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stuff\ASE\I year\Sem I\Stuff\"/>
    </mc:Choice>
  </mc:AlternateContent>
  <xr:revisionPtr revIDLastSave="0" documentId="13_ncr:1_{CFE5D8BE-20E4-48AE-8AA9-269C536C19E9}" xr6:coauthVersionLast="47" xr6:coauthVersionMax="47" xr10:uidLastSave="{00000000-0000-0000-0000-000000000000}"/>
  <bookViews>
    <workbookView xWindow="-108" yWindow="-108" windowWidth="23256" windowHeight="12576" activeTab="1" xr2:uid="{517A6E17-E927-4A77-AA34-BB1AAC2AE8BD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0" i="2" l="1"/>
  <c r="P40" i="2"/>
  <c r="P15" i="2"/>
  <c r="P14" i="2"/>
  <c r="P13" i="2"/>
  <c r="P12" i="2"/>
  <c r="P11" i="2"/>
  <c r="P10" i="2"/>
  <c r="P9" i="2"/>
  <c r="P8" i="2"/>
  <c r="P7" i="2"/>
  <c r="P6" i="2"/>
  <c r="P30" i="1"/>
  <c r="Q42" i="1"/>
  <c r="Q41" i="1"/>
  <c r="Q40" i="1"/>
  <c r="Q39" i="1"/>
  <c r="Q38" i="1"/>
  <c r="P42" i="1"/>
  <c r="P41" i="1"/>
  <c r="P40" i="1"/>
  <c r="P39" i="1"/>
  <c r="P38" i="1"/>
  <c r="BB41" i="1"/>
  <c r="BA41" i="1"/>
  <c r="BA7" i="1"/>
  <c r="BA8" i="1"/>
  <c r="BA9" i="1"/>
  <c r="BA10" i="1"/>
  <c r="BA11" i="1"/>
  <c r="BA12" i="1"/>
  <c r="BA13" i="1"/>
  <c r="BA14" i="1"/>
  <c r="BA15" i="1"/>
  <c r="BA16" i="1"/>
  <c r="AO26" i="1"/>
  <c r="AL10" i="1"/>
  <c r="AI42" i="1" s="1"/>
  <c r="AM10" i="1"/>
  <c r="AJ41" i="1" s="1"/>
  <c r="J11" i="1"/>
  <c r="AB34" i="1"/>
  <c r="Y17" i="1"/>
  <c r="AF43" i="1" s="1"/>
  <c r="Y16" i="1"/>
  <c r="AE23" i="1" s="1"/>
  <c r="Y15" i="1"/>
  <c r="AD39" i="1" s="1"/>
  <c r="Y14" i="1"/>
  <c r="AC17" i="1" s="1"/>
  <c r="Y13" i="1"/>
  <c r="AB19" i="1" s="1"/>
  <c r="R34" i="1"/>
  <c r="Q34" i="1"/>
  <c r="P34" i="1"/>
  <c r="P33" i="1"/>
  <c r="P21" i="1"/>
  <c r="P20" i="1"/>
  <c r="P13" i="1"/>
  <c r="P12" i="1"/>
  <c r="P6" i="1"/>
  <c r="P5" i="1"/>
  <c r="J20" i="1"/>
  <c r="J19" i="1"/>
  <c r="J26" i="1"/>
  <c r="J25" i="1"/>
  <c r="J33" i="1"/>
  <c r="J32" i="1"/>
  <c r="L13" i="1"/>
  <c r="J40" i="1" s="1"/>
  <c r="K13" i="1"/>
  <c r="K12" i="1"/>
  <c r="J13" i="1"/>
  <c r="R33" i="1"/>
  <c r="R32" i="1"/>
  <c r="R31" i="1"/>
  <c r="R30" i="1"/>
  <c r="Q33" i="1"/>
  <c r="Q32" i="1"/>
  <c r="Q31" i="1"/>
  <c r="Q30" i="1"/>
  <c r="P32" i="1"/>
  <c r="P31" i="1"/>
  <c r="P19" i="1"/>
  <c r="P18" i="1"/>
  <c r="P17" i="1"/>
  <c r="P11" i="1"/>
  <c r="P10" i="1"/>
  <c r="P9" i="1"/>
  <c r="L11" i="1"/>
  <c r="J38" i="1" s="1"/>
  <c r="L12" i="1"/>
  <c r="J39" i="1" s="1"/>
  <c r="L10" i="1"/>
  <c r="J37" i="1" s="1"/>
  <c r="L9" i="1"/>
  <c r="J36" i="1" s="1"/>
  <c r="K11" i="1"/>
  <c r="K10" i="1"/>
  <c r="K9" i="1"/>
  <c r="J12" i="1"/>
  <c r="J10" i="1"/>
  <c r="J9" i="1"/>
  <c r="J31" i="1"/>
  <c r="J30" i="1"/>
  <c r="J29" i="1"/>
  <c r="J24" i="1"/>
  <c r="J23" i="1"/>
  <c r="J22" i="1"/>
  <c r="P4" i="1"/>
  <c r="P3" i="1"/>
  <c r="P2" i="1"/>
  <c r="J18" i="1"/>
  <c r="J17" i="1"/>
  <c r="J16" i="1"/>
  <c r="P16" i="2" l="1"/>
  <c r="P24" i="2" s="1"/>
  <c r="P47" i="2"/>
  <c r="BJ17" i="1"/>
  <c r="BJ25" i="1"/>
  <c r="BJ33" i="1"/>
  <c r="AJ18" i="1"/>
  <c r="BJ11" i="1"/>
  <c r="BH14" i="1"/>
  <c r="BL16" i="1"/>
  <c r="BH22" i="1"/>
  <c r="BL20" i="1"/>
  <c r="BH30" i="1"/>
  <c r="BL28" i="1"/>
  <c r="BH38" i="1"/>
  <c r="BL36" i="1"/>
  <c r="AJ30" i="1"/>
  <c r="BH16" i="1"/>
  <c r="BH24" i="1"/>
  <c r="BH32" i="1"/>
  <c r="BH40" i="1"/>
  <c r="BI16" i="1"/>
  <c r="BI24" i="1"/>
  <c r="BI32" i="1"/>
  <c r="BI40" i="1"/>
  <c r="BJ19" i="1"/>
  <c r="BJ27" i="1"/>
  <c r="BJ35" i="1"/>
  <c r="BK12" i="1"/>
  <c r="BK20" i="1"/>
  <c r="BK28" i="1"/>
  <c r="BK36" i="1"/>
  <c r="BL18" i="1"/>
  <c r="BL22" i="1"/>
  <c r="BL30" i="1"/>
  <c r="BL38" i="1"/>
  <c r="BH17" i="1"/>
  <c r="BH25" i="1"/>
  <c r="BH33" i="1"/>
  <c r="AC14" i="1"/>
  <c r="BI17" i="1"/>
  <c r="BI25" i="1"/>
  <c r="BI33" i="1"/>
  <c r="BJ12" i="1"/>
  <c r="BJ20" i="1"/>
  <c r="BJ28" i="1"/>
  <c r="BJ36" i="1"/>
  <c r="BK13" i="1"/>
  <c r="BK21" i="1"/>
  <c r="BK29" i="1"/>
  <c r="BK37" i="1"/>
  <c r="BL19" i="1"/>
  <c r="BL23" i="1"/>
  <c r="BL31" i="1"/>
  <c r="BL39" i="1"/>
  <c r="AB14" i="1"/>
  <c r="BH18" i="1"/>
  <c r="BH26" i="1"/>
  <c r="BH34" i="1"/>
  <c r="AD14" i="1"/>
  <c r="BI18" i="1"/>
  <c r="BI26" i="1"/>
  <c r="BI34" i="1"/>
  <c r="BJ13" i="1"/>
  <c r="BJ21" i="1"/>
  <c r="BJ29" i="1"/>
  <c r="BJ37" i="1"/>
  <c r="BK14" i="1"/>
  <c r="BK22" i="1"/>
  <c r="BK30" i="1"/>
  <c r="BK38" i="1"/>
  <c r="BL15" i="1"/>
  <c r="BL24" i="1"/>
  <c r="BL32" i="1"/>
  <c r="BL40" i="1"/>
  <c r="BH11" i="1"/>
  <c r="BH19" i="1"/>
  <c r="BH27" i="1"/>
  <c r="BH35" i="1"/>
  <c r="BI11" i="1"/>
  <c r="BI19" i="1"/>
  <c r="BI27" i="1"/>
  <c r="BI35" i="1"/>
  <c r="BJ14" i="1"/>
  <c r="BJ22" i="1"/>
  <c r="BJ30" i="1"/>
  <c r="BJ38" i="1"/>
  <c r="BK15" i="1"/>
  <c r="BK23" i="1"/>
  <c r="BK31" i="1"/>
  <c r="BK39" i="1"/>
  <c r="BL12" i="1"/>
  <c r="BL25" i="1"/>
  <c r="BL33" i="1"/>
  <c r="BI14" i="1"/>
  <c r="BI22" i="1"/>
  <c r="BI30" i="1"/>
  <c r="BI38" i="1"/>
  <c r="BK18" i="1"/>
  <c r="BK26" i="1"/>
  <c r="BK34" i="1"/>
  <c r="AI21" i="1"/>
  <c r="AC39" i="1"/>
  <c r="BH12" i="1"/>
  <c r="BH20" i="1"/>
  <c r="BH28" i="1"/>
  <c r="BH36" i="1"/>
  <c r="BI12" i="1"/>
  <c r="BI20" i="1"/>
  <c r="BI28" i="1"/>
  <c r="BI36" i="1"/>
  <c r="BJ15" i="1"/>
  <c r="BJ23" i="1"/>
  <c r="BJ31" i="1"/>
  <c r="BJ39" i="1"/>
  <c r="BK16" i="1"/>
  <c r="BK24" i="1"/>
  <c r="BK32" i="1"/>
  <c r="BK40" i="1"/>
  <c r="BL13" i="1"/>
  <c r="BL26" i="1"/>
  <c r="BL34" i="1"/>
  <c r="BH13" i="1"/>
  <c r="BH21" i="1"/>
  <c r="BH29" i="1"/>
  <c r="BH37" i="1"/>
  <c r="BI13" i="1"/>
  <c r="BI21" i="1"/>
  <c r="BI29" i="1"/>
  <c r="BI37" i="1"/>
  <c r="BJ16" i="1"/>
  <c r="BJ24" i="1"/>
  <c r="BJ32" i="1"/>
  <c r="BJ40" i="1"/>
  <c r="BK17" i="1"/>
  <c r="BK25" i="1"/>
  <c r="BK33" i="1"/>
  <c r="BL11" i="1"/>
  <c r="BL14" i="1"/>
  <c r="BL27" i="1"/>
  <c r="BL35" i="1"/>
  <c r="BH15" i="1"/>
  <c r="BH23" i="1"/>
  <c r="BH31" i="1"/>
  <c r="BH39" i="1"/>
  <c r="BI15" i="1"/>
  <c r="BI23" i="1"/>
  <c r="BI31" i="1"/>
  <c r="BI39" i="1"/>
  <c r="BJ18" i="1"/>
  <c r="BJ26" i="1"/>
  <c r="BJ34" i="1"/>
  <c r="BK11" i="1"/>
  <c r="BK19" i="1"/>
  <c r="BK27" i="1"/>
  <c r="BK35" i="1"/>
  <c r="BL17" i="1"/>
  <c r="BL21" i="1"/>
  <c r="BL29" i="1"/>
  <c r="BL37" i="1"/>
  <c r="AF24" i="1"/>
  <c r="AF36" i="1"/>
  <c r="AE22" i="1"/>
  <c r="AE21" i="1"/>
  <c r="AI20" i="1"/>
  <c r="AC28" i="1"/>
  <c r="AC16" i="1"/>
  <c r="AE37" i="1"/>
  <c r="AE29" i="1"/>
  <c r="S34" i="1"/>
  <c r="AB26" i="1"/>
  <c r="AC24" i="1"/>
  <c r="AD20" i="1"/>
  <c r="AD36" i="1"/>
  <c r="AE30" i="1"/>
  <c r="AF28" i="1"/>
  <c r="AJ26" i="1"/>
  <c r="AJ42" i="1"/>
  <c r="AK42" i="1" s="1"/>
  <c r="AI43" i="1"/>
  <c r="AB18" i="1"/>
  <c r="AC23" i="1"/>
  <c r="AD24" i="1"/>
  <c r="AD40" i="1"/>
  <c r="AF29" i="1"/>
  <c r="AJ14" i="1"/>
  <c r="AJ27" i="1"/>
  <c r="AJ43" i="1"/>
  <c r="S31" i="1"/>
  <c r="AC40" i="1"/>
  <c r="AC20" i="1"/>
  <c r="AD25" i="1"/>
  <c r="AD41" i="1"/>
  <c r="AF32" i="1"/>
  <c r="AJ17" i="1"/>
  <c r="AJ29" i="1"/>
  <c r="AD26" i="1"/>
  <c r="AD42" i="1"/>
  <c r="AC36" i="1"/>
  <c r="AC15" i="1"/>
  <c r="AD28" i="1"/>
  <c r="AE18" i="1"/>
  <c r="AF16" i="1"/>
  <c r="AF37" i="1"/>
  <c r="AJ19" i="1"/>
  <c r="AJ33" i="1"/>
  <c r="AI28" i="1"/>
  <c r="AC32" i="1"/>
  <c r="AD16" i="1"/>
  <c r="AD32" i="1"/>
  <c r="AE19" i="1"/>
  <c r="AF20" i="1"/>
  <c r="AF40" i="1"/>
  <c r="AJ21" i="1"/>
  <c r="AJ34" i="1"/>
  <c r="AI29" i="1"/>
  <c r="AB42" i="1"/>
  <c r="AC31" i="1"/>
  <c r="AD17" i="1"/>
  <c r="AD33" i="1"/>
  <c r="AE38" i="1"/>
  <c r="AF21" i="1"/>
  <c r="AJ22" i="1"/>
  <c r="AJ35" i="1"/>
  <c r="AI36" i="1"/>
  <c r="BA48" i="1"/>
  <c r="AD18" i="1"/>
  <c r="AD34" i="1"/>
  <c r="AJ25" i="1"/>
  <c r="AJ38" i="1"/>
  <c r="AJ37" i="1"/>
  <c r="AB17" i="1"/>
  <c r="AB40" i="1"/>
  <c r="AB32" i="1"/>
  <c r="AB24" i="1"/>
  <c r="AB16" i="1"/>
  <c r="AC38" i="1"/>
  <c r="AC30" i="1"/>
  <c r="AC22" i="1"/>
  <c r="AE20" i="1"/>
  <c r="AE36" i="1"/>
  <c r="AE28" i="1"/>
  <c r="AF14" i="1"/>
  <c r="AF22" i="1"/>
  <c r="AF30" i="1"/>
  <c r="AF38" i="1"/>
  <c r="AI14" i="1"/>
  <c r="AI22" i="1"/>
  <c r="AI30" i="1"/>
  <c r="AK30" i="1" s="1"/>
  <c r="AI37" i="1"/>
  <c r="S30" i="1"/>
  <c r="AB41" i="1"/>
  <c r="AB25" i="1"/>
  <c r="AB39" i="1"/>
  <c r="AB31" i="1"/>
  <c r="AB23" i="1"/>
  <c r="AB15" i="1"/>
  <c r="AC37" i="1"/>
  <c r="AC29" i="1"/>
  <c r="AC21" i="1"/>
  <c r="AD19" i="1"/>
  <c r="AD27" i="1"/>
  <c r="AD35" i="1"/>
  <c r="AD43" i="1"/>
  <c r="AE43" i="1"/>
  <c r="AE35" i="1"/>
  <c r="AE27" i="1"/>
  <c r="AF15" i="1"/>
  <c r="AF23" i="1"/>
  <c r="AF31" i="1"/>
  <c r="AF39" i="1"/>
  <c r="AJ20" i="1"/>
  <c r="AK20" i="1" s="1"/>
  <c r="AJ28" i="1"/>
  <c r="AJ36" i="1"/>
  <c r="AI15" i="1"/>
  <c r="AI23" i="1"/>
  <c r="AI31" i="1"/>
  <c r="AI38" i="1"/>
  <c r="AK38" i="1" s="1"/>
  <c r="BA17" i="1"/>
  <c r="BA25" i="1" s="1"/>
  <c r="AB38" i="1"/>
  <c r="AB30" i="1"/>
  <c r="AB22" i="1"/>
  <c r="AE14" i="1"/>
  <c r="AE42" i="1"/>
  <c r="AE34" i="1"/>
  <c r="AE26" i="1"/>
  <c r="AI16" i="1"/>
  <c r="AI24" i="1"/>
  <c r="AI32" i="1"/>
  <c r="AI39" i="1"/>
  <c r="S33" i="1"/>
  <c r="AB37" i="1"/>
  <c r="AB29" i="1"/>
  <c r="AB21" i="1"/>
  <c r="AC43" i="1"/>
  <c r="AC35" i="1"/>
  <c r="AC27" i="1"/>
  <c r="AC19" i="1"/>
  <c r="AD21" i="1"/>
  <c r="AD29" i="1"/>
  <c r="AD37" i="1"/>
  <c r="AE15" i="1"/>
  <c r="AE41" i="1"/>
  <c r="AE33" i="1"/>
  <c r="AE25" i="1"/>
  <c r="AF17" i="1"/>
  <c r="AF25" i="1"/>
  <c r="AF33" i="1"/>
  <c r="AF41" i="1"/>
  <c r="AJ39" i="1"/>
  <c r="AI17" i="1"/>
  <c r="AI25" i="1"/>
  <c r="AI33" i="1"/>
  <c r="AK33" i="1" s="1"/>
  <c r="AI40" i="1"/>
  <c r="S32" i="1"/>
  <c r="AB33" i="1"/>
  <c r="AB36" i="1"/>
  <c r="AB28" i="1"/>
  <c r="AB20" i="1"/>
  <c r="AC42" i="1"/>
  <c r="AC34" i="1"/>
  <c r="AC26" i="1"/>
  <c r="AC18" i="1"/>
  <c r="AD22" i="1"/>
  <c r="AD30" i="1"/>
  <c r="AD38" i="1"/>
  <c r="AE16" i="1"/>
  <c r="AE40" i="1"/>
  <c r="AE32" i="1"/>
  <c r="AE24" i="1"/>
  <c r="AF18" i="1"/>
  <c r="AF26" i="1"/>
  <c r="AF34" i="1"/>
  <c r="AF42" i="1"/>
  <c r="AJ15" i="1"/>
  <c r="AJ23" i="1"/>
  <c r="AJ31" i="1"/>
  <c r="AJ40" i="1"/>
  <c r="AI18" i="1"/>
  <c r="AI26" i="1"/>
  <c r="AK26" i="1" s="1"/>
  <c r="AI34" i="1"/>
  <c r="AI41" i="1"/>
  <c r="AK41" i="1" s="1"/>
  <c r="AB43" i="1"/>
  <c r="AB35" i="1"/>
  <c r="AB27" i="1"/>
  <c r="AC41" i="1"/>
  <c r="AC33" i="1"/>
  <c r="AC25" i="1"/>
  <c r="AD15" i="1"/>
  <c r="AD23" i="1"/>
  <c r="AD31" i="1"/>
  <c r="AE17" i="1"/>
  <c r="AE39" i="1"/>
  <c r="AE31" i="1"/>
  <c r="AF19" i="1"/>
  <c r="AF27" i="1"/>
  <c r="AF35" i="1"/>
  <c r="AJ16" i="1"/>
  <c r="AJ24" i="1"/>
  <c r="AJ32" i="1"/>
  <c r="AI19" i="1"/>
  <c r="AK19" i="1" s="1"/>
  <c r="AI27" i="1"/>
  <c r="AI35" i="1"/>
  <c r="AK18" i="1" l="1"/>
  <c r="AK35" i="1"/>
  <c r="BH42" i="1"/>
  <c r="BI42" i="1"/>
  <c r="AK25" i="1"/>
  <c r="BK42" i="1"/>
  <c r="BL42" i="1"/>
  <c r="BJ42" i="1"/>
  <c r="AK27" i="1"/>
  <c r="AK40" i="1"/>
  <c r="AK29" i="1"/>
  <c r="AK17" i="1"/>
  <c r="AK21" i="1"/>
  <c r="AK34" i="1"/>
  <c r="AK36" i="1"/>
  <c r="AK28" i="1"/>
  <c r="AK14" i="1"/>
  <c r="AD45" i="1"/>
  <c r="AA15" i="1" s="1"/>
  <c r="BJ4" i="1" s="1"/>
  <c r="AK16" i="1"/>
  <c r="AK15" i="1"/>
  <c r="AK43" i="1"/>
  <c r="AK39" i="1"/>
  <c r="AK37" i="1"/>
  <c r="AK22" i="1"/>
  <c r="AK32" i="1"/>
  <c r="AF45" i="1"/>
  <c r="AK24" i="1"/>
  <c r="AC45" i="1"/>
  <c r="AB45" i="1"/>
  <c r="AK31" i="1"/>
  <c r="AE45" i="1"/>
  <c r="AK23" i="1"/>
  <c r="Z15" i="1" l="1"/>
  <c r="AK44" i="1"/>
  <c r="AJ46" i="1" s="1"/>
  <c r="AA14" i="1"/>
  <c r="BJ3" i="1" s="1"/>
  <c r="Z14" i="1"/>
  <c r="AA13" i="1"/>
  <c r="BJ2" i="1" s="1"/>
  <c r="Z13" i="1"/>
  <c r="Z17" i="1"/>
  <c r="AA17" i="1"/>
  <c r="BJ6" i="1" s="1"/>
  <c r="AA16" i="1"/>
  <c r="BJ5" i="1" s="1"/>
  <c r="Z16" i="1"/>
</calcChain>
</file>

<file path=xl/sharedStrings.xml><?xml version="1.0" encoding="utf-8"?>
<sst xmlns="http://schemas.openxmlformats.org/spreadsheetml/2006/main" count="393" uniqueCount="221">
  <si>
    <t>Countries</t>
  </si>
  <si>
    <t>no of visitors</t>
  </si>
  <si>
    <t>average age</t>
  </si>
  <si>
    <t>France</t>
  </si>
  <si>
    <t>The United States</t>
  </si>
  <si>
    <t>Spain</t>
  </si>
  <si>
    <t>China</t>
  </si>
  <si>
    <t>Italy</t>
  </si>
  <si>
    <t>United Kingdom</t>
  </si>
  <si>
    <t>Germany</t>
  </si>
  <si>
    <t>Mexico</t>
  </si>
  <si>
    <t>Thailand</t>
  </si>
  <si>
    <t>Turkey</t>
  </si>
  <si>
    <t>Austria</t>
  </si>
  <si>
    <t>Malaysia</t>
  </si>
  <si>
    <t>Hong Kong</t>
  </si>
  <si>
    <t>Greece</t>
  </si>
  <si>
    <t>Russia</t>
  </si>
  <si>
    <t>Japan</t>
  </si>
  <si>
    <t>Canada</t>
  </si>
  <si>
    <t>Saudi Arabia</t>
  </si>
  <si>
    <t>Poland</t>
  </si>
  <si>
    <t>South Korea</t>
  </si>
  <si>
    <t>Netherlands</t>
  </si>
  <si>
    <t>Macao</t>
  </si>
  <si>
    <t>Hungary</t>
  </si>
  <si>
    <t>United Arab Emirates</t>
  </si>
  <si>
    <t>India</t>
  </si>
  <si>
    <t>Croatia</t>
  </si>
  <si>
    <t>Ukraine</t>
  </si>
  <si>
    <t>Singapore</t>
  </si>
  <si>
    <t>Indonesia</t>
  </si>
  <si>
    <t>Czech Republic</t>
  </si>
  <si>
    <t>hotel room/night</t>
  </si>
  <si>
    <t>- prices in dollar $</t>
  </si>
  <si>
    <t>- time staying in days</t>
  </si>
  <si>
    <t>- the last 3 columns refer to the cost for one person</t>
  </si>
  <si>
    <t>spends/day</t>
  </si>
  <si>
    <t xml:space="preserve">           Exploring Tourism Trends</t>
  </si>
  <si>
    <t>sample data summarized:</t>
  </si>
  <si>
    <t xml:space="preserve">     - the table value of the choosed variable, where 'i' correspond to the table line  </t>
  </si>
  <si>
    <t>spends</t>
  </si>
  <si>
    <t>hotel room</t>
  </si>
  <si>
    <t xml:space="preserve">- average number of visitors </t>
  </si>
  <si>
    <t>age</t>
  </si>
  <si>
    <t>- mean spends/day of one turist</t>
  </si>
  <si>
    <t>- average tourists age</t>
  </si>
  <si>
    <t>- mean price for a room/night</t>
  </si>
  <si>
    <t>The mode:</t>
  </si>
  <si>
    <t>- is the value most frequent occuring into a distribution</t>
  </si>
  <si>
    <t>1. arithmetic:</t>
  </si>
  <si>
    <t>The mean:</t>
  </si>
  <si>
    <t>2. geometric:</t>
  </si>
  <si>
    <t>- comprised between the smallest and the largest recorded value</t>
  </si>
  <si>
    <t>3. harmonic:</t>
  </si>
  <si>
    <t>- reciprocal value of the arithmetic mean</t>
  </si>
  <si>
    <t>key notations:</t>
  </si>
  <si>
    <t xml:space="preserve">     - number of values used = 30</t>
  </si>
  <si>
    <t>4. quadratic:</t>
  </si>
  <si>
    <t>The median:</t>
  </si>
  <si>
    <t>Range:</t>
  </si>
  <si>
    <t>- to find it, we need to look at the number of values of the variable:</t>
  </si>
  <si>
    <t>n=30 is an even number, so the median is at position ME=(30+1)/2=15.5</t>
  </si>
  <si>
    <t>=&gt; median is between i=15, 16</t>
  </si>
  <si>
    <t>- the difference between a given data set's highest and lowest values</t>
  </si>
  <si>
    <t>Q1</t>
  </si>
  <si>
    <t>Q2</t>
  </si>
  <si>
    <t>Q3</t>
  </si>
  <si>
    <t>Quartiles and interquartile rage:</t>
  </si>
  <si>
    <t>- quartiles are 3 measures splitting the ranked data set into four equal parts:</t>
  </si>
  <si>
    <t>- interquartile rage:</t>
  </si>
  <si>
    <t>Q1=1*(N+1)/4</t>
  </si>
  <si>
    <t>Q2=2*(N+1)/4</t>
  </si>
  <si>
    <t>Q3=3*(N+1)/4</t>
  </si>
  <si>
    <t>IQR=Q3-Q1</t>
  </si>
  <si>
    <t>IQR</t>
  </si>
  <si>
    <t>Variance:</t>
  </si>
  <si>
    <t>Standard deviation:</t>
  </si>
  <si>
    <r>
      <t>σ</t>
    </r>
    <r>
      <rPr>
        <sz val="13.2"/>
        <color theme="1"/>
        <rFont val="Calibri"/>
        <family val="2"/>
        <charset val="238"/>
      </rPr>
      <t xml:space="preserve"> </t>
    </r>
    <r>
      <rPr>
        <sz val="11"/>
        <color theme="1"/>
        <rFont val="Calibri"/>
        <family val="2"/>
      </rPr>
      <t>- for population</t>
    </r>
  </si>
  <si>
    <t>s - for samples</t>
  </si>
  <si>
    <t>staying days</t>
  </si>
  <si>
    <t>- average days a tourist spends in a country</t>
  </si>
  <si>
    <r>
      <rPr>
        <sz val="11"/>
        <color theme="1"/>
        <rFont val="Calibri"/>
        <family val="2"/>
      </rPr>
      <t>μ</t>
    </r>
    <r>
      <rPr>
        <sz val="13.2"/>
        <color theme="1"/>
        <rFont val="Calibri"/>
        <family val="2"/>
        <charset val="238"/>
      </rPr>
      <t xml:space="preserve"> </t>
    </r>
    <r>
      <rPr>
        <sz val="11"/>
        <color theme="1"/>
        <rFont val="Calibri"/>
        <family val="2"/>
      </rPr>
      <t>- population average</t>
    </r>
  </si>
  <si>
    <t xml:space="preserve">   - sample average</t>
  </si>
  <si>
    <t>Covariance:</t>
  </si>
  <si>
    <t>Let's see the correlation between spends and hotel room prices.</t>
  </si>
  <si>
    <t>x is for the first variable and y is the second</t>
  </si>
  <si>
    <t xml:space="preserve">               are averages of x and y values</t>
  </si>
  <si>
    <t>covariance=</t>
  </si>
  <si>
    <t>=&gt; positive correlation; the stocks are similar</t>
  </si>
  <si>
    <t>correlation coefficient:</t>
  </si>
  <si>
    <t>- describes how one variable moves in relation to another</t>
  </si>
  <si>
    <t>Correlation methods</t>
  </si>
  <si>
    <t xml:space="preserve">Spearman's rank correlation coefficient 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</si>
  <si>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</si>
  <si>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</si>
  <si>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</si>
  <si>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</si>
  <si>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</si>
  <si>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</si>
  <si>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</si>
  <si>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</si>
  <si>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</si>
  <si>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10.</t>
  </si>
  <si>
    <t>room price-m</t>
  </si>
  <si>
    <t>days-n</t>
  </si>
  <si>
    <t>rank m</t>
  </si>
  <si>
    <t>rank n</t>
  </si>
  <si>
    <t>1. we order the values. If we have more values in the same position, it means we have a tied rank:</t>
  </si>
  <si>
    <t>di^2</t>
  </si>
  <si>
    <t>=</t>
  </si>
  <si>
    <t>3. we apply the formula to find the rank correlation:</t>
  </si>
  <si>
    <t>=&gt; rs=</t>
  </si>
  <si>
    <t xml:space="preserve">- we analyze the correlation of a selection from the main table with n = 10 </t>
  </si>
  <si>
    <t>we got a negative relationship</t>
  </si>
  <si>
    <t>ci</t>
  </si>
  <si>
    <t>di</t>
  </si>
  <si>
    <t>Kendall's tau</t>
  </si>
  <si>
    <t>-</t>
  </si>
  <si>
    <t xml:space="preserve">5. we apply the formula to find the rank correlation: </t>
  </si>
  <si>
    <t>1. we rewrite the table knowing that 'rank m' values should be in ascending order:</t>
  </si>
  <si>
    <t xml:space="preserve">2. 'ci' column: in line 'i' we see the 'rank n' and we count down the values that are higher </t>
  </si>
  <si>
    <t>3. 'di' column: in line 'i' we see the 'rank n' and we count down the values that are lower</t>
  </si>
  <si>
    <t>4. we calculate: sums of 'ci' and 'di'</t>
  </si>
  <si>
    <t>2. we calculate 'di^2' for each line 'i', where: di = rank m - rank n</t>
  </si>
  <si>
    <t>- a positive correlation indicates that they move in the same direction</t>
  </si>
  <si>
    <t>min</t>
  </si>
  <si>
    <t>max</t>
  </si>
  <si>
    <t xml:space="preserve">Skewness </t>
  </si>
  <si>
    <t>- is a measure for symmetry:</t>
  </si>
  <si>
    <t>Comments:</t>
  </si>
  <si>
    <t>- lower outlier=Q1-(1.5*IQR)</t>
  </si>
  <si>
    <t>- higher outlier=Q3+(1.5*IQR)</t>
  </si>
  <si>
    <t>- outliers - detached from the box plot:</t>
  </si>
  <si>
    <t>Coefficient of variation</t>
  </si>
  <si>
    <t>interpretation:</t>
  </si>
  <si>
    <t>0.17 &lt; cv &lt; 0.35  -&gt; medium level of homogeneity</t>
  </si>
  <si>
    <t>0.35 &lt; cv &lt;  0.5    -&gt; low representativeness</t>
  </si>
  <si>
    <t xml:space="preserve">  0.5 &lt; cv &lt;    1      -&gt; not representative, the data is heterogeneous</t>
  </si>
  <si>
    <t xml:space="preserve">    cv close to 0    -&gt; weak variation, the sample is representative</t>
  </si>
  <si>
    <t xml:space="preserve">    0   &lt; cv &lt; 0.17  -&gt; high level of homogeneity</t>
  </si>
  <si>
    <t>- a measure for symmetry:</t>
  </si>
  <si>
    <t>four equal parts</t>
  </si>
  <si>
    <t xml:space="preserve">     quartiles - 3 measures splitting the ranked data set into</t>
  </si>
  <si>
    <t xml:space="preserve">     outliers:</t>
  </si>
  <si>
    <t>- if we have one variable with values we find the middle</t>
  </si>
  <si>
    <t>for indiv. Data:</t>
  </si>
  <si>
    <t>for frq. tables</t>
  </si>
  <si>
    <t>Individual deviation from the mean:</t>
  </si>
  <si>
    <t>ex:</t>
  </si>
  <si>
    <t>5500-6500</t>
  </si>
  <si>
    <t>6500-5500=1000</t>
  </si>
  <si>
    <t>- if we have a set: find the highest value and it's median class</t>
  </si>
  <si>
    <t>Kurtosis</t>
  </si>
  <si>
    <t>-for platness; is skewness formula but instead of ^3 is ^4</t>
  </si>
  <si>
    <t xml:space="preserve">     interquartile range describes the spread      IQR=Q3-Q1</t>
  </si>
  <si>
    <t xml:space="preserve">       identifies potential outliers</t>
  </si>
  <si>
    <t>Time series</t>
  </si>
  <si>
    <t xml:space="preserve">            fixed base</t>
  </si>
  <si>
    <t xml:space="preserve">           mobile/chained base</t>
  </si>
  <si>
    <t>avg. absolute change</t>
  </si>
  <si>
    <t>the absolute change</t>
  </si>
  <si>
    <t xml:space="preserve">               index</t>
  </si>
  <si>
    <t xml:space="preserve">        % of change</t>
  </si>
  <si>
    <t xml:space="preserve">  the mean average</t>
  </si>
  <si>
    <t xml:space="preserve"> chronological mean</t>
  </si>
  <si>
    <t xml:space="preserve">           avg. index</t>
  </si>
  <si>
    <t>smoothing techniques</t>
  </si>
  <si>
    <t>1. average absolute change- when chained absolute changes are similar</t>
  </si>
  <si>
    <t>2. average relative change - when chained indexes are similar</t>
  </si>
  <si>
    <t>16-18</t>
  </si>
  <si>
    <t>18-20</t>
  </si>
  <si>
    <t>20-22</t>
  </si>
  <si>
    <t xml:space="preserve">          (+)</t>
  </si>
  <si>
    <t>cumulative freq.</t>
  </si>
  <si>
    <t>months</t>
  </si>
  <si>
    <t>decades</t>
  </si>
  <si>
    <t>June</t>
  </si>
  <si>
    <t>July</t>
  </si>
  <si>
    <t>August</t>
  </si>
  <si>
    <t>=(9+25+20)/3=54/3=18</t>
  </si>
  <si>
    <t>trend=MA (moving avg)</t>
  </si>
  <si>
    <t xml:space="preserve">                  34.33</t>
  </si>
  <si>
    <t xml:space="preserve">                  37.33</t>
  </si>
  <si>
    <t>to compute St:</t>
  </si>
  <si>
    <t>initial seas. dev.</t>
  </si>
  <si>
    <t>=23-20=-3</t>
  </si>
  <si>
    <t xml:space="preserve">     initial seas. dev.</t>
  </si>
  <si>
    <t xml:space="preserve">                   -</t>
  </si>
  <si>
    <t xml:space="preserve">         =25-18=7</t>
  </si>
  <si>
    <t xml:space="preserve">         =23-20=-3</t>
  </si>
  <si>
    <t xml:space="preserve">      =(7+7+4)/3=6</t>
  </si>
  <si>
    <t xml:space="preserve">                -3,5</t>
  </si>
  <si>
    <t xml:space="preserve">               -2,15</t>
  </si>
  <si>
    <t xml:space="preserve">        avg seas. dev.</t>
  </si>
  <si>
    <t>avg of avg=(-2,15+6-3,5)/3=0.11</t>
  </si>
  <si>
    <t>adjusted seas. dev.</t>
  </si>
  <si>
    <t>seas. dev.</t>
  </si>
  <si>
    <t xml:space="preserve"> =25-18=7</t>
  </si>
  <si>
    <t xml:space="preserve">       =6-0,11=5,89</t>
  </si>
  <si>
    <t xml:space="preserve">    =-3,5-0,11=-3,61</t>
  </si>
  <si>
    <t xml:space="preserve">   =-2,15-0,11=-2,26</t>
  </si>
  <si>
    <t>St</t>
  </si>
  <si>
    <t>Rt</t>
  </si>
  <si>
    <t>-3,61</t>
  </si>
  <si>
    <t>-2,26</t>
  </si>
  <si>
    <t>5,89</t>
  </si>
  <si>
    <t xml:space="preserve">               -2,26</t>
  </si>
  <si>
    <t xml:space="preserve">                5,89</t>
  </si>
  <si>
    <t xml:space="preserve">                -3,61</t>
  </si>
  <si>
    <t>2nd decade is above the trend</t>
  </si>
  <si>
    <t>1st and 3rd are below the trend</t>
  </si>
  <si>
    <t>Random component:    Rt=Yt-Tt-St</t>
  </si>
  <si>
    <t>To forecast the trend:</t>
  </si>
  <si>
    <t>Tt</t>
  </si>
  <si>
    <t>old values</t>
  </si>
  <si>
    <t>we need to compute</t>
  </si>
  <si>
    <t>=37+3,1=40,1</t>
  </si>
  <si>
    <t>- for the 1st decade of september</t>
  </si>
  <si>
    <t xml:space="preserve">             18  +     7*3.1 </t>
  </si>
  <si>
    <t>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</si>
</sst>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#,##0;[Red]#,##0"/>
    <numFmt numFmtId="165" formatCode="0;[Red]0"/>
    <numFmt numFmtId="166" formatCode="0.00;[Red]0.00"/>
    <numFmt numFmtId="167" formatCode="#,##0.00;[Red]#,##0.00"/>
    <numFmt numFmtId="168" formatCode="0.0"/>
    <numFmt numFmtId="170" formatCode="00000"/>
  </numFmts>
  <fonts count="17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sz val="11"/>
      <color theme="0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0"/>
      <color theme="1"/>
      <name val="Calibri"/>
      <family val="2"/>
      <charset val="238"/>
      <scheme val="minor"/>
    </font>
    <font>
      <sz val="14"/>
      <color theme="3"/>
      <name val="Calibri Light"/>
      <family val="2"/>
      <charset val="238"/>
      <scheme val="maj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3.2"/>
      <color theme="1"/>
      <name val="Calibri"/>
      <family val="2"/>
      <charset val="238"/>
    </font>
    <font>
      <sz val="10"/>
      <color theme="1"/>
      <name val="Calibri"/>
      <family val="2"/>
      <scheme val="minor"/>
    </font>
    <font>
      <sz val="11"/>
      <name val="Calibri"/>
      <family val="2"/>
      <charset val="238"/>
      <scheme val="minor"/>
    </font>
    <font>
      <b/>
      <sz val="10"/>
      <color theme="3"/>
      <name val="Calibri Light"/>
      <family val="2"/>
      <scheme val="major"/>
    </font>
    <font>
      <sz val="8"/>
      <name val="Calibri"/>
      <family val="2"/>
      <charset val="238"/>
      <scheme val="minor"/>
    </font>
    <font>
      <sz val="11"/>
      <color theme="4" tint="-0.249977111117893"/>
      <name val="Calibri"/>
      <family val="2"/>
      <charset val="238"/>
      <scheme val="minor"/>
    </font>
    <font>
      <sz val="11"/>
      <color theme="8" tint="-0.249977111117893"/>
      <name val="Calibri"/>
      <family val="2"/>
      <charset val="23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6" tint="0.79998168889431442"/>
        <bgColor indexed="65"/>
      </patternFill>
    </fill>
  </fills>
  <borders count="45">
    <border>
      <left/>
      <right/>
      <top/>
      <bottom/>
      <diagonal/>
    </border>
    <border>
      <left style="thin">
        <color theme="8" tint="-0.249977111117893"/>
      </left>
      <right style="thin">
        <color theme="8" tint="-0.249977111117893"/>
      </right>
      <top/>
      <bottom/>
      <diagonal/>
    </border>
    <border>
      <left/>
      <right/>
      <top/>
      <bottom style="thin">
        <color theme="8" tint="-0.249977111117893"/>
      </bottom>
      <diagonal/>
    </border>
    <border>
      <left style="thin">
        <color theme="8" tint="-0.249977111117893"/>
      </left>
      <right style="thin">
        <color theme="8" tint="-0.249977111117893"/>
      </right>
      <top/>
      <bottom style="double">
        <color theme="4"/>
      </bottom>
      <diagonal/>
    </border>
    <border>
      <left/>
      <right/>
      <top/>
      <bottom style="double">
        <color theme="4"/>
      </bottom>
      <diagonal/>
    </border>
    <border>
      <left/>
      <right style="thin">
        <color theme="8" tint="-0.249977111117893"/>
      </right>
      <top/>
      <bottom/>
      <diagonal/>
    </border>
    <border>
      <left style="thin">
        <color theme="8" tint="-0.249977111117893"/>
      </left>
      <right style="thin">
        <color theme="8" tint="-0.249977111117893"/>
      </right>
      <top/>
      <bottom style="thin">
        <color theme="8" tint="-0.249977111117893"/>
      </bottom>
      <diagonal/>
    </border>
    <border>
      <left/>
      <right style="thin">
        <color theme="8" tint="-0.249977111117893"/>
      </right>
      <top/>
      <bottom style="thin">
        <color theme="8" tint="-0.249977111117893"/>
      </bottom>
      <diagonal/>
    </border>
    <border>
      <left/>
      <right style="thin">
        <color theme="8" tint="-0.249977111117893"/>
      </right>
      <top style="thin">
        <color theme="4"/>
      </top>
      <bottom style="double">
        <color theme="4"/>
      </bottom>
      <diagonal/>
    </border>
    <border>
      <left/>
      <right style="thin">
        <color theme="8" tint="-0.249977111117893"/>
      </right>
      <top style="double">
        <color theme="4"/>
      </top>
      <bottom/>
      <diagonal/>
    </border>
    <border>
      <left/>
      <right/>
      <top style="thin">
        <color theme="8" tint="-0.249977111117893"/>
      </top>
      <bottom style="double">
        <color theme="4"/>
      </bottom>
      <diagonal/>
    </border>
    <border>
      <left/>
      <right/>
      <top/>
      <bottom style="thick">
        <color theme="8" tint="-0.249977111117893"/>
      </bottom>
      <diagonal/>
    </border>
    <border>
      <left/>
      <right style="thick">
        <color theme="8" tint="-0.249977111117893"/>
      </right>
      <top/>
      <bottom/>
      <diagonal/>
    </border>
    <border>
      <left style="thick">
        <color theme="8" tint="-0.249977111117893"/>
      </left>
      <right style="thick">
        <color theme="8" tint="-0.249977111117893"/>
      </right>
      <top style="thick">
        <color theme="8" tint="-0.249977111117893"/>
      </top>
      <bottom/>
      <diagonal/>
    </border>
    <border>
      <left/>
      <right style="thick">
        <color theme="8" tint="-0.249977111117893"/>
      </right>
      <top/>
      <bottom style="thick">
        <color theme="8" tint="-0.249977111117893"/>
      </bottom>
      <diagonal/>
    </border>
    <border>
      <left style="thick">
        <color theme="8" tint="-0.249977111117893"/>
      </left>
      <right/>
      <top style="thick">
        <color theme="8" tint="-0.249977111117893"/>
      </top>
      <bottom/>
      <diagonal/>
    </border>
    <border>
      <left/>
      <right/>
      <top style="thick">
        <color theme="8" tint="-0.249977111117893"/>
      </top>
      <bottom/>
      <diagonal/>
    </border>
    <border>
      <left/>
      <right style="thick">
        <color theme="8" tint="-0.249977111117893"/>
      </right>
      <top style="thick">
        <color theme="8" tint="-0.249977111117893"/>
      </top>
      <bottom/>
      <diagonal/>
    </border>
    <border>
      <left style="thick">
        <color theme="8" tint="-0.249977111117893"/>
      </left>
      <right/>
      <top/>
      <bottom style="thick">
        <color theme="8" tint="-0.249977111117893"/>
      </bottom>
      <diagonal/>
    </border>
    <border>
      <left style="thick">
        <color theme="8" tint="-0.249977111117893"/>
      </left>
      <right style="thick">
        <color theme="8" tint="-0.249977111117893"/>
      </right>
      <top/>
      <bottom/>
      <diagonal/>
    </border>
    <border>
      <left style="thick">
        <color theme="8" tint="-0.249977111117893"/>
      </left>
      <right style="thick">
        <color theme="8" tint="-0.249977111117893"/>
      </right>
      <top/>
      <bottom style="thick">
        <color theme="8" tint="-0.249977111117893"/>
      </bottom>
      <diagonal/>
    </border>
    <border>
      <left style="thick">
        <color theme="8" tint="-0.249977111117893"/>
      </left>
      <right/>
      <top style="thick">
        <color theme="8" tint="-0.249977111117893"/>
      </top>
      <bottom style="thick">
        <color theme="8" tint="-0.249977111117893"/>
      </bottom>
      <diagonal/>
    </border>
    <border>
      <left/>
      <right/>
      <top style="thick">
        <color theme="8" tint="-0.249977111117893"/>
      </top>
      <bottom style="thick">
        <color theme="8" tint="-0.249977111117893"/>
      </bottom>
      <diagonal/>
    </border>
    <border>
      <left/>
      <right style="thick">
        <color theme="8" tint="-0.249977111117893"/>
      </right>
      <top style="thick">
        <color theme="8" tint="-0.249977111117893"/>
      </top>
      <bottom style="thick">
        <color theme="8" tint="-0.249977111117893"/>
      </bottom>
      <diagonal/>
    </border>
    <border>
      <left style="thick">
        <color theme="8" tint="-0.249977111117893"/>
      </left>
      <right/>
      <top/>
      <bottom/>
      <diagonal/>
    </border>
    <border>
      <left style="thick">
        <color theme="8" tint="-0.249977111117893"/>
      </left>
      <right style="thick">
        <color theme="8" tint="-0.249977111117893"/>
      </right>
      <top style="thick">
        <color theme="8" tint="-0.249977111117893"/>
      </top>
      <bottom style="thick">
        <color theme="8" tint="-0.249977111117893"/>
      </bottom>
      <diagonal/>
    </border>
    <border>
      <left/>
      <right style="thick">
        <color theme="8" tint="-0.249977111117893"/>
      </right>
      <top/>
      <bottom style="medium">
        <color theme="8" tint="-0.249977111117893"/>
      </bottom>
      <diagonal/>
    </border>
    <border>
      <left/>
      <right/>
      <top/>
      <bottom style="medium">
        <color theme="8" tint="-0.249977111117893"/>
      </bottom>
      <diagonal/>
    </border>
    <border>
      <left style="thick">
        <color theme="8" tint="-0.249977111117893"/>
      </left>
      <right/>
      <top style="medium">
        <color theme="8" tint="-0.249977111117893"/>
      </top>
      <bottom style="thick">
        <color theme="8" tint="-0.249977111117893"/>
      </bottom>
      <diagonal/>
    </border>
    <border>
      <left/>
      <right style="thick">
        <color theme="8" tint="-0.249977111117893"/>
      </right>
      <top style="medium">
        <color theme="8" tint="-0.249977111117893"/>
      </top>
      <bottom style="thick">
        <color theme="8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1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0" borderId="0" applyNumberFormat="0" applyFill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</cellStyleXfs>
  <cellXfs count="204">
    <xf numFmtId="0" fontId="0" fillId="0" borderId="0" xfId="0"/>
    <xf numFmtId="0" fontId="1" fillId="2" borderId="0" xfId="2" applyAlignment="1">
      <alignment horizontal="center"/>
    </xf>
    <xf numFmtId="0" fontId="1" fillId="2" borderId="1" xfId="2" applyBorder="1"/>
    <xf numFmtId="0" fontId="0" fillId="0" borderId="2" xfId="0" applyBorder="1"/>
    <xf numFmtId="0" fontId="4" fillId="0" borderId="2" xfId="0" applyFont="1" applyBorder="1"/>
    <xf numFmtId="0" fontId="1" fillId="2" borderId="6" xfId="2" applyBorder="1"/>
    <xf numFmtId="0" fontId="1" fillId="2" borderId="2" xfId="2" applyBorder="1" applyAlignment="1">
      <alignment horizontal="center"/>
    </xf>
    <xf numFmtId="0" fontId="2" fillId="0" borderId="2" xfId="1" applyBorder="1"/>
    <xf numFmtId="0" fontId="3" fillId="3" borderId="3" xfId="3" applyBorder="1" applyAlignment="1">
      <alignment horizontal="center"/>
    </xf>
    <xf numFmtId="0" fontId="3" fillId="3" borderId="4" xfId="3" applyBorder="1" applyAlignment="1">
      <alignment horizontal="center"/>
    </xf>
    <xf numFmtId="164" fontId="0" fillId="0" borderId="0" xfId="0" applyNumberFormat="1"/>
    <xf numFmtId="164" fontId="1" fillId="2" borderId="0" xfId="2" applyNumberFormat="1" applyAlignment="1">
      <alignment horizontal="center"/>
    </xf>
    <xf numFmtId="3" fontId="1" fillId="2" borderId="0" xfId="2" applyNumberFormat="1" applyAlignment="1">
      <alignment horizontal="center"/>
    </xf>
    <xf numFmtId="164" fontId="1" fillId="2" borderId="0" xfId="2" quotePrefix="1" applyNumberFormat="1" applyAlignment="1">
      <alignment horizontal="center"/>
    </xf>
    <xf numFmtId="164" fontId="1" fillId="2" borderId="2" xfId="2" applyNumberFormat="1" applyBorder="1" applyAlignment="1">
      <alignment horizontal="center"/>
    </xf>
    <xf numFmtId="0" fontId="3" fillId="3" borderId="8" xfId="3" applyBorder="1" applyAlignment="1">
      <alignment horizontal="center"/>
    </xf>
    <xf numFmtId="0" fontId="3" fillId="3" borderId="10" xfId="3" applyBorder="1" applyAlignment="1">
      <alignment horizontal="center"/>
    </xf>
    <xf numFmtId="0" fontId="1" fillId="2" borderId="0" xfId="2" applyBorder="1" applyAlignment="1">
      <alignment horizontal="center"/>
    </xf>
    <xf numFmtId="0" fontId="1" fillId="2" borderId="0" xfId="2" applyNumberFormat="1" applyBorder="1" applyAlignment="1">
      <alignment horizontal="center"/>
    </xf>
    <xf numFmtId="49" fontId="6" fillId="0" borderId="0" xfId="0" applyNumberFormat="1" applyFont="1"/>
    <xf numFmtId="49" fontId="0" fillId="0" borderId="0" xfId="0" applyNumberFormat="1"/>
    <xf numFmtId="0" fontId="5" fillId="0" borderId="0" xfId="4"/>
    <xf numFmtId="165" fontId="1" fillId="2" borderId="0" xfId="2" applyNumberFormat="1" applyAlignment="1">
      <alignment horizontal="center"/>
    </xf>
    <xf numFmtId="0" fontId="7" fillId="0" borderId="0" xfId="1" applyFont="1"/>
    <xf numFmtId="166" fontId="0" fillId="0" borderId="0" xfId="0" applyNumberFormat="1"/>
    <xf numFmtId="167" fontId="0" fillId="0" borderId="0" xfId="0" applyNumberFormat="1"/>
    <xf numFmtId="0" fontId="8" fillId="0" borderId="0" xfId="0" applyFont="1"/>
    <xf numFmtId="0" fontId="0" fillId="0" borderId="12" xfId="0" applyBorder="1"/>
    <xf numFmtId="0" fontId="0" fillId="0" borderId="14" xfId="0" applyBorder="1"/>
    <xf numFmtId="0" fontId="0" fillId="0" borderId="0" xfId="0" applyAlignment="1">
      <alignment horizontal="center"/>
    </xf>
    <xf numFmtId="0" fontId="0" fillId="0" borderId="12" xfId="0" applyBorder="1" applyAlignment="1">
      <alignment horizontal="center"/>
    </xf>
    <xf numFmtId="0" fontId="1" fillId="4" borderId="13" xfId="5" applyBorder="1"/>
    <xf numFmtId="0" fontId="1" fillId="4" borderId="19" xfId="5" applyBorder="1"/>
    <xf numFmtId="0" fontId="1" fillId="4" borderId="20" xfId="5" applyBorder="1"/>
    <xf numFmtId="0" fontId="1" fillId="4" borderId="15" xfId="5" applyBorder="1"/>
    <xf numFmtId="0" fontId="1" fillId="4" borderId="16" xfId="5" applyBorder="1"/>
    <xf numFmtId="0" fontId="1" fillId="4" borderId="17" xfId="5" applyBorder="1"/>
    <xf numFmtId="0" fontId="1" fillId="4" borderId="18" xfId="5" applyBorder="1"/>
    <xf numFmtId="0" fontId="1" fillId="4" borderId="11" xfId="5" applyBorder="1"/>
    <xf numFmtId="0" fontId="1" fillId="4" borderId="14" xfId="5" applyBorder="1"/>
    <xf numFmtId="164" fontId="0" fillId="0" borderId="16" xfId="0" applyNumberFormat="1" applyBorder="1" applyAlignment="1">
      <alignment horizontal="center"/>
    </xf>
    <xf numFmtId="164" fontId="0" fillId="0" borderId="17" xfId="0" applyNumberFormat="1" applyBorder="1" applyAlignment="1">
      <alignment horizontal="center"/>
    </xf>
    <xf numFmtId="166" fontId="0" fillId="0" borderId="0" xfId="0" applyNumberFormat="1" applyAlignment="1">
      <alignment horizontal="center"/>
    </xf>
    <xf numFmtId="0" fontId="0" fillId="0" borderId="17" xfId="0" applyBorder="1" applyAlignment="1">
      <alignment horizontal="center"/>
    </xf>
    <xf numFmtId="0" fontId="1" fillId="4" borderId="21" xfId="5" applyBorder="1" applyAlignment="1">
      <alignment horizontal="center"/>
    </xf>
    <xf numFmtId="0" fontId="1" fillId="4" borderId="22" xfId="5" applyBorder="1" applyAlignment="1">
      <alignment horizontal="center"/>
    </xf>
    <xf numFmtId="0" fontId="1" fillId="4" borderId="23" xfId="5" applyBorder="1" applyAlignment="1">
      <alignment horizontal="center"/>
    </xf>
    <xf numFmtId="0" fontId="1" fillId="2" borderId="9" xfId="2" applyBorder="1" applyAlignment="1">
      <alignment horizontal="center"/>
    </xf>
    <xf numFmtId="0" fontId="1" fillId="2" borderId="5" xfId="2" applyBorder="1" applyAlignment="1">
      <alignment horizontal="center"/>
    </xf>
    <xf numFmtId="0" fontId="1" fillId="2" borderId="7" xfId="2" applyBorder="1" applyAlignment="1">
      <alignment horizontal="center"/>
    </xf>
    <xf numFmtId="0" fontId="9" fillId="0" borderId="0" xfId="0" applyFont="1"/>
    <xf numFmtId="0" fontId="0" fillId="0" borderId="11" xfId="0" applyBorder="1" applyAlignment="1">
      <alignment horizontal="center"/>
    </xf>
    <xf numFmtId="0" fontId="0" fillId="0" borderId="14" xfId="0" applyBorder="1" applyAlignment="1">
      <alignment horizontal="center"/>
    </xf>
    <xf numFmtId="166" fontId="0" fillId="0" borderId="11" xfId="0" applyNumberFormat="1" applyBorder="1" applyAlignment="1">
      <alignment horizontal="center"/>
    </xf>
    <xf numFmtId="0" fontId="0" fillId="0" borderId="11" xfId="0" applyBorder="1"/>
    <xf numFmtId="164" fontId="0" fillId="0" borderId="0" xfId="0" applyNumberFormat="1" applyAlignment="1">
      <alignment horizontal="center"/>
    </xf>
    <xf numFmtId="166" fontId="0" fillId="0" borderId="18" xfId="0" applyNumberFormat="1" applyBorder="1" applyAlignment="1">
      <alignment horizontal="center"/>
    </xf>
    <xf numFmtId="164" fontId="0" fillId="0" borderId="15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24" xfId="0" applyNumberFormat="1" applyBorder="1" applyAlignment="1">
      <alignment horizontal="center"/>
    </xf>
    <xf numFmtId="164" fontId="0" fillId="0" borderId="18" xfId="0" applyNumberFormat="1" applyBorder="1" applyAlignment="1">
      <alignment horizontal="center"/>
    </xf>
    <xf numFmtId="166" fontId="0" fillId="0" borderId="16" xfId="0" applyNumberFormat="1" applyBorder="1" applyAlignment="1">
      <alignment horizontal="center"/>
    </xf>
    <xf numFmtId="166" fontId="0" fillId="0" borderId="17" xfId="0" applyNumberFormat="1" applyBorder="1" applyAlignment="1">
      <alignment horizontal="center"/>
    </xf>
    <xf numFmtId="166" fontId="0" fillId="0" borderId="12" xfId="0" applyNumberFormat="1" applyBorder="1" applyAlignment="1">
      <alignment horizontal="center"/>
    </xf>
    <xf numFmtId="166" fontId="0" fillId="0" borderId="14" xfId="0" applyNumberFormat="1" applyBorder="1" applyAlignment="1">
      <alignment horizontal="center"/>
    </xf>
    <xf numFmtId="0" fontId="1" fillId="5" borderId="0" xfId="6" applyAlignment="1">
      <alignment horizontal="center"/>
    </xf>
    <xf numFmtId="0" fontId="1" fillId="5" borderId="23" xfId="6" applyBorder="1" applyAlignment="1">
      <alignment horizontal="center"/>
    </xf>
    <xf numFmtId="167" fontId="0" fillId="0" borderId="17" xfId="0" applyNumberFormat="1" applyBorder="1" applyAlignment="1">
      <alignment horizontal="center"/>
    </xf>
    <xf numFmtId="0" fontId="0" fillId="0" borderId="23" xfId="0" applyBorder="1"/>
    <xf numFmtId="0" fontId="0" fillId="0" borderId="25" xfId="0" applyBorder="1"/>
    <xf numFmtId="166" fontId="0" fillId="0" borderId="23" xfId="0" applyNumberFormat="1" applyBorder="1" applyAlignment="1">
      <alignment horizontal="center"/>
    </xf>
    <xf numFmtId="166" fontId="0" fillId="0" borderId="25" xfId="0" applyNumberFormat="1" applyBorder="1" applyAlignment="1">
      <alignment horizontal="center"/>
    </xf>
    <xf numFmtId="0" fontId="1" fillId="4" borderId="0" xfId="5"/>
    <xf numFmtId="0" fontId="1" fillId="4" borderId="23" xfId="5" applyBorder="1"/>
    <xf numFmtId="2" fontId="0" fillId="0" borderId="15" xfId="0" applyNumberForma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2" fontId="0" fillId="0" borderId="24" xfId="0" applyNumberFormat="1" applyBorder="1" applyAlignment="1">
      <alignment horizontal="center"/>
    </xf>
    <xf numFmtId="2" fontId="0" fillId="0" borderId="18" xfId="0" applyNumberFormat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2" fontId="0" fillId="0" borderId="19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2" fontId="0" fillId="0" borderId="0" xfId="0" applyNumberFormat="1" applyAlignment="1">
      <alignment horizontal="left"/>
    </xf>
    <xf numFmtId="2" fontId="1" fillId="6" borderId="23" xfId="7" applyNumberFormat="1" applyBorder="1" applyAlignment="1">
      <alignment horizontal="center"/>
    </xf>
    <xf numFmtId="0" fontId="11" fillId="0" borderId="0" xfId="0" applyFont="1"/>
    <xf numFmtId="0" fontId="0" fillId="0" borderId="0" xfId="0" applyAlignment="1">
      <alignment horizontal="left"/>
    </xf>
    <xf numFmtId="0" fontId="1" fillId="4" borderId="15" xfId="5" applyBorder="1" applyAlignment="1">
      <alignment horizontal="center"/>
    </xf>
    <xf numFmtId="0" fontId="1" fillId="4" borderId="16" xfId="5" applyBorder="1" applyAlignment="1">
      <alignment horizontal="center"/>
    </xf>
    <xf numFmtId="0" fontId="1" fillId="4" borderId="24" xfId="5" applyBorder="1" applyAlignment="1">
      <alignment horizontal="center"/>
    </xf>
    <xf numFmtId="0" fontId="1" fillId="4" borderId="0" xfId="5" applyBorder="1" applyAlignment="1">
      <alignment horizontal="center"/>
    </xf>
    <xf numFmtId="168" fontId="1" fillId="4" borderId="0" xfId="5" applyNumberFormat="1" applyBorder="1" applyAlignment="1">
      <alignment horizontal="center"/>
    </xf>
    <xf numFmtId="0" fontId="1" fillId="4" borderId="18" xfId="5" applyBorder="1" applyAlignment="1">
      <alignment horizontal="center"/>
    </xf>
    <xf numFmtId="0" fontId="1" fillId="4" borderId="11" xfId="5" applyBorder="1" applyAlignment="1">
      <alignment horizontal="center"/>
    </xf>
    <xf numFmtId="49" fontId="1" fillId="4" borderId="15" xfId="5" applyNumberFormat="1" applyBorder="1" applyAlignment="1">
      <alignment horizontal="center"/>
    </xf>
    <xf numFmtId="49" fontId="1" fillId="4" borderId="16" xfId="5" applyNumberFormat="1" applyBorder="1" applyAlignment="1">
      <alignment horizontal="center"/>
    </xf>
    <xf numFmtId="0" fontId="1" fillId="4" borderId="17" xfId="5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18" xfId="0" applyBorder="1" applyAlignment="1">
      <alignment horizontal="center"/>
    </xf>
    <xf numFmtId="49" fontId="1" fillId="4" borderId="23" xfId="5" applyNumberFormat="1" applyBorder="1"/>
    <xf numFmtId="0" fontId="0" fillId="0" borderId="26" xfId="0" applyBorder="1" applyAlignment="1">
      <alignment horizontal="center"/>
    </xf>
    <xf numFmtId="49" fontId="0" fillId="0" borderId="0" xfId="0" applyNumberFormat="1" applyAlignment="1">
      <alignment horizontal="right"/>
    </xf>
    <xf numFmtId="49" fontId="0" fillId="0" borderId="27" xfId="0" applyNumberFormat="1" applyBorder="1" applyAlignment="1">
      <alignment horizontal="center"/>
    </xf>
    <xf numFmtId="0" fontId="0" fillId="0" borderId="17" xfId="0" applyBorder="1"/>
    <xf numFmtId="0" fontId="0" fillId="0" borderId="28" xfId="0" applyBorder="1" applyAlignment="1">
      <alignment horizontal="center"/>
    </xf>
    <xf numFmtId="49" fontId="0" fillId="0" borderId="26" xfId="0" applyNumberFormat="1" applyBorder="1" applyAlignment="1">
      <alignment horizontal="center"/>
    </xf>
    <xf numFmtId="0" fontId="0" fillId="0" borderId="29" xfId="0" applyBorder="1" applyAlignment="1">
      <alignment horizontal="center"/>
    </xf>
    <xf numFmtId="49" fontId="1" fillId="4" borderId="21" xfId="5" applyNumberFormat="1" applyBorder="1" applyAlignment="1">
      <alignment horizontal="center"/>
    </xf>
    <xf numFmtId="49" fontId="1" fillId="4" borderId="22" xfId="5" applyNumberFormat="1" applyBorder="1" applyAlignment="1">
      <alignment horizontal="center"/>
    </xf>
    <xf numFmtId="0" fontId="0" fillId="0" borderId="24" xfId="0" applyBorder="1"/>
    <xf numFmtId="3" fontId="0" fillId="0" borderId="0" xfId="0" applyNumberFormat="1" applyAlignment="1">
      <alignment horizontal="center"/>
    </xf>
    <xf numFmtId="3" fontId="0" fillId="0" borderId="17" xfId="0" applyNumberFormat="1" applyBorder="1" applyAlignment="1">
      <alignment horizontal="center"/>
    </xf>
    <xf numFmtId="3" fontId="0" fillId="0" borderId="15" xfId="0" applyNumberFormat="1" applyBorder="1" applyAlignment="1">
      <alignment horizontal="center"/>
    </xf>
    <xf numFmtId="2" fontId="0" fillId="0" borderId="16" xfId="0" applyNumberFormat="1" applyBorder="1" applyAlignment="1">
      <alignment horizontal="center"/>
    </xf>
    <xf numFmtId="2" fontId="0" fillId="0" borderId="17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/>
    <xf numFmtId="0" fontId="0" fillId="0" borderId="0" xfId="0" applyAlignment="1">
      <alignment horizontal="right"/>
    </xf>
    <xf numFmtId="0" fontId="0" fillId="0" borderId="30" xfId="0" applyBorder="1" applyAlignment="1">
      <alignment horizontal="center"/>
    </xf>
    <xf numFmtId="0" fontId="12" fillId="0" borderId="0" xfId="0" applyFont="1"/>
    <xf numFmtId="0" fontId="13" fillId="0" borderId="0" xfId="1" applyFont="1"/>
    <xf numFmtId="0" fontId="0" fillId="0" borderId="31" xfId="0" applyBorder="1"/>
    <xf numFmtId="0" fontId="0" fillId="0" borderId="36" xfId="0" applyBorder="1"/>
    <xf numFmtId="0" fontId="0" fillId="0" borderId="0" xfId="0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0" fillId="0" borderId="38" xfId="0" applyBorder="1"/>
    <xf numFmtId="49" fontId="1" fillId="4" borderId="33" xfId="5" applyNumberFormat="1" applyBorder="1"/>
    <xf numFmtId="0" fontId="1" fillId="4" borderId="33" xfId="5" applyBorder="1"/>
    <xf numFmtId="0" fontId="1" fillId="4" borderId="34" xfId="5" applyBorder="1"/>
    <xf numFmtId="0" fontId="1" fillId="4" borderId="39" xfId="5" applyBorder="1"/>
    <xf numFmtId="0" fontId="1" fillId="4" borderId="41" xfId="5" applyBorder="1"/>
    <xf numFmtId="0" fontId="1" fillId="4" borderId="38" xfId="5" applyBorder="1"/>
    <xf numFmtId="0" fontId="1" fillId="4" borderId="31" xfId="5" applyBorder="1"/>
    <xf numFmtId="0" fontId="0" fillId="4" borderId="38" xfId="5" applyFont="1" applyBorder="1"/>
    <xf numFmtId="0" fontId="0" fillId="4" borderId="39" xfId="5" applyFont="1" applyBorder="1"/>
    <xf numFmtId="0" fontId="1" fillId="4" borderId="30" xfId="5" applyBorder="1" applyAlignment="1">
      <alignment horizontal="center"/>
    </xf>
    <xf numFmtId="0" fontId="1" fillId="6" borderId="30" xfId="7" applyBorder="1" applyAlignment="1">
      <alignment horizontal="center"/>
    </xf>
    <xf numFmtId="0" fontId="15" fillId="0" borderId="0" xfId="0" applyFont="1"/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left"/>
    </xf>
    <xf numFmtId="0" fontId="16" fillId="0" borderId="0" xfId="0" applyNumberFormat="1" applyFont="1" applyAlignment="1">
      <alignment horizontal="center"/>
    </xf>
    <xf numFmtId="0" fontId="16" fillId="0" borderId="0" xfId="0" applyFont="1" applyAlignment="1">
      <alignment horizontal="center"/>
    </xf>
    <xf numFmtId="0" fontId="16" fillId="0" borderId="0" xfId="0" applyFont="1"/>
    <xf numFmtId="0" fontId="16" fillId="0" borderId="40" xfId="0" applyFont="1" applyBorder="1" applyAlignment="1">
      <alignment horizontal="center"/>
    </xf>
    <xf numFmtId="0" fontId="12" fillId="0" borderId="40" xfId="0" applyFont="1" applyBorder="1" applyAlignment="1">
      <alignment horizontal="center"/>
    </xf>
    <xf numFmtId="0" fontId="0" fillId="0" borderId="40" xfId="0" applyBorder="1" applyAlignment="1">
      <alignment horizontal="center"/>
    </xf>
    <xf numFmtId="49" fontId="15" fillId="0" borderId="38" xfId="0" applyNumberFormat="1" applyFont="1" applyBorder="1"/>
    <xf numFmtId="49" fontId="0" fillId="0" borderId="0" xfId="0" applyNumberFormat="1" applyBorder="1"/>
    <xf numFmtId="49" fontId="0" fillId="0" borderId="31" xfId="0" applyNumberFormat="1" applyBorder="1"/>
    <xf numFmtId="0" fontId="15" fillId="0" borderId="38" xfId="0" applyFont="1" applyBorder="1" applyAlignment="1">
      <alignment horizontal="right"/>
    </xf>
    <xf numFmtId="49" fontId="15" fillId="0" borderId="39" xfId="0" applyNumberFormat="1" applyFont="1" applyBorder="1"/>
    <xf numFmtId="49" fontId="0" fillId="0" borderId="40" xfId="0" applyNumberFormat="1" applyBorder="1"/>
    <xf numFmtId="49" fontId="0" fillId="0" borderId="41" xfId="0" applyNumberFormat="1" applyBorder="1"/>
    <xf numFmtId="0" fontId="15" fillId="0" borderId="31" xfId="0" applyFont="1" applyBorder="1"/>
    <xf numFmtId="0" fontId="15" fillId="0" borderId="41" xfId="0" applyFont="1" applyBorder="1"/>
    <xf numFmtId="170" fontId="15" fillId="0" borderId="0" xfId="0" applyNumberFormat="1" applyFont="1" applyBorder="1" applyAlignment="1">
      <alignment horizontal="center"/>
    </xf>
    <xf numFmtId="0" fontId="15" fillId="0" borderId="0" xfId="0" applyFont="1" applyBorder="1" applyAlignment="1">
      <alignment horizontal="center"/>
    </xf>
    <xf numFmtId="0" fontId="15" fillId="0" borderId="40" xfId="0" applyFont="1" applyBorder="1" applyAlignment="1">
      <alignment horizontal="center"/>
    </xf>
    <xf numFmtId="170" fontId="15" fillId="0" borderId="40" xfId="0" applyNumberFormat="1" applyFont="1" applyBorder="1" applyAlignment="1">
      <alignment horizontal="center"/>
    </xf>
    <xf numFmtId="0" fontId="15" fillId="0" borderId="43" xfId="0" applyFont="1" applyBorder="1" applyAlignment="1">
      <alignment horizontal="center"/>
    </xf>
    <xf numFmtId="0" fontId="15" fillId="0" borderId="42" xfId="0" applyFont="1" applyBorder="1" applyAlignment="1">
      <alignment horizontal="center"/>
    </xf>
    <xf numFmtId="49" fontId="12" fillId="0" borderId="38" xfId="0" applyNumberFormat="1" applyFont="1" applyBorder="1" applyAlignment="1">
      <alignment horizontal="left"/>
    </xf>
    <xf numFmtId="49" fontId="12" fillId="0" borderId="39" xfId="0" applyNumberFormat="1" applyFont="1" applyBorder="1" applyAlignment="1">
      <alignment horizontal="left"/>
    </xf>
    <xf numFmtId="0" fontId="12" fillId="0" borderId="37" xfId="0" applyFont="1" applyBorder="1" applyAlignment="1">
      <alignment horizontal="center"/>
    </xf>
    <xf numFmtId="49" fontId="0" fillId="0" borderId="0" xfId="0" applyNumberFormat="1" applyBorder="1" applyAlignment="1">
      <alignment horizontal="right"/>
    </xf>
    <xf numFmtId="49" fontId="12" fillId="0" borderId="31" xfId="0" applyNumberFormat="1" applyFont="1" applyBorder="1" applyAlignment="1">
      <alignment horizontal="center"/>
    </xf>
    <xf numFmtId="49" fontId="0" fillId="0" borderId="0" xfId="0" applyNumberFormat="1" applyBorder="1" applyAlignment="1">
      <alignment horizontal="left"/>
    </xf>
    <xf numFmtId="0" fontId="12" fillId="0" borderId="31" xfId="0" applyFont="1" applyBorder="1" applyAlignment="1">
      <alignment horizontal="center"/>
    </xf>
    <xf numFmtId="0" fontId="0" fillId="0" borderId="0" xfId="0" applyBorder="1" applyAlignment="1">
      <alignment horizontal="right"/>
    </xf>
    <xf numFmtId="0" fontId="12" fillId="0" borderId="31" xfId="0" applyNumberFormat="1" applyFont="1" applyBorder="1" applyAlignment="1">
      <alignment horizontal="center"/>
    </xf>
    <xf numFmtId="0" fontId="0" fillId="0" borderId="0" xfId="0" applyBorder="1" applyAlignment="1">
      <alignment horizontal="left"/>
    </xf>
    <xf numFmtId="49" fontId="0" fillId="0" borderId="40" xfId="0" applyNumberFormat="1" applyBorder="1" applyAlignment="1">
      <alignment horizontal="right"/>
    </xf>
    <xf numFmtId="49" fontId="12" fillId="0" borderId="41" xfId="0" applyNumberFormat="1" applyFont="1" applyBorder="1" applyAlignment="1">
      <alignment horizontal="center"/>
    </xf>
    <xf numFmtId="49" fontId="12" fillId="0" borderId="43" xfId="0" applyNumberFormat="1" applyFont="1" applyBorder="1" applyAlignment="1">
      <alignment horizontal="center"/>
    </xf>
    <xf numFmtId="0" fontId="12" fillId="0" borderId="43" xfId="0" applyFont="1" applyBorder="1" applyAlignment="1">
      <alignment horizontal="center"/>
    </xf>
    <xf numFmtId="49" fontId="12" fillId="0" borderId="42" xfId="0" applyNumberFormat="1" applyFont="1" applyBorder="1" applyAlignment="1">
      <alignment horizontal="center"/>
    </xf>
    <xf numFmtId="49" fontId="0" fillId="0" borderId="43" xfId="0" applyNumberFormat="1" applyBorder="1" applyAlignment="1">
      <alignment horizontal="center"/>
    </xf>
    <xf numFmtId="49" fontId="0" fillId="0" borderId="42" xfId="0" applyNumberFormat="1" applyBorder="1" applyAlignment="1">
      <alignment horizontal="center"/>
    </xf>
    <xf numFmtId="0" fontId="1" fillId="4" borderId="33" xfId="5" applyBorder="1" applyAlignment="1">
      <alignment horizontal="center"/>
    </xf>
    <xf numFmtId="0" fontId="1" fillId="4" borderId="32" xfId="5" applyBorder="1" applyAlignment="1">
      <alignment horizontal="left"/>
    </xf>
    <xf numFmtId="0" fontId="1" fillId="4" borderId="32" xfId="5" applyBorder="1"/>
    <xf numFmtId="49" fontId="1" fillId="4" borderId="34" xfId="5" applyNumberFormat="1" applyBorder="1"/>
    <xf numFmtId="0" fontId="1" fillId="4" borderId="32" xfId="5" applyBorder="1" applyAlignment="1">
      <alignment horizontal="center"/>
    </xf>
    <xf numFmtId="0" fontId="1" fillId="4" borderId="30" xfId="5" applyBorder="1"/>
    <xf numFmtId="0" fontId="1" fillId="4" borderId="33" xfId="5" applyBorder="1" applyAlignment="1">
      <alignment horizontal="left"/>
    </xf>
    <xf numFmtId="0" fontId="1" fillId="4" borderId="34" xfId="5" applyBorder="1" applyAlignment="1">
      <alignment horizontal="center"/>
    </xf>
    <xf numFmtId="0" fontId="1" fillId="4" borderId="38" xfId="5" applyBorder="1" applyAlignment="1">
      <alignment horizontal="center"/>
    </xf>
    <xf numFmtId="0" fontId="1" fillId="4" borderId="43" xfId="5" applyBorder="1" applyAlignment="1">
      <alignment horizontal="center"/>
    </xf>
    <xf numFmtId="0" fontId="1" fillId="4" borderId="39" xfId="5" applyBorder="1" applyAlignment="1">
      <alignment horizontal="center"/>
    </xf>
    <xf numFmtId="0" fontId="1" fillId="4" borderId="42" xfId="5" applyBorder="1" applyAlignment="1">
      <alignment horizontal="center"/>
    </xf>
    <xf numFmtId="0" fontId="1" fillId="7" borderId="43" xfId="8" applyBorder="1" applyAlignment="1">
      <alignment horizontal="center"/>
    </xf>
    <xf numFmtId="0" fontId="1" fillId="7" borderId="42" xfId="8" applyBorder="1" applyAlignment="1">
      <alignment horizontal="center"/>
    </xf>
    <xf numFmtId="0" fontId="1" fillId="4" borderId="35" xfId="5" applyBorder="1" applyAlignment="1">
      <alignment horizontal="center"/>
    </xf>
    <xf numFmtId="0" fontId="1" fillId="4" borderId="44" xfId="5" applyBorder="1" applyAlignment="1">
      <alignment horizontal="center"/>
    </xf>
    <xf numFmtId="0" fontId="1" fillId="7" borderId="44" xfId="8" applyBorder="1" applyAlignment="1">
      <alignment horizontal="center"/>
    </xf>
    <xf numFmtId="0" fontId="0" fillId="0" borderId="36" xfId="0" applyBorder="1" applyAlignment="1">
      <alignment horizontal="right"/>
    </xf>
    <xf numFmtId="0" fontId="12" fillId="0" borderId="44" xfId="0" applyFont="1" applyBorder="1" applyAlignment="1">
      <alignment horizontal="center"/>
    </xf>
    <xf numFmtId="49" fontId="0" fillId="0" borderId="44" xfId="0" applyNumberFormat="1" applyBorder="1" applyAlignment="1">
      <alignment horizontal="center"/>
    </xf>
    <xf numFmtId="0" fontId="0" fillId="0" borderId="40" xfId="0" applyBorder="1" applyAlignment="1">
      <alignment horizontal="right"/>
    </xf>
    <xf numFmtId="0" fontId="12" fillId="0" borderId="42" xfId="0" applyFont="1" applyBorder="1" applyAlignment="1">
      <alignment horizontal="center"/>
    </xf>
    <xf numFmtId="0" fontId="12" fillId="0" borderId="41" xfId="0" applyFont="1" applyBorder="1" applyAlignment="1">
      <alignment horizontal="center"/>
    </xf>
    <xf numFmtId="0" fontId="15" fillId="0" borderId="39" xfId="0" applyFont="1" applyBorder="1" applyAlignment="1">
      <alignment horizontal="right"/>
    </xf>
  </cellXfs>
  <cellStyles count="9">
    <cellStyle name="20% - Accent1" xfId="2" builtinId="30"/>
    <cellStyle name="20% - Accent3" xfId="8" builtinId="38"/>
    <cellStyle name="20% - Accent5" xfId="5" builtinId="46"/>
    <cellStyle name="40% - Accent1" xfId="6" builtinId="31"/>
    <cellStyle name="40% - Accent5" xfId="7" builtinId="47"/>
    <cellStyle name="Accent5" xfId="3" builtinId="45"/>
    <cellStyle name="Heading 4" xfId="4" builtinId="19"/>
    <cellStyle name="Normal" xfId="0" builtinId="0"/>
    <cellStyle name="Title" xfId="1" builtinId="15"/>
  </cellStyles>
  <dxfs count="0"/>
  <tableStyles count="0" defaultTableStyle="TableStyleMedium2" defaultPivotStyle="PivotStyleLight16"/>
  <colors>
    <mruColors>
      <color rgb="FF74ACD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Correlation</a:t>
            </a:r>
            <a:r>
              <a:rPr lang="en-US" baseline="0"/>
              <a:t> coefficient graphic</a:t>
            </a:r>
            <a:endParaRPr lang="en-US"/>
          </a:p>
        </c:rich>
      </c:tx>
      <c:layout>
        <c:manualLayout>
          <c:xMode val="edge"/>
          <c:yMode val="edge"/>
          <c:x val="0.19396328935157961"/>
          <c:y val="4.16665818618337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Sheet1!$D$3:$D$32</c:f>
              <c:numCache>
                <c:formatCode>General</c:formatCode>
                <c:ptCount val="30"/>
                <c:pt idx="0">
                  <c:v>75</c:v>
                </c:pt>
                <c:pt idx="1">
                  <c:v>170</c:v>
                </c:pt>
                <c:pt idx="2">
                  <c:v>150</c:v>
                </c:pt>
                <c:pt idx="3">
                  <c:v>110</c:v>
                </c:pt>
                <c:pt idx="4">
                  <c:v>100</c:v>
                </c:pt>
                <c:pt idx="5">
                  <c:v>194</c:v>
                </c:pt>
                <c:pt idx="6">
                  <c:v>116</c:v>
                </c:pt>
                <c:pt idx="7">
                  <c:v>80</c:v>
                </c:pt>
                <c:pt idx="8">
                  <c:v>180</c:v>
                </c:pt>
                <c:pt idx="9">
                  <c:v>144</c:v>
                </c:pt>
                <c:pt idx="10" formatCode="0;[Red]0">
                  <c:v>113</c:v>
                </c:pt>
                <c:pt idx="11">
                  <c:v>60</c:v>
                </c:pt>
                <c:pt idx="12">
                  <c:v>160</c:v>
                </c:pt>
                <c:pt idx="13">
                  <c:v>85</c:v>
                </c:pt>
                <c:pt idx="14">
                  <c:v>67</c:v>
                </c:pt>
                <c:pt idx="15">
                  <c:v>100</c:v>
                </c:pt>
                <c:pt idx="16">
                  <c:v>125</c:v>
                </c:pt>
                <c:pt idx="17">
                  <c:v>150</c:v>
                </c:pt>
                <c:pt idx="18">
                  <c:v>66</c:v>
                </c:pt>
                <c:pt idx="19">
                  <c:v>137</c:v>
                </c:pt>
                <c:pt idx="20">
                  <c:v>100</c:v>
                </c:pt>
                <c:pt idx="21">
                  <c:v>126</c:v>
                </c:pt>
                <c:pt idx="22">
                  <c:v>80</c:v>
                </c:pt>
                <c:pt idx="23">
                  <c:v>150</c:v>
                </c:pt>
                <c:pt idx="24">
                  <c:v>40</c:v>
                </c:pt>
                <c:pt idx="25">
                  <c:v>120</c:v>
                </c:pt>
                <c:pt idx="26">
                  <c:v>40</c:v>
                </c:pt>
                <c:pt idx="27">
                  <c:v>86</c:v>
                </c:pt>
                <c:pt idx="28">
                  <c:v>50</c:v>
                </c:pt>
                <c:pt idx="29">
                  <c:v>70</c:v>
                </c:pt>
              </c:numCache>
            </c:numRef>
          </c:xVal>
          <c:yVal>
            <c:numRef>
              <c:f>Sheet1!$E$3:$E$32</c:f>
              <c:numCache>
                <c:formatCode>General</c:formatCode>
                <c:ptCount val="30"/>
                <c:pt idx="0">
                  <c:v>25</c:v>
                </c:pt>
                <c:pt idx="1">
                  <c:v>45</c:v>
                </c:pt>
                <c:pt idx="2">
                  <c:v>35</c:v>
                </c:pt>
                <c:pt idx="3">
                  <c:v>22</c:v>
                </c:pt>
                <c:pt idx="4">
                  <c:v>45</c:v>
                </c:pt>
                <c:pt idx="5">
                  <c:v>40</c:v>
                </c:pt>
                <c:pt idx="6">
                  <c:v>50</c:v>
                </c:pt>
                <c:pt idx="7">
                  <c:v>24</c:v>
                </c:pt>
                <c:pt idx="8">
                  <c:v>35</c:v>
                </c:pt>
                <c:pt idx="9">
                  <c:v>40</c:v>
                </c:pt>
                <c:pt idx="10">
                  <c:v>55</c:v>
                </c:pt>
                <c:pt idx="11">
                  <c:v>28</c:v>
                </c:pt>
                <c:pt idx="12">
                  <c:v>52</c:v>
                </c:pt>
                <c:pt idx="13">
                  <c:v>44</c:v>
                </c:pt>
                <c:pt idx="14">
                  <c:v>23</c:v>
                </c:pt>
                <c:pt idx="15">
                  <c:v>40</c:v>
                </c:pt>
                <c:pt idx="16">
                  <c:v>30</c:v>
                </c:pt>
                <c:pt idx="17">
                  <c:v>36</c:v>
                </c:pt>
                <c:pt idx="18">
                  <c:v>24</c:v>
                </c:pt>
                <c:pt idx="19">
                  <c:v>50</c:v>
                </c:pt>
                <c:pt idx="20">
                  <c:v>35</c:v>
                </c:pt>
                <c:pt idx="21">
                  <c:v>46</c:v>
                </c:pt>
                <c:pt idx="22">
                  <c:v>30</c:v>
                </c:pt>
                <c:pt idx="23">
                  <c:v>50</c:v>
                </c:pt>
                <c:pt idx="24">
                  <c:v>14</c:v>
                </c:pt>
                <c:pt idx="25">
                  <c:v>50</c:v>
                </c:pt>
                <c:pt idx="26">
                  <c:v>17</c:v>
                </c:pt>
                <c:pt idx="27">
                  <c:v>44</c:v>
                </c:pt>
                <c:pt idx="28">
                  <c:v>14</c:v>
                </c:pt>
                <c:pt idx="29">
                  <c:v>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22-444E-AC6B-628C4C9927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381424"/>
        <c:axId val="436377824"/>
      </c:scatterChart>
      <c:valAx>
        <c:axId val="436381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377824"/>
        <c:crosses val="autoZero"/>
        <c:crossBetween val="midCat"/>
      </c:valAx>
      <c:valAx>
        <c:axId val="43637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38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6350</xdr:colOff>
      <xdr:row>5</xdr:row>
      <xdr:rowOff>9525</xdr:rowOff>
    </xdr:from>
    <xdr:ext cx="15106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D25F28FC-BC17-30C5-7C42-A1B4DE1C2B96}"/>
                </a:ext>
              </a:extLst>
            </xdr:cNvPr>
            <xdr:cNvSpPr txBox="1"/>
          </xdr:nvSpPr>
          <xdr:spPr>
            <a:xfrm>
              <a:off x="6597650" y="1520825"/>
              <a:ext cx="15106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D25F28FC-BC17-30C5-7C42-A1B4DE1C2B96}"/>
                </a:ext>
              </a:extLst>
            </xdr:cNvPr>
            <xdr:cNvSpPr txBox="1"/>
          </xdr:nvSpPr>
          <xdr:spPr>
            <a:xfrm>
              <a:off x="6597650" y="1520825"/>
              <a:ext cx="15106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𝑥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sz="1100" i="0">
                  <a:latin typeface="Cambria Math" panose="02040503050406030204" pitchFamily="18" charset="0"/>
                </a:rPr>
                <a:t>𝑖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7</xdr:col>
      <xdr:colOff>20955</xdr:colOff>
      <xdr:row>13</xdr:row>
      <xdr:rowOff>4445</xdr:rowOff>
    </xdr:from>
    <xdr:ext cx="11522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996D0693-295C-90DC-6F98-DB567651DCE3}"/>
                </a:ext>
              </a:extLst>
            </xdr:cNvPr>
            <xdr:cNvSpPr txBox="1"/>
          </xdr:nvSpPr>
          <xdr:spPr>
            <a:xfrm>
              <a:off x="6269355" y="1706245"/>
              <a:ext cx="11522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latin typeface="Cambria Math" panose="02040503050406030204" pitchFamily="18" charset="0"/>
                      </a:rPr>
                      <m:t>𝑛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996D0693-295C-90DC-6F98-DB567651DCE3}"/>
                </a:ext>
              </a:extLst>
            </xdr:cNvPr>
            <xdr:cNvSpPr txBox="1"/>
          </xdr:nvSpPr>
          <xdr:spPr>
            <a:xfrm>
              <a:off x="6269355" y="1706245"/>
              <a:ext cx="11522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𝑛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7</xdr:col>
      <xdr:colOff>182245</xdr:colOff>
      <xdr:row>17</xdr:row>
      <xdr:rowOff>635</xdr:rowOff>
    </xdr:from>
    <xdr:ext cx="504112" cy="31688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74350E12-D04B-2B5C-45EC-C663A048A21E}"/>
                </a:ext>
              </a:extLst>
            </xdr:cNvPr>
            <xdr:cNvSpPr txBox="1"/>
          </xdr:nvSpPr>
          <xdr:spPr>
            <a:xfrm>
              <a:off x="6430645" y="1702435"/>
              <a:ext cx="504112" cy="3168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  <m:r>
                      <a:rPr lang="en-US" sz="1100" i="0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𝛴</m:t>
                        </m:r>
                        <m:sSub>
                          <m:sSubPr>
                            <m:ctrlPr>
                              <a:rPr lang="en-US" sz="11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</m:num>
                      <m:den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𝑛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74350E12-D04B-2B5C-45EC-C663A048A21E}"/>
                </a:ext>
              </a:extLst>
            </xdr:cNvPr>
            <xdr:cNvSpPr txBox="1"/>
          </xdr:nvSpPr>
          <xdr:spPr>
            <a:xfrm>
              <a:off x="6430645" y="1702435"/>
              <a:ext cx="504112" cy="3168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𝑥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 ̅</a:t>
              </a:r>
              <a:r>
                <a:rPr lang="en-US" sz="1100" i="0">
                  <a:latin typeface="Cambria Math" panose="02040503050406030204" pitchFamily="18" charset="0"/>
                </a:rPr>
                <a:t>=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en-US" sz="1100" i="0">
                  <a:latin typeface="Cambria Math" panose="02040503050406030204" pitchFamily="18" charset="0"/>
                </a:rPr>
                <a:t>𝛴𝑥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sz="1100" i="0">
                  <a:latin typeface="Cambria Math" panose="02040503050406030204" pitchFamily="18" charset="0"/>
                </a:rPr>
                <a:t>𝑖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)/</a:t>
              </a:r>
              <a:r>
                <a:rPr lang="en-US" sz="1100" i="0">
                  <a:latin typeface="Cambria Math" panose="02040503050406030204" pitchFamily="18" charset="0"/>
                </a:rPr>
                <a:t>𝑛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7</xdr:col>
      <xdr:colOff>27305</xdr:colOff>
      <xdr:row>22</xdr:row>
      <xdr:rowOff>32385</xdr:rowOff>
    </xdr:from>
    <xdr:ext cx="783804" cy="6585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248E639E-FD46-DFB2-F038-4213A6EAD0DC}"/>
                </a:ext>
              </a:extLst>
            </xdr:cNvPr>
            <xdr:cNvSpPr txBox="1"/>
          </xdr:nvSpPr>
          <xdr:spPr>
            <a:xfrm>
              <a:off x="6275705" y="3258185"/>
              <a:ext cx="783804" cy="6585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  <m:r>
                      <a:rPr lang="en-US" sz="1100" i="0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ctrlPr>
                          <a:rPr lang="en-US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radPr>
                      <m:deg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𝑛</m:t>
                        </m:r>
                      </m:deg>
                      <m:e>
                        <m:nary>
                          <m:naryPr>
                            <m:chr m:val="∏"/>
                            <m:limLoc m:val="undOvr"/>
                            <m:grow m:val="on"/>
                            <m:ctrlPr>
                              <a:rPr lang="en-US" sz="110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>
                            <m:r>
                              <a:rPr lang="en-US" sz="110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  <m:r>
                              <a:rPr lang="en-US" sz="1100" i="0">
                                <a:latin typeface="Cambria Math" panose="02040503050406030204" pitchFamily="18" charset="0"/>
                              </a:rPr>
                              <m:t>=1</m:t>
                            </m:r>
                          </m:sub>
                          <m:sup>
                            <m:r>
                              <a:rPr lang="en-US" sz="110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sup>
                          <m:e>
                            <m:sSub>
                              <m:sSubPr>
                                <m:ctrlPr>
                                  <a:rPr lang="en-US" sz="1100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sz="110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</m:sSub>
                          </m:e>
                        </m:nary>
                      </m:e>
                    </m:rad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248E639E-FD46-DFB2-F038-4213A6EAD0DC}"/>
                </a:ext>
              </a:extLst>
            </xdr:cNvPr>
            <xdr:cNvSpPr txBox="1"/>
          </xdr:nvSpPr>
          <xdr:spPr>
            <a:xfrm>
              <a:off x="6275705" y="3258185"/>
              <a:ext cx="783804" cy="6585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𝑥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 ̅</a:t>
              </a:r>
              <a:r>
                <a:rPr lang="en-US" sz="1100" i="0">
                  <a:latin typeface="Cambria Math" panose="02040503050406030204" pitchFamily="18" charset="0"/>
                </a:rPr>
                <a:t>=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√(</a:t>
              </a:r>
              <a:r>
                <a:rPr lang="en-US" sz="1100" i="0">
                  <a:latin typeface="Cambria Math" panose="02040503050406030204" pitchFamily="18" charset="0"/>
                </a:rPr>
                <a:t>𝑛&amp;∏129_(𝑖=1)^𝑛▒𝑥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sz="1100" i="0">
                  <a:latin typeface="Cambria Math" panose="02040503050406030204" pitchFamily="18" charset="0"/>
                </a:rPr>
                <a:t>𝑖 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7</xdr:col>
      <xdr:colOff>67945</xdr:colOff>
      <xdr:row>29</xdr:row>
      <xdr:rowOff>152400</xdr:rowOff>
    </xdr:from>
    <xdr:ext cx="791627" cy="47275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F71EB999-B8EE-EFA3-3079-21E1CA64656A}"/>
                </a:ext>
              </a:extLst>
            </xdr:cNvPr>
            <xdr:cNvSpPr txBox="1"/>
          </xdr:nvSpPr>
          <xdr:spPr>
            <a:xfrm>
              <a:off x="6316345" y="4927600"/>
              <a:ext cx="791627" cy="47275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latin typeface="Cambria Math" panose="02040503050406030204" pitchFamily="18" charset="0"/>
                      </a:rPr>
                      <m:t>𝐻</m:t>
                    </m:r>
                    <m:r>
                      <a:rPr lang="en-US" sz="1100" i="0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𝑛</m:t>
                        </m:r>
                      </m:num>
                      <m:den>
                        <m:nary>
                          <m:naryPr>
                            <m:chr m:val="∑"/>
                            <m:grow m:val="on"/>
                            <m:subHide m:val="on"/>
                            <m:supHide m:val="on"/>
                            <m:ctrlPr>
                              <a:rPr lang="en-US" sz="110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/>
                          <m:sup/>
                          <m:e>
                            <m:d>
                              <m:dPr>
                                <m:ctrlPr>
                                  <a:rPr lang="en-US" sz="1100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en-US" sz="1100" i="1">
                                        <a:solidFill>
                                          <a:srgbClr val="836967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fPr>
                                  <m:num>
                                    <m:r>
                                      <a:rPr lang="en-US" sz="1100" i="0">
                                        <a:latin typeface="Cambria Math" panose="02040503050406030204" pitchFamily="18" charset="0"/>
                                      </a:rPr>
                                      <m:t>1</m:t>
                                    </m:r>
                                  </m:num>
                                  <m:den>
                                    <m:sSub>
                                      <m:sSubPr>
                                        <m:ctrlPr>
                                          <a:rPr lang="en-US" sz="1100" i="1">
                                            <a:solidFill>
                                              <a:srgbClr val="836967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sz="1100" i="1">
                                            <a:latin typeface="Cambria Math" panose="02040503050406030204" pitchFamily="18" charset="0"/>
                                          </a:rPr>
                                          <m:t>𝑥</m:t>
                                        </m:r>
                                      </m:e>
                                      <m:sub>
                                        <m:r>
                                          <a:rPr lang="en-US" sz="1100" i="1">
                                            <a:latin typeface="Cambria Math" panose="02040503050406030204" pitchFamily="18" charset="0"/>
                                          </a:rPr>
                                          <m:t>𝑖</m:t>
                                        </m:r>
                                      </m:sub>
                                    </m:sSub>
                                  </m:den>
                                </m:f>
                              </m:e>
                            </m:d>
                          </m:e>
                        </m:nary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F71EB999-B8EE-EFA3-3079-21E1CA64656A}"/>
                </a:ext>
              </a:extLst>
            </xdr:cNvPr>
            <xdr:cNvSpPr txBox="1"/>
          </xdr:nvSpPr>
          <xdr:spPr>
            <a:xfrm>
              <a:off x="6316345" y="4927600"/>
              <a:ext cx="791627" cy="47275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𝐻=𝑛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/(∑128▒(</a:t>
              </a:r>
              <a:r>
                <a:rPr lang="en-US" sz="1100" i="0">
                  <a:latin typeface="Cambria Math" panose="02040503050406030204" pitchFamily="18" charset="0"/>
                </a:rPr>
                <a:t>1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/</a:t>
              </a:r>
              <a:r>
                <a:rPr lang="en-US" sz="1100" i="0">
                  <a:latin typeface="Cambria Math" panose="02040503050406030204" pitchFamily="18" charset="0"/>
                </a:rPr>
                <a:t>𝑥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sz="1100" i="0">
                  <a:latin typeface="Cambria Math" panose="02040503050406030204" pitchFamily="18" charset="0"/>
                </a:rPr>
                <a:t>𝑖 ) 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7</xdr:col>
      <xdr:colOff>31750</xdr:colOff>
      <xdr:row>36</xdr:row>
      <xdr:rowOff>123190</xdr:rowOff>
    </xdr:from>
    <xdr:ext cx="824649" cy="5001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0DB7499B-2F09-7FA1-6EA7-40797717430F}"/>
                </a:ext>
              </a:extLst>
            </xdr:cNvPr>
            <xdr:cNvSpPr txBox="1"/>
          </xdr:nvSpPr>
          <xdr:spPr>
            <a:xfrm>
              <a:off x="6280150" y="6041390"/>
              <a:ext cx="824649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latin typeface="Cambria Math" panose="02040503050406030204" pitchFamily="18" charset="0"/>
                      </a:rPr>
                      <m:t>𝑄</m:t>
                    </m:r>
                    <m:r>
                      <a:rPr lang="en-US" sz="1100" i="0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n-US" sz="11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nary>
                              <m:naryPr>
                                <m:chr m:val="∑"/>
                                <m:grow m:val="on"/>
                                <m:subHide m:val="on"/>
                                <m:supHide m:val="on"/>
                                <m:ctrlPr>
                                  <a:rPr lang="en-US" sz="1100" i="1">
                                    <a:latin typeface="Cambria Math" panose="02040503050406030204" pitchFamily="18" charset="0"/>
                                  </a:rPr>
                                </m:ctrlPr>
                              </m:naryPr>
                              <m:sub/>
                              <m:sup/>
                              <m:e>
                                <m:sSup>
                                  <m:sSupPr>
                                    <m:ctrlPr>
                                      <a:rPr lang="en-US" sz="1100" i="1">
                                        <a:solidFill>
                                          <a:srgbClr val="836967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pPr>
                                  <m:e>
                                    <m:d>
                                      <m:dPr>
                                        <m:ctrlPr>
                                          <a:rPr lang="en-US" sz="1100" i="1">
                                            <a:solidFill>
                                              <a:srgbClr val="836967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dPr>
                                      <m:e>
                                        <m:sSub>
                                          <m:sSubPr>
                                            <m:ctrlPr>
                                              <a:rPr lang="en-US" sz="1100" i="1">
                                                <a:solidFill>
                                                  <a:srgbClr val="836967"/>
                                                </a:solidFill>
                                                <a:latin typeface="Cambria Math" panose="02040503050406030204" pitchFamily="18" charset="0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en-US" sz="1100" i="1">
                                                <a:latin typeface="Cambria Math" panose="02040503050406030204" pitchFamily="18" charset="0"/>
                                              </a:rPr>
                                              <m:t>𝑥</m:t>
                                            </m:r>
                                          </m:e>
                                          <m:sub>
                                            <m:r>
                                              <a:rPr lang="en-US" sz="1100" i="1">
                                                <a:latin typeface="Cambria Math" panose="02040503050406030204" pitchFamily="18" charset="0"/>
                                              </a:rPr>
                                              <m:t>𝑖</m:t>
                                            </m:r>
                                          </m:sub>
                                        </m:sSub>
                                      </m:e>
                                    </m:d>
                                  </m:e>
                                  <m:sup>
                                    <m:r>
                                      <a:rPr lang="en-US" sz="1100" i="0"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</m:sup>
                                </m:sSup>
                              </m:e>
                            </m:nary>
                          </m:num>
                          <m:den>
                            <m:r>
                              <a:rPr lang="en-US" sz="110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den>
                        </m:f>
                      </m:e>
                    </m:rad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0DB7499B-2F09-7FA1-6EA7-40797717430F}"/>
                </a:ext>
              </a:extLst>
            </xdr:cNvPr>
            <xdr:cNvSpPr txBox="1"/>
          </xdr:nvSpPr>
          <xdr:spPr>
            <a:xfrm>
              <a:off x="6280150" y="6041390"/>
              <a:ext cx="824649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𝑄=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√((∑128▒(</a:t>
              </a:r>
              <a:r>
                <a:rPr lang="en-US" sz="1100" i="0">
                  <a:latin typeface="Cambria Math" panose="02040503050406030204" pitchFamily="18" charset="0"/>
                </a:rPr>
                <a:t>𝑥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sz="1100" i="0">
                  <a:latin typeface="Cambria Math" panose="02040503050406030204" pitchFamily="18" charset="0"/>
                </a:rPr>
                <a:t>𝑖 )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^</a:t>
              </a:r>
              <a:r>
                <a:rPr lang="en-US" sz="1100" i="0">
                  <a:latin typeface="Cambria Math" panose="02040503050406030204" pitchFamily="18" charset="0"/>
                </a:rPr>
                <a:t>2 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)/</a:t>
              </a:r>
              <a:r>
                <a:rPr lang="en-US" sz="1100" i="0">
                  <a:latin typeface="Cambria Math" panose="02040503050406030204" pitchFamily="18" charset="0"/>
                </a:rPr>
                <a:t>𝑛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9</xdr:col>
      <xdr:colOff>249555</xdr:colOff>
      <xdr:row>6</xdr:row>
      <xdr:rowOff>0</xdr:rowOff>
    </xdr:from>
    <xdr:ext cx="361637" cy="40992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D47C7B8D-A457-847C-5517-A666B679EDEE}"/>
                </a:ext>
              </a:extLst>
            </xdr:cNvPr>
            <xdr:cNvSpPr txBox="1"/>
          </xdr:nvSpPr>
          <xdr:spPr>
            <a:xfrm>
              <a:off x="8326755" y="1327150"/>
              <a:ext cx="361637" cy="4099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grow m:val="on"/>
                        <m:subHide m:val="on"/>
                        <m:supHide m:val="on"/>
                        <m:ctrlPr>
                          <a:rPr lang="en-US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naryPr>
                      <m:sub/>
                      <m:sup/>
                      <m:e>
                        <m:sSub>
                          <m:sSubPr>
                            <m:ctrlPr>
                              <a:rPr lang="en-US" sz="11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</m:e>
                    </m:nary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D47C7B8D-A457-847C-5517-A666B679EDEE}"/>
                </a:ext>
              </a:extLst>
            </xdr:cNvPr>
            <xdr:cNvSpPr txBox="1"/>
          </xdr:nvSpPr>
          <xdr:spPr>
            <a:xfrm>
              <a:off x="8326755" y="1327150"/>
              <a:ext cx="361637" cy="4099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∑128▒</a:t>
              </a:r>
              <a:r>
                <a:rPr lang="en-US" sz="1100" i="0">
                  <a:latin typeface="Cambria Math" panose="02040503050406030204" pitchFamily="18" charset="0"/>
                </a:rPr>
                <a:t>𝑥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sz="1100" i="0">
                  <a:latin typeface="Cambria Math" panose="02040503050406030204" pitchFamily="18" charset="0"/>
                </a:rPr>
                <a:t>𝑖 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10</xdr:col>
      <xdr:colOff>135254</xdr:colOff>
      <xdr:row>6</xdr:row>
      <xdr:rowOff>25400</xdr:rowOff>
    </xdr:from>
    <xdr:ext cx="629921" cy="34855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36ED3C04-120A-19BB-DD0D-CA61D36F09F4}"/>
                </a:ext>
              </a:extLst>
            </xdr:cNvPr>
            <xdr:cNvSpPr txBox="1"/>
          </xdr:nvSpPr>
          <xdr:spPr>
            <a:xfrm>
              <a:off x="9317354" y="1308100"/>
              <a:ext cx="629921" cy="34855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grow m:val="on"/>
                        <m:subHide m:val="on"/>
                        <m:supHide m:val="on"/>
                        <m:ctrlPr>
                          <a:rPr lang="en-US" sz="7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naryPr>
                      <m:sub/>
                      <m:sup/>
                      <m:e>
                        <m:d>
                          <m:dPr>
                            <m:ctrlPr>
                              <a:rPr lang="en-US" sz="7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sz="700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n-US" sz="700" i="0">
                                    <a:latin typeface="Cambria Math" panose="02040503050406030204" pitchFamily="18" charset="0"/>
                                  </a:rPr>
                                  <m:t>1</m:t>
                                </m:r>
                              </m:num>
                              <m:den>
                                <m:sSub>
                                  <m:sSubPr>
                                    <m:ctrlPr>
                                      <a:rPr lang="en-US" sz="700" i="1">
                                        <a:solidFill>
                                          <a:srgbClr val="836967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700" i="1">
                                        <a:latin typeface="Cambria Math" panose="02040503050406030204" pitchFamily="18" charset="0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en-US" sz="700" i="1">
                                        <a:latin typeface="Cambria Math" panose="02040503050406030204" pitchFamily="18" charset="0"/>
                                      </a:rPr>
                                      <m:t>𝑖</m:t>
                                    </m:r>
                                  </m:sub>
                                </m:sSub>
                              </m:den>
                            </m:f>
                          </m:e>
                        </m:d>
                      </m:e>
                    </m:nary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36ED3C04-120A-19BB-DD0D-CA61D36F09F4}"/>
                </a:ext>
              </a:extLst>
            </xdr:cNvPr>
            <xdr:cNvSpPr txBox="1"/>
          </xdr:nvSpPr>
          <xdr:spPr>
            <a:xfrm>
              <a:off x="9317354" y="1308100"/>
              <a:ext cx="629921" cy="34855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7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∑128▒(</a:t>
              </a:r>
              <a:r>
                <a:rPr lang="en-US" sz="700" i="0">
                  <a:latin typeface="Cambria Math" panose="02040503050406030204" pitchFamily="18" charset="0"/>
                </a:rPr>
                <a:t>1</a:t>
              </a:r>
              <a:r>
                <a:rPr lang="en-US" sz="7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/</a:t>
              </a:r>
              <a:r>
                <a:rPr lang="en-US" sz="700" i="0">
                  <a:latin typeface="Cambria Math" panose="02040503050406030204" pitchFamily="18" charset="0"/>
                </a:rPr>
                <a:t>𝑥</a:t>
              </a:r>
              <a:r>
                <a:rPr lang="en-US" sz="7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sz="700" i="0">
                  <a:latin typeface="Cambria Math" panose="02040503050406030204" pitchFamily="18" charset="0"/>
                </a:rPr>
                <a:t>𝑖 ) 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11</xdr:col>
      <xdr:colOff>495300</xdr:colOff>
      <xdr:row>6</xdr:row>
      <xdr:rowOff>2540</xdr:rowOff>
    </xdr:from>
    <xdr:ext cx="520592" cy="40992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CC770F64-C31F-E99D-B438-C254584E6A9C}"/>
                </a:ext>
              </a:extLst>
            </xdr:cNvPr>
            <xdr:cNvSpPr txBox="1"/>
          </xdr:nvSpPr>
          <xdr:spPr>
            <a:xfrm>
              <a:off x="10528300" y="1285240"/>
              <a:ext cx="520592" cy="4099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grow m:val="on"/>
                        <m:subHide m:val="on"/>
                        <m:supHide m:val="on"/>
                        <m:ctrlPr>
                          <a:rPr lang="en-US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naryPr>
                      <m:sub/>
                      <m:sup/>
                      <m:e>
                        <m:sSup>
                          <m:sSupPr>
                            <m:ctrlPr>
                              <a:rPr lang="en-US" sz="11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sz="1100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en-US" sz="1100" i="1">
                                        <a:solidFill>
                                          <a:srgbClr val="836967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i="1">
                                        <a:latin typeface="Cambria Math" panose="02040503050406030204" pitchFamily="18" charset="0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en-US" sz="1100" i="1">
                                        <a:latin typeface="Cambria Math" panose="02040503050406030204" pitchFamily="18" charset="0"/>
                                      </a:rPr>
                                      <m:t>𝑖</m:t>
                                    </m:r>
                                  </m:sub>
                                </m:sSub>
                              </m:e>
                            </m:d>
                          </m:e>
                          <m:sup>
                            <m:r>
                              <a:rPr lang="en-US" sz="1100" i="0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nary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CC770F64-C31F-E99D-B438-C254584E6A9C}"/>
                </a:ext>
              </a:extLst>
            </xdr:cNvPr>
            <xdr:cNvSpPr txBox="1"/>
          </xdr:nvSpPr>
          <xdr:spPr>
            <a:xfrm>
              <a:off x="10528300" y="1285240"/>
              <a:ext cx="520592" cy="4099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∑128▒(</a:t>
              </a:r>
              <a:r>
                <a:rPr lang="en-US" sz="1100" i="0">
                  <a:latin typeface="Cambria Math" panose="02040503050406030204" pitchFamily="18" charset="0"/>
                </a:rPr>
                <a:t>𝑥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sz="1100" i="0">
                  <a:latin typeface="Cambria Math" panose="02040503050406030204" pitchFamily="18" charset="0"/>
                </a:rPr>
                <a:t>𝑖 )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^</a:t>
              </a:r>
              <a:r>
                <a:rPr lang="en-US" sz="1100" i="0">
                  <a:latin typeface="Cambria Math" panose="02040503050406030204" pitchFamily="18" charset="0"/>
                </a:rPr>
                <a:t>2 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17</xdr:col>
      <xdr:colOff>596900</xdr:colOff>
      <xdr:row>9</xdr:row>
      <xdr:rowOff>104775</xdr:rowOff>
    </xdr:from>
    <xdr:ext cx="1251496" cy="3063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5982CF7A-C9B2-4FA6-2E23-4747EC6E9F37}"/>
                </a:ext>
              </a:extLst>
            </xdr:cNvPr>
            <xdr:cNvSpPr txBox="1"/>
          </xdr:nvSpPr>
          <xdr:spPr>
            <a:xfrm>
              <a:off x="15563850" y="2143125"/>
              <a:ext cx="1251496" cy="306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latin typeface="Cambria Math" panose="02040503050406030204" pitchFamily="18" charset="0"/>
                      </a:rPr>
                      <m:t>𝑚</m:t>
                    </m:r>
                    <m:r>
                      <a:rPr lang="en-US" sz="1100" i="0">
                        <a:latin typeface="Cambria Math" panose="02040503050406030204" pitchFamily="18" charset="0"/>
                      </a:rPr>
                      <m:t>ⅇ</m:t>
                    </m:r>
                    <m:r>
                      <a:rPr lang="en-US" sz="1100" i="1">
                        <a:latin typeface="Cambria Math" panose="02040503050406030204" pitchFamily="18" charset="0"/>
                      </a:rPr>
                      <m:t>𝑑</m:t>
                    </m:r>
                    <m:r>
                      <a:rPr lang="en-US" sz="1100" i="0">
                        <a:latin typeface="Cambria Math" panose="02040503050406030204" pitchFamily="18" charset="0"/>
                      </a:rPr>
                      <m:t>ⅈ</m:t>
                    </m:r>
                    <m:r>
                      <a:rPr lang="en-US" sz="1100" i="1">
                        <a:latin typeface="Cambria Math" panose="02040503050406030204" pitchFamily="18" charset="0"/>
                      </a:rPr>
                      <m:t>𝑎𝑛</m:t>
                    </m:r>
                    <m:r>
                      <a:rPr lang="en-US" sz="1100" i="0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i="0">
                                <a:latin typeface="Cambria Math" panose="02040503050406030204" pitchFamily="18" charset="0"/>
                              </a:rPr>
                              <m:t>15</m:t>
                            </m:r>
                          </m:sub>
                        </m:sSub>
                        <m:r>
                          <a:rPr lang="en-US" sz="1100" i="0">
                            <a:latin typeface="Cambria Math" panose="02040503050406030204" pitchFamily="18" charset="0"/>
                          </a:rPr>
                          <m:t>+</m:t>
                        </m:r>
                        <m:sSub>
                          <m:sSubPr>
                            <m:ctrlPr>
                              <a:rPr lang="en-US" sz="11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i="0">
                                <a:latin typeface="Cambria Math" panose="02040503050406030204" pitchFamily="18" charset="0"/>
                              </a:rPr>
                              <m:t>16</m:t>
                            </m:r>
                          </m:sub>
                        </m:sSub>
                      </m:num>
                      <m:den>
                        <m:r>
                          <a:rPr lang="en-US" sz="1100" i="0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5982CF7A-C9B2-4FA6-2E23-4747EC6E9F37}"/>
                </a:ext>
              </a:extLst>
            </xdr:cNvPr>
            <xdr:cNvSpPr txBox="1"/>
          </xdr:nvSpPr>
          <xdr:spPr>
            <a:xfrm>
              <a:off x="15563850" y="2143125"/>
              <a:ext cx="1251496" cy="306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𝑚ⅇ𝑑ⅈ𝑎𝑛=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en-US" sz="1100" i="0">
                  <a:latin typeface="Cambria Math" panose="02040503050406030204" pitchFamily="18" charset="0"/>
                </a:rPr>
                <a:t>𝑥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sz="1100" i="0">
                  <a:latin typeface="Cambria Math" panose="02040503050406030204" pitchFamily="18" charset="0"/>
                </a:rPr>
                <a:t>15+𝑥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sz="1100" i="0">
                  <a:latin typeface="Cambria Math" panose="02040503050406030204" pitchFamily="18" charset="0"/>
                </a:rPr>
                <a:t>16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)/</a:t>
              </a:r>
              <a:r>
                <a:rPr lang="en-US" sz="1100" i="0">
                  <a:latin typeface="Cambria Math" panose="02040503050406030204" pitchFamily="18" charset="0"/>
                </a:rPr>
                <a:t>2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24</xdr:col>
      <xdr:colOff>133350</xdr:colOff>
      <xdr:row>1</xdr:row>
      <xdr:rowOff>73025</xdr:rowOff>
    </xdr:from>
    <xdr:ext cx="1081002" cy="360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6549FE64-A780-5009-B06D-608D0734B8B2}"/>
                </a:ext>
              </a:extLst>
            </xdr:cNvPr>
            <xdr:cNvSpPr txBox="1"/>
          </xdr:nvSpPr>
          <xdr:spPr>
            <a:xfrm>
              <a:off x="12922250" y="6950075"/>
              <a:ext cx="1081002" cy="360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𝜎</m:t>
                        </m:r>
                      </m:e>
                      <m:sup>
                        <m:r>
                          <a:rPr lang="en-US" sz="1100" i="0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sz="1100" i="0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nary>
                          <m:naryPr>
                            <m:chr m:val="∑"/>
                            <m:grow m:val="on"/>
                            <m:subHide m:val="on"/>
                            <m:supHide m:val="on"/>
                            <m:ctrlPr>
                              <a:rPr lang="en-US" sz="110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naryPr>
                          <m:sub/>
                          <m:sup/>
                          <m:e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ysClr val="windowText" lastClr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d>
                                  <m:dPr>
                                    <m:ctrlPr>
                                      <a:rPr lang="en-US" sz="1100" i="1">
                                        <a:solidFill>
                                          <a:sysClr val="windowText" lastClr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sSub>
                                      <m:sSubPr>
                                        <m:ctrlPr>
                                          <a:rPr lang="en-US" sz="1100" i="1">
                                            <a:solidFill>
                                              <a:sysClr val="windowText" lastClr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sz="1100" i="1">
                                            <a:solidFill>
                                              <a:sysClr val="windowText" lastClr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𝑥</m:t>
                                        </m:r>
                                      </m:e>
                                      <m:sub>
                                        <m:r>
                                          <a:rPr lang="en-US" sz="1100" i="1">
                                            <a:solidFill>
                                              <a:sysClr val="windowText" lastClr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𝑖</m:t>
                                        </m:r>
                                      </m:sub>
                                    </m:sSub>
                                    <m:r>
                                      <a:rPr lang="en-US" sz="1100" i="0">
                                        <a:solidFill>
                                          <a:sysClr val="windowText" lastClr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−</m:t>
                                    </m:r>
                                    <m:r>
                                      <a:rPr lang="en-US" sz="1100" i="1">
                                        <a:solidFill>
                                          <a:sysClr val="windowText" lastClr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𝜇</m:t>
                                    </m:r>
                                  </m:e>
                                </m:d>
                              </m:e>
                              <m:sup>
                                <m:r>
                                  <a:rPr lang="en-US" sz="1100" i="0">
                                    <a:solidFill>
                                      <a:sysClr val="windowText" lastClr="000000"/>
                                    </a:solidFill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e>
                        </m:nary>
                      </m:num>
                      <m:den>
                        <m:r>
                          <a:rPr lang="en-US" sz="110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𝑛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6549FE64-A780-5009-B06D-608D0734B8B2}"/>
                </a:ext>
              </a:extLst>
            </xdr:cNvPr>
            <xdr:cNvSpPr txBox="1"/>
          </xdr:nvSpPr>
          <xdr:spPr>
            <a:xfrm>
              <a:off x="12922250" y="6950075"/>
              <a:ext cx="1081002" cy="360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𝜎^2=(∑128▒(𝑥_𝑖−𝜇)^2 )/𝑛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24</xdr:col>
      <xdr:colOff>146050</xdr:colOff>
      <xdr:row>4</xdr:row>
      <xdr:rowOff>47625</xdr:rowOff>
    </xdr:from>
    <xdr:ext cx="1062022" cy="360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A162A09C-EC7B-5777-2FFE-7D04DC728E99}"/>
                </a:ext>
              </a:extLst>
            </xdr:cNvPr>
            <xdr:cNvSpPr txBox="1"/>
          </xdr:nvSpPr>
          <xdr:spPr>
            <a:xfrm>
              <a:off x="12934950" y="7477125"/>
              <a:ext cx="1062022" cy="360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𝑠</m:t>
                        </m:r>
                      </m:e>
                      <m:sup>
                        <m:r>
                          <a:rPr lang="en-US" sz="1100" i="0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sz="1100" i="0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nary>
                          <m:naryPr>
                            <m:chr m:val="∑"/>
                            <m:grow m:val="on"/>
                            <m:subHide m:val="on"/>
                            <m:supHide m:val="on"/>
                            <m:ctrlPr>
                              <a:rPr lang="en-US" sz="110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/>
                          <m:sup/>
                          <m:e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d>
                                  <m:dPr>
                                    <m:ctrlPr>
                                      <a:rPr lang="en-US" sz="1100" i="1">
                                        <a:solidFill>
                                          <a:srgbClr val="836967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sSub>
                                      <m:sSubPr>
                                        <m:ctrlPr>
                                          <a:rPr lang="en-US" sz="1100" i="1">
                                            <a:solidFill>
                                              <a:srgbClr val="836967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sz="1100" i="1">
                                            <a:latin typeface="Cambria Math" panose="02040503050406030204" pitchFamily="18" charset="0"/>
                                          </a:rPr>
                                          <m:t>𝑥</m:t>
                                        </m:r>
                                      </m:e>
                                      <m:sub>
                                        <m:r>
                                          <a:rPr lang="en-US" sz="1100" i="1">
                                            <a:latin typeface="Cambria Math" panose="02040503050406030204" pitchFamily="18" charset="0"/>
                                          </a:rPr>
                                          <m:t>𝑖</m:t>
                                        </m:r>
                                      </m:sub>
                                    </m:sSub>
                                    <m:r>
                                      <a:rPr lang="en-US" sz="1100" i="0">
                                        <a:latin typeface="Cambria Math" panose="02040503050406030204" pitchFamily="18" charset="0"/>
                                      </a:rPr>
                                      <m:t>−</m:t>
                                    </m:r>
                                    <m:acc>
                                      <m:accPr>
                                        <m:chr m:val="̅"/>
                                        <m:ctrlPr>
                                          <a:rPr lang="en-US" sz="1100" i="1">
                                            <a:solidFill>
                                              <a:srgbClr val="836967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accPr>
                                      <m:e>
                                        <m:r>
                                          <a:rPr lang="en-US" sz="1100" i="1">
                                            <a:latin typeface="Cambria Math" panose="02040503050406030204" pitchFamily="18" charset="0"/>
                                          </a:rPr>
                                          <m:t>𝑥</m:t>
                                        </m:r>
                                      </m:e>
                                    </m:acc>
                                  </m:e>
                                </m:d>
                              </m:e>
                              <m:sup>
                                <m:r>
                                  <a:rPr lang="en-US" sz="1100" i="0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e>
                        </m:nary>
                      </m:num>
                      <m:den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𝑛</m:t>
                        </m:r>
                        <m:r>
                          <a:rPr lang="en-US" sz="1100" i="0">
                            <a:latin typeface="Cambria Math" panose="02040503050406030204" pitchFamily="18" charset="0"/>
                          </a:rPr>
                          <m:t>−1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A162A09C-EC7B-5777-2FFE-7D04DC728E99}"/>
                </a:ext>
              </a:extLst>
            </xdr:cNvPr>
            <xdr:cNvSpPr txBox="1"/>
          </xdr:nvSpPr>
          <xdr:spPr>
            <a:xfrm>
              <a:off x="12934950" y="7477125"/>
              <a:ext cx="1062022" cy="360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𝑠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^</a:t>
              </a:r>
              <a:r>
                <a:rPr lang="en-US" sz="1100" i="0">
                  <a:latin typeface="Cambria Math" panose="02040503050406030204" pitchFamily="18" charset="0"/>
                </a:rPr>
                <a:t>2=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(∑128▒(</a:t>
              </a:r>
              <a:r>
                <a:rPr lang="en-US" sz="1100" i="0">
                  <a:latin typeface="Cambria Math" panose="02040503050406030204" pitchFamily="18" charset="0"/>
                </a:rPr>
                <a:t>𝑥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sz="1100" i="0">
                  <a:latin typeface="Cambria Math" panose="02040503050406030204" pitchFamily="18" charset="0"/>
                </a:rPr>
                <a:t>𝑖−𝑥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 ̅ )^</a:t>
              </a:r>
              <a:r>
                <a:rPr lang="en-US" sz="1100" i="0">
                  <a:latin typeface="Cambria Math" panose="02040503050406030204" pitchFamily="18" charset="0"/>
                </a:rPr>
                <a:t>2 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)/(</a:t>
              </a:r>
              <a:r>
                <a:rPr lang="en-US" sz="1100" i="0">
                  <a:latin typeface="Cambria Math" panose="02040503050406030204" pitchFamily="18" charset="0"/>
                </a:rPr>
                <a:t>𝑛−1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27</xdr:col>
      <xdr:colOff>984250</xdr:colOff>
      <xdr:row>1</xdr:row>
      <xdr:rowOff>3175</xdr:rowOff>
    </xdr:from>
    <xdr:ext cx="1060355" cy="5001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8D2D4800-523E-37EF-AB32-F4F56D7AD8DD}"/>
                </a:ext>
              </a:extLst>
            </xdr:cNvPr>
            <xdr:cNvSpPr txBox="1"/>
          </xdr:nvSpPr>
          <xdr:spPr>
            <a:xfrm>
              <a:off x="22574250" y="301625"/>
              <a:ext cx="1060355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𝜎</m:t>
                    </m:r>
                    <m:r>
                      <a:rPr lang="en-US" sz="110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sz="110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n-US" sz="110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nary>
                              <m:naryPr>
                                <m:chr m:val="∑"/>
                                <m:grow m:val="on"/>
                                <m:subHide m:val="on"/>
                                <m:supHide m:val="on"/>
                                <m:ctrlPr>
                                  <a:rPr lang="en-US" sz="1100" i="1">
                                    <a:solidFill>
                                      <a:sysClr val="windowText" lastClr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naryPr>
                              <m:sub/>
                              <m:sup/>
                              <m:e>
                                <m:sSup>
                                  <m:sSupPr>
                                    <m:ctrlPr>
                                      <a:rPr lang="en-US" sz="1100" i="1">
                                        <a:solidFill>
                                          <a:sysClr val="windowText" lastClr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pPr>
                                  <m:e>
                                    <m:d>
                                      <m:dPr>
                                        <m:ctrlPr>
                                          <a:rPr lang="en-US" sz="1100" i="1">
                                            <a:solidFill>
                                              <a:sysClr val="windowText" lastClr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dPr>
                                      <m:e>
                                        <m:sSub>
                                          <m:sSubPr>
                                            <m:ctrlPr>
                                              <a:rPr lang="en-US" sz="1100" i="1">
                                                <a:solidFill>
                                                  <a:sysClr val="windowText" lastClr="000000"/>
                                                </a:solidFill>
                                                <a:latin typeface="Cambria Math" panose="02040503050406030204" pitchFamily="18" charset="0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en-US" sz="1100" i="1">
                                                <a:solidFill>
                                                  <a:sysClr val="windowText" lastClr="000000"/>
                                                </a:solidFill>
                                                <a:latin typeface="Cambria Math" panose="02040503050406030204" pitchFamily="18" charset="0"/>
                                              </a:rPr>
                                              <m:t>𝑥</m:t>
                                            </m:r>
                                          </m:e>
                                          <m:sub>
                                            <m:r>
                                              <a:rPr lang="en-US" sz="1100" i="1">
                                                <a:solidFill>
                                                  <a:sysClr val="windowText" lastClr="000000"/>
                                                </a:solidFill>
                                                <a:latin typeface="Cambria Math" panose="02040503050406030204" pitchFamily="18" charset="0"/>
                                              </a:rPr>
                                              <m:t>𝑖</m:t>
                                            </m:r>
                                          </m:sub>
                                        </m:sSub>
                                        <m:r>
                                          <a:rPr lang="en-US" sz="1100" i="1">
                                            <a:solidFill>
                                              <a:sysClr val="windowText" lastClr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−</m:t>
                                        </m:r>
                                        <m:r>
                                          <a:rPr lang="en-US" sz="1100" i="1">
                                            <a:solidFill>
                                              <a:sysClr val="windowText" lastClr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𝜇</m:t>
                                        </m:r>
                                      </m:e>
                                    </m:d>
                                  </m:e>
                                  <m:sup>
                                    <m:r>
                                      <a:rPr lang="en-US" sz="1100" i="1">
                                        <a:solidFill>
                                          <a:sysClr val="windowText" lastClr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</m:sup>
                                </m:sSup>
                              </m:e>
                            </m:nary>
                          </m:num>
                          <m:den>
                            <m:r>
                              <a:rPr lang="en-US" sz="110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𝑛</m:t>
                            </m:r>
                          </m:den>
                        </m:f>
                      </m:e>
                    </m:rad>
                  </m:oMath>
                </m:oMathPara>
              </a14:m>
              <a:endParaRPr lang="en-US" sz="1100">
                <a:solidFill>
                  <a:schemeClr val="tx1">
                    <a:lumMod val="50000"/>
                    <a:lumOff val="50000"/>
                  </a:schemeClr>
                </a:solidFill>
              </a:endParaRPr>
            </a:p>
          </xdr:txBody>
        </xdr:sp>
      </mc:Choice>
      <mc:Fallback xmlns="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8D2D4800-523E-37EF-AB32-F4F56D7AD8DD}"/>
                </a:ext>
              </a:extLst>
            </xdr:cNvPr>
            <xdr:cNvSpPr txBox="1"/>
          </xdr:nvSpPr>
          <xdr:spPr>
            <a:xfrm>
              <a:off x="22574250" y="301625"/>
              <a:ext cx="1060355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𝜎=√((∑128▒(𝑥_𝑖−𝜇)^2 )/𝑛)</a:t>
              </a:r>
              <a:endParaRPr lang="en-US" sz="1100">
                <a:solidFill>
                  <a:schemeClr val="tx1">
                    <a:lumMod val="50000"/>
                    <a:lumOff val="50000"/>
                  </a:schemeClr>
                </a:solidFill>
              </a:endParaRPr>
            </a:p>
          </xdr:txBody>
        </xdr:sp>
      </mc:Fallback>
    </mc:AlternateContent>
    <xdr:clientData/>
  </xdr:oneCellAnchor>
  <xdr:oneCellAnchor>
    <xdr:from>
      <xdr:col>27</xdr:col>
      <xdr:colOff>1009650</xdr:colOff>
      <xdr:row>3</xdr:row>
      <xdr:rowOff>165100</xdr:rowOff>
    </xdr:from>
    <xdr:ext cx="1060355" cy="5001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F9348F4A-F859-4E86-8946-43BA847A1574}"/>
                </a:ext>
              </a:extLst>
            </xdr:cNvPr>
            <xdr:cNvSpPr txBox="1"/>
          </xdr:nvSpPr>
          <xdr:spPr>
            <a:xfrm>
              <a:off x="22599650" y="889000"/>
              <a:ext cx="1060355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𝑠</m:t>
                    </m:r>
                    <m:r>
                      <a:rPr lang="en-US" sz="1100" i="1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sz="110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n-US" sz="110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nary>
                              <m:naryPr>
                                <m:chr m:val="∑"/>
                                <m:grow m:val="on"/>
                                <m:subHide m:val="on"/>
                                <m:supHide m:val="on"/>
                                <m:ctrlPr>
                                  <a:rPr lang="en-US" sz="1100" i="1">
                                    <a:solidFill>
                                      <a:sysClr val="windowText" lastClr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naryPr>
                              <m:sub/>
                              <m:sup/>
                              <m:e>
                                <m:sSup>
                                  <m:sSupPr>
                                    <m:ctrlPr>
                                      <a:rPr lang="en-US" sz="1100" i="1">
                                        <a:solidFill>
                                          <a:sysClr val="windowText" lastClr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pPr>
                                  <m:e>
                                    <m:d>
                                      <m:dPr>
                                        <m:ctrlPr>
                                          <a:rPr lang="en-US" sz="1100" i="1">
                                            <a:solidFill>
                                              <a:sysClr val="windowText" lastClr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dPr>
                                      <m:e>
                                        <m:sSub>
                                          <m:sSubPr>
                                            <m:ctrlPr>
                                              <a:rPr lang="en-US" sz="1100" i="1">
                                                <a:solidFill>
                                                  <a:sysClr val="windowText" lastClr="000000"/>
                                                </a:solidFill>
                                                <a:latin typeface="Cambria Math" panose="02040503050406030204" pitchFamily="18" charset="0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en-US" sz="1100" i="1">
                                                <a:solidFill>
                                                  <a:sysClr val="windowText" lastClr="000000"/>
                                                </a:solidFill>
                                                <a:latin typeface="Cambria Math" panose="02040503050406030204" pitchFamily="18" charset="0"/>
                                              </a:rPr>
                                              <m:t>𝑥</m:t>
                                            </m:r>
                                          </m:e>
                                          <m:sub>
                                            <m:r>
                                              <a:rPr lang="en-US" sz="1100" i="1">
                                                <a:solidFill>
                                                  <a:sysClr val="windowText" lastClr="000000"/>
                                                </a:solidFill>
                                                <a:latin typeface="Cambria Math" panose="02040503050406030204" pitchFamily="18" charset="0"/>
                                              </a:rPr>
                                              <m:t>𝑖</m:t>
                                            </m:r>
                                          </m:sub>
                                        </m:sSub>
                                        <m:r>
                                          <a:rPr lang="en-US" sz="1100" i="1">
                                            <a:solidFill>
                                              <a:sysClr val="windowText" lastClr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−</m:t>
                                        </m:r>
                                        <m:acc>
                                          <m:accPr>
                                            <m:chr m:val="̅"/>
                                            <m:ctrlPr>
                                              <a:rPr lang="en-US" sz="1100" i="1">
                                                <a:solidFill>
                                                  <a:sysClr val="windowText" lastClr="000000"/>
                                                </a:solidFill>
                                                <a:latin typeface="Cambria Math" panose="02040503050406030204" pitchFamily="18" charset="0"/>
                                              </a:rPr>
                                            </m:ctrlPr>
                                          </m:accPr>
                                          <m:e>
                                            <m:r>
                                              <a:rPr lang="en-US" sz="1100" i="1">
                                                <a:solidFill>
                                                  <a:sysClr val="windowText" lastClr="000000"/>
                                                </a:solidFill>
                                                <a:latin typeface="Cambria Math" panose="02040503050406030204" pitchFamily="18" charset="0"/>
                                              </a:rPr>
                                              <m:t>𝑥</m:t>
                                            </m:r>
                                          </m:e>
                                        </m:acc>
                                      </m:e>
                                    </m:d>
                                  </m:e>
                                  <m:sup>
                                    <m:r>
                                      <a:rPr lang="en-US" sz="1100" i="1">
                                        <a:solidFill>
                                          <a:sysClr val="windowText" lastClr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</m:sup>
                                </m:sSup>
                              </m:e>
                            </m:nary>
                          </m:num>
                          <m:den>
                            <m:r>
                              <a:rPr lang="en-US" sz="110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−1</m:t>
                            </m:r>
                          </m:den>
                        </m:f>
                      </m:e>
                    </m:rad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F9348F4A-F859-4E86-8946-43BA847A1574}"/>
                </a:ext>
              </a:extLst>
            </xdr:cNvPr>
            <xdr:cNvSpPr txBox="1"/>
          </xdr:nvSpPr>
          <xdr:spPr>
            <a:xfrm>
              <a:off x="22599650" y="889000"/>
              <a:ext cx="1060355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𝑠</a:t>
              </a:r>
              <a:r>
                <a:rPr lang="en-US" sz="1100" i="0">
                  <a:latin typeface="Cambria Math" panose="02040503050406030204" pitchFamily="18" charset="0"/>
                </a:rPr>
                <a:t>=</a:t>
              </a:r>
              <a:r>
                <a:rPr lang="en-US" sz="110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√((∑128▒(𝑥_𝑖−𝑥 ̅ )^2 )/(𝑛</a:t>
              </a:r>
              <a:r>
                <a:rPr lang="en-US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−1))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27</xdr:col>
      <xdr:colOff>12700</xdr:colOff>
      <xdr:row>8</xdr:row>
      <xdr:rowOff>41275</xdr:rowOff>
    </xdr:from>
    <xdr:ext cx="11124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317FD947-189D-E88D-A6B5-D28312AA6E49}"/>
                </a:ext>
              </a:extLst>
            </xdr:cNvPr>
            <xdr:cNvSpPr txBox="1"/>
          </xdr:nvSpPr>
          <xdr:spPr>
            <a:xfrm>
              <a:off x="14795500" y="8245475"/>
              <a:ext cx="11124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317FD947-189D-E88D-A6B5-D28312AA6E49}"/>
                </a:ext>
              </a:extLst>
            </xdr:cNvPr>
            <xdr:cNvSpPr txBox="1"/>
          </xdr:nvSpPr>
          <xdr:spPr>
            <a:xfrm>
              <a:off x="14795500" y="8245475"/>
              <a:ext cx="11124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𝑥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 ̅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24</xdr:col>
      <xdr:colOff>25400</xdr:colOff>
      <xdr:row>10</xdr:row>
      <xdr:rowOff>28575</xdr:rowOff>
    </xdr:from>
    <xdr:ext cx="751038" cy="29751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" name="TextBox 22">
              <a:extLst>
                <a:ext uri="{FF2B5EF4-FFF2-40B4-BE49-F238E27FC236}">
                  <a16:creationId xmlns:a16="http://schemas.microsoft.com/office/drawing/2014/main" id="{A35C74CF-7F0D-0278-EEE7-05BAA5DA9964}"/>
                </a:ext>
              </a:extLst>
            </xdr:cNvPr>
            <xdr:cNvSpPr txBox="1"/>
          </xdr:nvSpPr>
          <xdr:spPr>
            <a:xfrm>
              <a:off x="19342100" y="2149475"/>
              <a:ext cx="751038" cy="2975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0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00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  <m:r>
                      <a:rPr lang="en-US" sz="10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000" i="1">
                        <a:latin typeface="Cambria Math" panose="02040503050406030204" pitchFamily="18" charset="0"/>
                      </a:rPr>
                      <m:t>𝑜𝑟</m:t>
                    </m:r>
                    <m:r>
                      <a:rPr lang="en-US" sz="10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0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𝜇</m:t>
                    </m:r>
                    <m:r>
                      <a:rPr lang="en-US" sz="1000" i="0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0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nary>
                          <m:naryPr>
                            <m:chr m:val="∑"/>
                            <m:grow m:val="on"/>
                            <m:subHide m:val="on"/>
                            <m:supHide m:val="on"/>
                            <m:ctrlPr>
                              <a:rPr lang="en-US" sz="100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/>
                          <m:sup/>
                          <m:e>
                            <m:sSub>
                              <m:sSubPr>
                                <m:ctrlPr>
                                  <a:rPr lang="en-US" sz="1000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00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sz="100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</m:sSub>
                          </m:e>
                        </m:nary>
                      </m:num>
                      <m:den>
                        <m:r>
                          <a:rPr lang="en-US" sz="1000" i="1">
                            <a:latin typeface="Cambria Math" panose="02040503050406030204" pitchFamily="18" charset="0"/>
                          </a:rPr>
                          <m:t>𝑛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3" name="TextBox 22">
              <a:extLst>
                <a:ext uri="{FF2B5EF4-FFF2-40B4-BE49-F238E27FC236}">
                  <a16:creationId xmlns:a16="http://schemas.microsoft.com/office/drawing/2014/main" id="{A35C74CF-7F0D-0278-EEE7-05BAA5DA9964}"/>
                </a:ext>
              </a:extLst>
            </xdr:cNvPr>
            <xdr:cNvSpPr txBox="1"/>
          </xdr:nvSpPr>
          <xdr:spPr>
            <a:xfrm>
              <a:off x="19342100" y="2149475"/>
              <a:ext cx="751038" cy="2975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000" i="0">
                  <a:latin typeface="Cambria Math" panose="02040503050406030204" pitchFamily="18" charset="0"/>
                </a:rPr>
                <a:t>𝑥</a:t>
              </a:r>
              <a:r>
                <a:rPr lang="en-US" sz="10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 ̅</a:t>
              </a:r>
              <a:r>
                <a:rPr lang="en-US" sz="1000" b="0" i="0">
                  <a:solidFill>
                    <a:srgbClr val="836967"/>
                  </a:solidFill>
                  <a:latin typeface="Cambria Math" panose="02040503050406030204" pitchFamily="18" charset="0"/>
                </a:rPr>
                <a:t> </a:t>
              </a:r>
              <a:r>
                <a:rPr lang="en-US" sz="1000" b="0" i="0">
                  <a:latin typeface="Cambria Math" panose="02040503050406030204" pitchFamily="18" charset="0"/>
                </a:rPr>
                <a:t> </a:t>
              </a:r>
              <a:r>
                <a:rPr lang="en-US" sz="1000" i="0">
                  <a:latin typeface="Cambria Math" panose="02040503050406030204" pitchFamily="18" charset="0"/>
                </a:rPr>
                <a:t>𝑜𝑟</a:t>
              </a:r>
              <a:r>
                <a:rPr lang="en-US" sz="1000" b="0" i="0">
                  <a:latin typeface="Cambria Math" panose="02040503050406030204" pitchFamily="18" charset="0"/>
                </a:rPr>
                <a:t> </a:t>
              </a:r>
              <a:r>
                <a:rPr lang="en-US" sz="10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</a:t>
              </a:r>
              <a:r>
                <a:rPr lang="en-US" sz="1000" i="0">
                  <a:latin typeface="Cambria Math" panose="02040503050406030204" pitchFamily="18" charset="0"/>
                </a:rPr>
                <a:t>=</a:t>
              </a:r>
              <a:r>
                <a:rPr lang="en-US" sz="10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(∑128▒</a:t>
              </a:r>
              <a:r>
                <a:rPr lang="en-US" sz="1000" i="0">
                  <a:latin typeface="Cambria Math" panose="02040503050406030204" pitchFamily="18" charset="0"/>
                </a:rPr>
                <a:t>𝑥</a:t>
              </a:r>
              <a:r>
                <a:rPr lang="en-US" sz="10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sz="1000" i="0">
                  <a:latin typeface="Cambria Math" panose="02040503050406030204" pitchFamily="18" charset="0"/>
                </a:rPr>
                <a:t>𝑖 </a:t>
              </a:r>
              <a:r>
                <a:rPr lang="en-US" sz="10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)/</a:t>
              </a:r>
              <a:r>
                <a:rPr lang="en-US" sz="1000" i="0">
                  <a:latin typeface="Cambria Math" panose="02040503050406030204" pitchFamily="18" charset="0"/>
                </a:rPr>
                <a:t>𝑛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26</xdr:col>
      <xdr:colOff>404247</xdr:colOff>
      <xdr:row>10</xdr:row>
      <xdr:rowOff>104883</xdr:rowOff>
    </xdr:from>
    <xdr:ext cx="39324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4" name="TextBox 23">
              <a:extLst>
                <a:ext uri="{FF2B5EF4-FFF2-40B4-BE49-F238E27FC236}">
                  <a16:creationId xmlns:a16="http://schemas.microsoft.com/office/drawing/2014/main" id="{656B422B-62D4-E02D-BB55-2B6A2DAD4579}"/>
                </a:ext>
              </a:extLst>
            </xdr:cNvPr>
            <xdr:cNvSpPr txBox="1"/>
          </xdr:nvSpPr>
          <xdr:spPr>
            <a:xfrm>
              <a:off x="22282688" y="2268188"/>
              <a:ext cx="39324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latin typeface="Cambria Math" panose="02040503050406030204" pitchFamily="18" charset="0"/>
                      </a:rPr>
                      <m:t>𝜎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i="1">
                        <a:latin typeface="Cambria Math" panose="02040503050406030204" pitchFamily="18" charset="0"/>
                      </a:rPr>
                      <m:t>𝑜𝑟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i="1">
                        <a:latin typeface="Cambria Math" panose="02040503050406030204" pitchFamily="18" charset="0"/>
                      </a:rPr>
                      <m:t>𝑠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4" name="TextBox 23">
              <a:extLst>
                <a:ext uri="{FF2B5EF4-FFF2-40B4-BE49-F238E27FC236}">
                  <a16:creationId xmlns:a16="http://schemas.microsoft.com/office/drawing/2014/main" id="{656B422B-62D4-E02D-BB55-2B6A2DAD4579}"/>
                </a:ext>
              </a:extLst>
            </xdr:cNvPr>
            <xdr:cNvSpPr txBox="1"/>
          </xdr:nvSpPr>
          <xdr:spPr>
            <a:xfrm>
              <a:off x="22282688" y="2268188"/>
              <a:ext cx="39324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𝜎</a:t>
              </a:r>
              <a:r>
                <a:rPr lang="en-US" sz="1100" b="0" i="0">
                  <a:latin typeface="Cambria Math" panose="02040503050406030204" pitchFamily="18" charset="0"/>
                </a:rPr>
                <a:t> </a:t>
              </a:r>
              <a:r>
                <a:rPr lang="en-US" sz="1100" i="0">
                  <a:latin typeface="Cambria Math" panose="02040503050406030204" pitchFamily="18" charset="0"/>
                </a:rPr>
                <a:t>𝑜𝑟</a:t>
              </a:r>
              <a:r>
                <a:rPr lang="en-US" sz="1100" b="0" i="0">
                  <a:latin typeface="Cambria Math" panose="02040503050406030204" pitchFamily="18" charset="0"/>
                </a:rPr>
                <a:t> </a:t>
              </a:r>
              <a:r>
                <a:rPr lang="en-US" sz="1100" i="0">
                  <a:latin typeface="Cambria Math" panose="02040503050406030204" pitchFamily="18" charset="0"/>
                </a:rPr>
                <a:t>𝑠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25</xdr:col>
      <xdr:colOff>387350</xdr:colOff>
      <xdr:row>10</xdr:row>
      <xdr:rowOff>117475</xdr:rowOff>
    </xdr:from>
    <xdr:ext cx="524310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5" name="TextBox 24">
              <a:extLst>
                <a:ext uri="{FF2B5EF4-FFF2-40B4-BE49-F238E27FC236}">
                  <a16:creationId xmlns:a16="http://schemas.microsoft.com/office/drawing/2014/main" id="{7616206B-F11F-47A0-BB7F-F5744619AD3F}"/>
                </a:ext>
              </a:extLst>
            </xdr:cNvPr>
            <xdr:cNvSpPr txBox="1"/>
          </xdr:nvSpPr>
          <xdr:spPr>
            <a:xfrm>
              <a:off x="20491450" y="2238375"/>
              <a:ext cx="524310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𝜎</m:t>
                        </m:r>
                      </m:e>
                      <m:sup>
                        <m:r>
                          <a:rPr lang="en-US" sz="1100" i="0">
                            <a:latin typeface="Cambria Math" panose="02040503050406030204" pitchFamily="18" charset="0"/>
                          </a:rPr>
                          <m:t>2</m:t>
                        </m:r>
                        <m:r>
                          <a:rPr lang="en-US" sz="1100" b="0" i="0">
                            <a:latin typeface="Cambria Math" panose="02040503050406030204" pitchFamily="18" charset="0"/>
                          </a:rPr>
                          <m:t> </m:t>
                        </m:r>
                      </m:sup>
                    </m:sSup>
                    <m:r>
                      <a:rPr lang="en-US" sz="1100" i="1">
                        <a:latin typeface="Cambria Math" panose="02040503050406030204" pitchFamily="18" charset="0"/>
                      </a:rPr>
                      <m:t>𝑜𝑟</m:t>
                    </m:r>
                    <m:sSup>
                      <m:sSupPr>
                        <m:ctrlPr>
                          <a:rPr lang="en-US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𝑠</m:t>
                        </m:r>
                      </m:e>
                      <m:sup>
                        <m:r>
                          <a:rPr lang="en-US" sz="1100" i="0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5" name="TextBox 24">
              <a:extLst>
                <a:ext uri="{FF2B5EF4-FFF2-40B4-BE49-F238E27FC236}">
                  <a16:creationId xmlns:a16="http://schemas.microsoft.com/office/drawing/2014/main" id="{7616206B-F11F-47A0-BB7F-F5744619AD3F}"/>
                </a:ext>
              </a:extLst>
            </xdr:cNvPr>
            <xdr:cNvSpPr txBox="1"/>
          </xdr:nvSpPr>
          <xdr:spPr>
            <a:xfrm>
              <a:off x="20491450" y="2238375"/>
              <a:ext cx="524310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𝜎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^(</a:t>
              </a:r>
              <a:r>
                <a:rPr lang="en-US" sz="1100" i="0">
                  <a:latin typeface="Cambria Math" panose="02040503050406030204" pitchFamily="18" charset="0"/>
                </a:rPr>
                <a:t>2</a:t>
              </a:r>
              <a:r>
                <a:rPr lang="en-US" sz="1100" b="0" i="0">
                  <a:latin typeface="Cambria Math" panose="02040503050406030204" pitchFamily="18" charset="0"/>
                </a:rPr>
                <a:t> </a:t>
              </a:r>
              <a:r>
                <a:rPr lang="en-US" sz="1100" b="0" i="0">
                  <a:solidFill>
                    <a:srgbClr val="836967"/>
                  </a:solidFill>
                  <a:latin typeface="Cambria Math" panose="02040503050406030204" pitchFamily="18" charset="0"/>
                </a:rPr>
                <a:t>) </a:t>
              </a:r>
              <a:r>
                <a:rPr lang="en-US" sz="1100" i="0">
                  <a:latin typeface="Cambria Math" panose="02040503050406030204" pitchFamily="18" charset="0"/>
                </a:rPr>
                <a:t>𝑜𝑟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solidFill>
                    <a:srgbClr val="836967"/>
                  </a:solidFill>
                  <a:latin typeface="Cambria Math" panose="02040503050406030204" pitchFamily="18" charset="0"/>
                </a:rPr>
                <a:t> </a:t>
              </a:r>
              <a:r>
                <a:rPr lang="en-US" sz="1100" i="0">
                  <a:latin typeface="Cambria Math" panose="02040503050406030204" pitchFamily="18" charset="0"/>
                </a:rPr>
                <a:t>𝑠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〗^</a:t>
              </a:r>
              <a:r>
                <a:rPr lang="en-US" sz="1100" i="0">
                  <a:latin typeface="Cambria Math" panose="02040503050406030204" pitchFamily="18" charset="0"/>
                </a:rPr>
                <a:t>2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28</xdr:col>
      <xdr:colOff>292100</xdr:colOff>
      <xdr:row>10</xdr:row>
      <xdr:rowOff>98425</xdr:rowOff>
    </xdr:from>
    <xdr:ext cx="569708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6" name="TextBox 25">
              <a:extLst>
                <a:ext uri="{FF2B5EF4-FFF2-40B4-BE49-F238E27FC236}">
                  <a16:creationId xmlns:a16="http://schemas.microsoft.com/office/drawing/2014/main" id="{6B85DD34-E812-4ECE-AD4C-101F4E6F8660}"/>
                </a:ext>
              </a:extLst>
            </xdr:cNvPr>
            <xdr:cNvSpPr txBox="1"/>
          </xdr:nvSpPr>
          <xdr:spPr>
            <a:xfrm>
              <a:off x="23818850" y="2219325"/>
              <a:ext cx="569708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sz="11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sz="1100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sz="110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lang="en-US" sz="1100" i="0">
                                <a:latin typeface="Cambria Math" panose="02040503050406030204" pitchFamily="18" charset="0"/>
                              </a:rPr>
                              <m:t>−</m:t>
                            </m:r>
                            <m:r>
                              <a:rPr lang="en-US" sz="110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e>
                        </m:d>
                      </m:e>
                      <m:sup>
                        <m:r>
                          <a:rPr lang="en-US" sz="1100" i="0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6" name="TextBox 25">
              <a:extLst>
                <a:ext uri="{FF2B5EF4-FFF2-40B4-BE49-F238E27FC236}">
                  <a16:creationId xmlns:a16="http://schemas.microsoft.com/office/drawing/2014/main" id="{6B85DD34-E812-4ECE-AD4C-101F4E6F8660}"/>
                </a:ext>
              </a:extLst>
            </xdr:cNvPr>
            <xdr:cNvSpPr txBox="1"/>
          </xdr:nvSpPr>
          <xdr:spPr>
            <a:xfrm>
              <a:off x="23818850" y="2219325"/>
              <a:ext cx="569708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en-US" sz="1100" i="0">
                  <a:latin typeface="Cambria Math" panose="02040503050406030204" pitchFamily="18" charset="0"/>
                </a:rPr>
                <a:t>𝑥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sz="1100" i="0">
                  <a:latin typeface="Cambria Math" panose="02040503050406030204" pitchFamily="18" charset="0"/>
                </a:rPr>
                <a:t>𝑖−𝑠)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^</a:t>
              </a:r>
              <a:r>
                <a:rPr lang="en-US" sz="1100" i="0">
                  <a:latin typeface="Cambria Math" panose="02040503050406030204" pitchFamily="18" charset="0"/>
                </a:rPr>
                <a:t>2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26</xdr:col>
      <xdr:colOff>107950</xdr:colOff>
      <xdr:row>43</xdr:row>
      <xdr:rowOff>90805</xdr:rowOff>
    </xdr:from>
    <xdr:ext cx="756746" cy="40992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9" name="TextBox 28">
              <a:extLst>
                <a:ext uri="{FF2B5EF4-FFF2-40B4-BE49-F238E27FC236}">
                  <a16:creationId xmlns:a16="http://schemas.microsoft.com/office/drawing/2014/main" id="{162E7221-142E-0478-FBF1-0DFE63CEF414}"/>
                </a:ext>
              </a:extLst>
            </xdr:cNvPr>
            <xdr:cNvSpPr txBox="1"/>
          </xdr:nvSpPr>
          <xdr:spPr>
            <a:xfrm>
              <a:off x="21779230" y="8543925"/>
              <a:ext cx="756746" cy="4099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grow m:val="on"/>
                        <m:subHide m:val="on"/>
                        <m:supHide m:val="on"/>
                        <m:ctrlPr>
                          <a:rPr lang="en-US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naryPr>
                      <m:sub/>
                      <m:sup/>
                      <m:e>
                        <m:sSup>
                          <m:sSupPr>
                            <m:ctrlPr>
                              <a:rPr lang="en-US" sz="11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sz="1100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en-US" sz="1100" i="1">
                                        <a:solidFill>
                                          <a:srgbClr val="836967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i="1">
                                        <a:latin typeface="Cambria Math" panose="02040503050406030204" pitchFamily="18" charset="0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en-US" sz="1100" i="1">
                                        <a:latin typeface="Cambria Math" panose="02040503050406030204" pitchFamily="18" charset="0"/>
                                      </a:rPr>
                                      <m:t>𝑖</m:t>
                                    </m:r>
                                  </m:sub>
                                </m:sSub>
                                <m:r>
                                  <a:rPr lang="en-US" sz="1100" i="0">
                                    <a:latin typeface="Cambria Math" panose="02040503050406030204" pitchFamily="18" charset="0"/>
                                  </a:rPr>
                                  <m:t>−</m:t>
                                </m:r>
                                <m:r>
                                  <a:rPr lang="en-US" sz="1100" i="1">
                                    <a:latin typeface="Cambria Math" panose="02040503050406030204" pitchFamily="18" charset="0"/>
                                  </a:rPr>
                                  <m:t>𝑠</m:t>
                                </m:r>
                              </m:e>
                            </m:d>
                          </m:e>
                          <m:sup>
                            <m:r>
                              <a:rPr lang="en-US" sz="1100" i="0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nary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9" name="TextBox 28">
              <a:extLst>
                <a:ext uri="{FF2B5EF4-FFF2-40B4-BE49-F238E27FC236}">
                  <a16:creationId xmlns:a16="http://schemas.microsoft.com/office/drawing/2014/main" id="{162E7221-142E-0478-FBF1-0DFE63CEF414}"/>
                </a:ext>
              </a:extLst>
            </xdr:cNvPr>
            <xdr:cNvSpPr txBox="1"/>
          </xdr:nvSpPr>
          <xdr:spPr>
            <a:xfrm>
              <a:off x="21779230" y="8543925"/>
              <a:ext cx="756746" cy="4099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∑128▒(</a:t>
              </a:r>
              <a:r>
                <a:rPr lang="en-US" sz="1100" i="0">
                  <a:latin typeface="Cambria Math" panose="02040503050406030204" pitchFamily="18" charset="0"/>
                </a:rPr>
                <a:t>𝑥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sz="1100" i="0">
                  <a:latin typeface="Cambria Math" panose="02040503050406030204" pitchFamily="18" charset="0"/>
                </a:rPr>
                <a:t>𝑖−𝑠)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^</a:t>
              </a:r>
              <a:r>
                <a:rPr lang="en-US" sz="1100" i="0">
                  <a:latin typeface="Cambria Math" panose="02040503050406030204" pitchFamily="18" charset="0"/>
                </a:rPr>
                <a:t>2 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33</xdr:col>
      <xdr:colOff>6350</xdr:colOff>
      <xdr:row>9</xdr:row>
      <xdr:rowOff>15875</xdr:rowOff>
    </xdr:from>
    <xdr:ext cx="48051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TextBox 18">
              <a:extLst>
                <a:ext uri="{FF2B5EF4-FFF2-40B4-BE49-F238E27FC236}">
                  <a16:creationId xmlns:a16="http://schemas.microsoft.com/office/drawing/2014/main" id="{3949E9FA-A99B-8354-69F4-B422909D0A67}"/>
                </a:ext>
              </a:extLst>
            </xdr:cNvPr>
            <xdr:cNvSpPr txBox="1"/>
          </xdr:nvSpPr>
          <xdr:spPr>
            <a:xfrm>
              <a:off x="26638250" y="1946275"/>
              <a:ext cx="48051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  <m:r>
                      <a:rPr lang="en-US" sz="1100" b="0" i="0">
                        <a:latin typeface="Cambria Math" panose="02040503050406030204" pitchFamily="18" charset="0"/>
                      </a:rPr>
                      <m:t> </m:t>
                    </m:r>
                    <m:r>
                      <m:rPr>
                        <m:sty m:val="p"/>
                      </m:rPr>
                      <a:rPr lang="en-US" sz="1100" b="0" i="0">
                        <a:latin typeface="Cambria Math" panose="02040503050406030204" pitchFamily="18" charset="0"/>
                      </a:rPr>
                      <m:t>and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acc>
                      <m:accPr>
                        <m:chr m:val="̅"/>
                        <m:ctrlPr>
                          <a:rPr lang="en-US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</m:acc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9" name="TextBox 18">
              <a:extLst>
                <a:ext uri="{FF2B5EF4-FFF2-40B4-BE49-F238E27FC236}">
                  <a16:creationId xmlns:a16="http://schemas.microsoft.com/office/drawing/2014/main" id="{3949E9FA-A99B-8354-69F4-B422909D0A67}"/>
                </a:ext>
              </a:extLst>
            </xdr:cNvPr>
            <xdr:cNvSpPr txBox="1"/>
          </xdr:nvSpPr>
          <xdr:spPr>
            <a:xfrm>
              <a:off x="26638250" y="1946275"/>
              <a:ext cx="48051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𝑥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 ̅</a:t>
              </a:r>
              <a:r>
                <a:rPr lang="en-US" sz="1100" b="0" i="0">
                  <a:solidFill>
                    <a:srgbClr val="836967"/>
                  </a:solidFill>
                  <a:latin typeface="Cambria Math" panose="02040503050406030204" pitchFamily="18" charset="0"/>
                </a:rPr>
                <a:t> </a:t>
              </a:r>
              <a:r>
                <a:rPr lang="en-US" sz="1100" b="0" i="0">
                  <a:latin typeface="Cambria Math" panose="02040503050406030204" pitchFamily="18" charset="0"/>
                </a:rPr>
                <a:t> and </a:t>
              </a:r>
              <a:r>
                <a:rPr lang="en-US" sz="1100" i="0">
                  <a:latin typeface="Cambria Math" panose="02040503050406030204" pitchFamily="18" charset="0"/>
                </a:rPr>
                <a:t>𝑦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 ̅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37</xdr:col>
      <xdr:colOff>254000</xdr:colOff>
      <xdr:row>8</xdr:row>
      <xdr:rowOff>12700</xdr:rowOff>
    </xdr:from>
    <xdr:ext cx="75123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" name="TextBox 20">
              <a:extLst>
                <a:ext uri="{FF2B5EF4-FFF2-40B4-BE49-F238E27FC236}">
                  <a16:creationId xmlns:a16="http://schemas.microsoft.com/office/drawing/2014/main" id="{B329757F-EDBD-4A5F-9CAE-9244432F6C2D}"/>
                </a:ext>
              </a:extLst>
            </xdr:cNvPr>
            <xdr:cNvSpPr txBox="1"/>
          </xdr:nvSpPr>
          <xdr:spPr>
            <a:xfrm>
              <a:off x="29451300" y="1714500"/>
              <a:ext cx="75123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  <m:r>
                      <a:rPr lang="en-US" sz="1100" b="0" i="0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                </m:t>
                    </m:r>
                    <m:acc>
                      <m:accPr>
                        <m:chr m:val="̅"/>
                        <m:ctrlPr>
                          <a:rPr lang="en-US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</m:acc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1" name="TextBox 20">
              <a:extLst>
                <a:ext uri="{FF2B5EF4-FFF2-40B4-BE49-F238E27FC236}">
                  <a16:creationId xmlns:a16="http://schemas.microsoft.com/office/drawing/2014/main" id="{B329757F-EDBD-4A5F-9CAE-9244432F6C2D}"/>
                </a:ext>
              </a:extLst>
            </xdr:cNvPr>
            <xdr:cNvSpPr txBox="1"/>
          </xdr:nvSpPr>
          <xdr:spPr>
            <a:xfrm>
              <a:off x="29451300" y="1714500"/>
              <a:ext cx="75123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𝑥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 ̅</a:t>
              </a:r>
              <a:r>
                <a:rPr lang="en-US" sz="1100" b="0" i="0">
                  <a:solidFill>
                    <a:srgbClr val="836967"/>
                  </a:solidFill>
                  <a:latin typeface="Cambria Math" panose="02040503050406030204" pitchFamily="18" charset="0"/>
                </a:rPr>
                <a:t> </a:t>
              </a:r>
              <a:r>
                <a:rPr lang="en-US" sz="1100" b="0" i="0">
                  <a:latin typeface="Cambria Math" panose="02040503050406030204" pitchFamily="18" charset="0"/>
                </a:rPr>
                <a:t>                  </a:t>
              </a:r>
              <a:r>
                <a:rPr lang="en-US" sz="1100" i="0">
                  <a:latin typeface="Cambria Math" panose="02040503050406030204" pitchFamily="18" charset="0"/>
                </a:rPr>
                <a:t>𝑦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 ̅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34</xdr:col>
      <xdr:colOff>79237</xdr:colOff>
      <xdr:row>10</xdr:row>
      <xdr:rowOff>187325</xdr:rowOff>
    </xdr:from>
    <xdr:ext cx="51565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" name="TextBox 21">
              <a:extLst>
                <a:ext uri="{FF2B5EF4-FFF2-40B4-BE49-F238E27FC236}">
                  <a16:creationId xmlns:a16="http://schemas.microsoft.com/office/drawing/2014/main" id="{687152F4-C7EC-2CC1-6670-DD6989920214}"/>
                </a:ext>
              </a:extLst>
            </xdr:cNvPr>
            <xdr:cNvSpPr txBox="1"/>
          </xdr:nvSpPr>
          <xdr:spPr>
            <a:xfrm>
              <a:off x="27560933" y="2329760"/>
              <a:ext cx="51565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ctrlPr>
                          <a:rPr lang="en-US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sz="11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  <m:r>
                          <a:rPr lang="en-US" sz="1100" i="0">
                            <a:latin typeface="Cambria Math" panose="02040503050406030204" pitchFamily="18" charset="0"/>
                          </a:rPr>
                          <m:t>−</m:t>
                        </m:r>
                        <m:acc>
                          <m:accPr>
                            <m:chr m:val="̅"/>
                            <m:ctrlPr>
                              <a:rPr lang="en-US" sz="11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en-US" sz="110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</m:acc>
                      </m:e>
                    </m:d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2" name="TextBox 21">
              <a:extLst>
                <a:ext uri="{FF2B5EF4-FFF2-40B4-BE49-F238E27FC236}">
                  <a16:creationId xmlns:a16="http://schemas.microsoft.com/office/drawing/2014/main" id="{687152F4-C7EC-2CC1-6670-DD6989920214}"/>
                </a:ext>
              </a:extLst>
            </xdr:cNvPr>
            <xdr:cNvSpPr txBox="1"/>
          </xdr:nvSpPr>
          <xdr:spPr>
            <a:xfrm>
              <a:off x="27560933" y="2329760"/>
              <a:ext cx="51565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en-US" sz="1100" i="0">
                  <a:latin typeface="Cambria Math" panose="02040503050406030204" pitchFamily="18" charset="0"/>
                </a:rPr>
                <a:t>𝑥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sz="1100" i="0">
                  <a:latin typeface="Cambria Math" panose="02040503050406030204" pitchFamily="18" charset="0"/>
                </a:rPr>
                <a:t>𝑖−𝑥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 ̅ 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36</xdr:col>
      <xdr:colOff>7178</xdr:colOff>
      <xdr:row>11</xdr:row>
      <xdr:rowOff>130312</xdr:rowOff>
    </xdr:from>
    <xdr:ext cx="910890" cy="15651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8" name="TextBox 27">
              <a:extLst>
                <a:ext uri="{FF2B5EF4-FFF2-40B4-BE49-F238E27FC236}">
                  <a16:creationId xmlns:a16="http://schemas.microsoft.com/office/drawing/2014/main" id="{37FCE203-0FFB-454B-A837-06E74B70147D}"/>
                </a:ext>
              </a:extLst>
            </xdr:cNvPr>
            <xdr:cNvSpPr txBox="1"/>
          </xdr:nvSpPr>
          <xdr:spPr>
            <a:xfrm>
              <a:off x="28869308" y="2471529"/>
              <a:ext cx="910890" cy="15651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ctrlPr>
                          <a:rPr lang="en-US" sz="10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sz="10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00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00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  <m:r>
                          <a:rPr lang="en-US" sz="1000" i="0">
                            <a:latin typeface="Cambria Math" panose="02040503050406030204" pitchFamily="18" charset="0"/>
                          </a:rPr>
                          <m:t>−</m:t>
                        </m:r>
                        <m:acc>
                          <m:accPr>
                            <m:chr m:val="̅"/>
                            <m:ctrlPr>
                              <a:rPr lang="en-US" sz="10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en-US" sz="100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</m:acc>
                      </m:e>
                    </m:d>
                    <m:d>
                      <m:dPr>
                        <m:ctrlPr>
                          <a:rPr lang="en-US" sz="10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sz="10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00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e>
                          <m:sub>
                            <m:r>
                              <a:rPr lang="en-US" sz="100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  <m:r>
                          <a:rPr lang="en-US" sz="1000" i="0">
                            <a:latin typeface="Cambria Math" panose="02040503050406030204" pitchFamily="18" charset="0"/>
                          </a:rPr>
                          <m:t>−</m:t>
                        </m:r>
                        <m:acc>
                          <m:accPr>
                            <m:chr m:val="̅"/>
                            <m:ctrlPr>
                              <a:rPr lang="en-US" sz="10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en-US" sz="100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e>
                        </m:acc>
                      </m:e>
                    </m:d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8" name="TextBox 27">
              <a:extLst>
                <a:ext uri="{FF2B5EF4-FFF2-40B4-BE49-F238E27FC236}">
                  <a16:creationId xmlns:a16="http://schemas.microsoft.com/office/drawing/2014/main" id="{37FCE203-0FFB-454B-A837-06E74B70147D}"/>
                </a:ext>
              </a:extLst>
            </xdr:cNvPr>
            <xdr:cNvSpPr txBox="1"/>
          </xdr:nvSpPr>
          <xdr:spPr>
            <a:xfrm>
              <a:off x="28869308" y="2471529"/>
              <a:ext cx="910890" cy="15651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0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en-US" sz="1000" i="0">
                  <a:latin typeface="Cambria Math" panose="02040503050406030204" pitchFamily="18" charset="0"/>
                </a:rPr>
                <a:t>𝑥</a:t>
              </a:r>
              <a:r>
                <a:rPr lang="en-US" sz="10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sz="1000" i="0">
                  <a:latin typeface="Cambria Math" panose="02040503050406030204" pitchFamily="18" charset="0"/>
                </a:rPr>
                <a:t>𝑖−𝑥</a:t>
              </a:r>
              <a:r>
                <a:rPr lang="en-US" sz="10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 ̅ )(</a:t>
              </a:r>
              <a:r>
                <a:rPr lang="en-US" sz="1000" i="0">
                  <a:latin typeface="Cambria Math" panose="02040503050406030204" pitchFamily="18" charset="0"/>
                </a:rPr>
                <a:t>𝑦</a:t>
              </a:r>
              <a:r>
                <a:rPr lang="en-US" sz="10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sz="1000" i="0">
                  <a:latin typeface="Cambria Math" panose="02040503050406030204" pitchFamily="18" charset="0"/>
                </a:rPr>
                <a:t>𝑖−𝑦</a:t>
              </a:r>
              <a:r>
                <a:rPr lang="en-US" sz="10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 ̅ 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35</xdr:col>
      <xdr:colOff>99667</xdr:colOff>
      <xdr:row>10</xdr:row>
      <xdr:rowOff>189671</xdr:rowOff>
    </xdr:from>
    <xdr:ext cx="51853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1" name="TextBox 30">
              <a:extLst>
                <a:ext uri="{FF2B5EF4-FFF2-40B4-BE49-F238E27FC236}">
                  <a16:creationId xmlns:a16="http://schemas.microsoft.com/office/drawing/2014/main" id="{4C1AD432-CA6E-4223-83B5-80403398A7D5}"/>
                </a:ext>
              </a:extLst>
            </xdr:cNvPr>
            <xdr:cNvSpPr txBox="1"/>
          </xdr:nvSpPr>
          <xdr:spPr>
            <a:xfrm>
              <a:off x="28266058" y="2332106"/>
              <a:ext cx="51853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ctrlPr>
                          <a:rPr lang="en-US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sz="11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e>
                          <m:sub>
                            <m:r>
                              <a:rPr lang="en-US" sz="110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  <m:r>
                          <a:rPr lang="en-US" sz="1100" i="0">
                            <a:latin typeface="Cambria Math" panose="02040503050406030204" pitchFamily="18" charset="0"/>
                          </a:rPr>
                          <m:t>−</m:t>
                        </m:r>
                        <m:acc>
                          <m:accPr>
                            <m:chr m:val="̅"/>
                            <m:ctrlPr>
                              <a:rPr lang="en-US" sz="11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en-US" sz="110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e>
                        </m:acc>
                      </m:e>
                    </m:d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1" name="TextBox 30">
              <a:extLst>
                <a:ext uri="{FF2B5EF4-FFF2-40B4-BE49-F238E27FC236}">
                  <a16:creationId xmlns:a16="http://schemas.microsoft.com/office/drawing/2014/main" id="{4C1AD432-CA6E-4223-83B5-80403398A7D5}"/>
                </a:ext>
              </a:extLst>
            </xdr:cNvPr>
            <xdr:cNvSpPr txBox="1"/>
          </xdr:nvSpPr>
          <xdr:spPr>
            <a:xfrm>
              <a:off x="28266058" y="2332106"/>
              <a:ext cx="51853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en-US" sz="1100" i="0">
                  <a:latin typeface="Cambria Math" panose="02040503050406030204" pitchFamily="18" charset="0"/>
                </a:rPr>
                <a:t>𝑦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sz="1100" i="0">
                  <a:latin typeface="Cambria Math" panose="02040503050406030204" pitchFamily="18" charset="0"/>
                </a:rPr>
                <a:t>𝑖−𝑦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 ̅ 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34</xdr:col>
      <xdr:colOff>420756</xdr:colOff>
      <xdr:row>4</xdr:row>
      <xdr:rowOff>36996</xdr:rowOff>
    </xdr:from>
    <xdr:ext cx="1376467" cy="32848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2" name="TextBox 31">
              <a:extLst>
                <a:ext uri="{FF2B5EF4-FFF2-40B4-BE49-F238E27FC236}">
                  <a16:creationId xmlns:a16="http://schemas.microsoft.com/office/drawing/2014/main" id="{5EDFF975-AE84-EEF3-3596-B5B12BF386C6}"/>
                </a:ext>
              </a:extLst>
            </xdr:cNvPr>
            <xdr:cNvSpPr txBox="1"/>
          </xdr:nvSpPr>
          <xdr:spPr>
            <a:xfrm>
              <a:off x="27902452" y="948083"/>
              <a:ext cx="1376467" cy="32848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latin typeface="Cambria Math" panose="02040503050406030204" pitchFamily="18" charset="0"/>
                      </a:rPr>
                      <m:t>𝐶</m:t>
                    </m:r>
                    <m:r>
                      <a:rPr lang="en-US" sz="1100" i="0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nary>
                          <m:naryPr>
                            <m:chr m:val="∑"/>
                            <m:grow m:val="on"/>
                            <m:subHide m:val="on"/>
                            <m:supHide m:val="on"/>
                            <m:ctrlPr>
                              <a:rPr lang="en-US" sz="110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/>
                          <m:sup/>
                          <m:e>
                            <m:d>
                              <m:dPr>
                                <m:ctrlPr>
                                  <a:rPr lang="en-US" sz="1100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en-US" sz="1100" i="1">
                                        <a:solidFill>
                                          <a:srgbClr val="836967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i="1">
                                        <a:latin typeface="Cambria Math" panose="02040503050406030204" pitchFamily="18" charset="0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en-US" sz="1100" i="1">
                                        <a:latin typeface="Cambria Math" panose="02040503050406030204" pitchFamily="18" charset="0"/>
                                      </a:rPr>
                                      <m:t>𝑖</m:t>
                                    </m:r>
                                  </m:sub>
                                </m:sSub>
                                <m:r>
                                  <a:rPr lang="en-US" sz="1100" i="0">
                                    <a:latin typeface="Cambria Math" panose="02040503050406030204" pitchFamily="18" charset="0"/>
                                  </a:rPr>
                                  <m:t>−</m:t>
                                </m:r>
                                <m:acc>
                                  <m:accPr>
                                    <m:chr m:val="̅"/>
                                    <m:ctrlPr>
                                      <a:rPr lang="en-US" sz="1100" i="1">
                                        <a:solidFill>
                                          <a:srgbClr val="836967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accPr>
                                  <m:e>
                                    <m:r>
                                      <a:rPr lang="en-US" sz="1100" i="1">
                                        <a:latin typeface="Cambria Math" panose="02040503050406030204" pitchFamily="18" charset="0"/>
                                      </a:rPr>
                                      <m:t>𝑥</m:t>
                                    </m:r>
                                  </m:e>
                                </m:acc>
                              </m:e>
                            </m:d>
                            <m:d>
                              <m:dPr>
                                <m:ctrlPr>
                                  <a:rPr lang="en-US" sz="1100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en-US" sz="1100" i="1">
                                        <a:solidFill>
                                          <a:srgbClr val="836967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i="1">
                                        <a:latin typeface="Cambria Math" panose="02040503050406030204" pitchFamily="18" charset="0"/>
                                      </a:rPr>
                                      <m:t>𝑦</m:t>
                                    </m:r>
                                  </m:e>
                                  <m:sub>
                                    <m:r>
                                      <a:rPr lang="en-US" sz="1100" i="1">
                                        <a:latin typeface="Cambria Math" panose="02040503050406030204" pitchFamily="18" charset="0"/>
                                      </a:rPr>
                                      <m:t>𝑖</m:t>
                                    </m:r>
                                  </m:sub>
                                </m:sSub>
                                <m:r>
                                  <a:rPr lang="en-US" sz="1100" i="0">
                                    <a:latin typeface="Cambria Math" panose="02040503050406030204" pitchFamily="18" charset="0"/>
                                  </a:rPr>
                                  <m:t>−</m:t>
                                </m:r>
                                <m:acc>
                                  <m:accPr>
                                    <m:chr m:val="̅"/>
                                    <m:ctrlPr>
                                      <a:rPr lang="en-US" sz="1100" i="1">
                                        <a:solidFill>
                                          <a:srgbClr val="836967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accPr>
                                  <m:e>
                                    <m:r>
                                      <a:rPr lang="en-US" sz="1100" i="1">
                                        <a:latin typeface="Cambria Math" panose="02040503050406030204" pitchFamily="18" charset="0"/>
                                      </a:rPr>
                                      <m:t>𝑦</m:t>
                                    </m:r>
                                  </m:e>
                                </m:acc>
                              </m:e>
                            </m:d>
                          </m:e>
                        </m:nary>
                      </m:num>
                      <m:den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𝑛</m:t>
                        </m:r>
                        <m:r>
                          <a:rPr lang="en-US" sz="1100" i="0">
                            <a:latin typeface="Cambria Math" panose="02040503050406030204" pitchFamily="18" charset="0"/>
                          </a:rPr>
                          <m:t>−1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2" name="TextBox 31">
              <a:extLst>
                <a:ext uri="{FF2B5EF4-FFF2-40B4-BE49-F238E27FC236}">
                  <a16:creationId xmlns:a16="http://schemas.microsoft.com/office/drawing/2014/main" id="{5EDFF975-AE84-EEF3-3596-B5B12BF386C6}"/>
                </a:ext>
              </a:extLst>
            </xdr:cNvPr>
            <xdr:cNvSpPr txBox="1"/>
          </xdr:nvSpPr>
          <xdr:spPr>
            <a:xfrm>
              <a:off x="27902452" y="948083"/>
              <a:ext cx="1376467" cy="32848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𝐶=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(∑128▒(</a:t>
              </a:r>
              <a:r>
                <a:rPr lang="en-US" sz="1100" i="0">
                  <a:latin typeface="Cambria Math" panose="02040503050406030204" pitchFamily="18" charset="0"/>
                </a:rPr>
                <a:t>𝑥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sz="1100" i="0">
                  <a:latin typeface="Cambria Math" panose="02040503050406030204" pitchFamily="18" charset="0"/>
                </a:rPr>
                <a:t>𝑖−𝑥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 ̅ )(</a:t>
              </a:r>
              <a:r>
                <a:rPr lang="en-US" sz="1100" i="0">
                  <a:latin typeface="Cambria Math" panose="02040503050406030204" pitchFamily="18" charset="0"/>
                </a:rPr>
                <a:t>𝑦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sz="1100" i="0">
                  <a:latin typeface="Cambria Math" panose="02040503050406030204" pitchFamily="18" charset="0"/>
                </a:rPr>
                <a:t>𝑖−𝑦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 ̅ ) )/(</a:t>
              </a:r>
              <a:r>
                <a:rPr lang="en-US" sz="1100" i="0">
                  <a:latin typeface="Cambria Math" panose="02040503050406030204" pitchFamily="18" charset="0"/>
                </a:rPr>
                <a:t>𝑛−1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35</xdr:col>
      <xdr:colOff>452783</xdr:colOff>
      <xdr:row>43</xdr:row>
      <xdr:rowOff>11045</xdr:rowOff>
    </xdr:from>
    <xdr:ext cx="245373" cy="19878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3" name="TextBox 32">
              <a:extLst>
                <a:ext uri="{FF2B5EF4-FFF2-40B4-BE49-F238E27FC236}">
                  <a16:creationId xmlns:a16="http://schemas.microsoft.com/office/drawing/2014/main" id="{3EA95110-A220-C62D-820E-C075954EBC49}"/>
                </a:ext>
              </a:extLst>
            </xdr:cNvPr>
            <xdr:cNvSpPr txBox="1"/>
          </xdr:nvSpPr>
          <xdr:spPr>
            <a:xfrm>
              <a:off x="28619174" y="8321262"/>
              <a:ext cx="245373" cy="198781"/>
            </a:xfrm>
            <a:prstGeom prst="rect">
              <a:avLst/>
            </a:prstGeom>
            <a:solidFill>
              <a:schemeClr val="accent5">
                <a:lumMod val="40000"/>
                <a:lumOff val="6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latin typeface="Cambria Math" panose="02040503050406030204" pitchFamily="18" charset="0"/>
                      </a:rPr>
                      <m:t>𝛴</m:t>
                    </m:r>
                    <m:r>
                      <a:rPr lang="en-US" sz="1100" i="0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3" name="TextBox 32">
              <a:extLst>
                <a:ext uri="{FF2B5EF4-FFF2-40B4-BE49-F238E27FC236}">
                  <a16:creationId xmlns:a16="http://schemas.microsoft.com/office/drawing/2014/main" id="{3EA95110-A220-C62D-820E-C075954EBC49}"/>
                </a:ext>
              </a:extLst>
            </xdr:cNvPr>
            <xdr:cNvSpPr txBox="1"/>
          </xdr:nvSpPr>
          <xdr:spPr>
            <a:xfrm>
              <a:off x="28619174" y="8321262"/>
              <a:ext cx="245373" cy="198781"/>
            </a:xfrm>
            <a:prstGeom prst="rect">
              <a:avLst/>
            </a:prstGeom>
            <a:solidFill>
              <a:schemeClr val="accent5">
                <a:lumMod val="40000"/>
                <a:lumOff val="6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𝛴=</a:t>
              </a:r>
              <a:endParaRPr lang="en-US" sz="1100"/>
            </a:p>
          </xdr:txBody>
        </xdr:sp>
      </mc:Fallback>
    </mc:AlternateContent>
    <xdr:clientData/>
  </xdr:oneCellAnchor>
  <xdr:twoCellAnchor>
    <xdr:from>
      <xdr:col>38</xdr:col>
      <xdr:colOff>6749</xdr:colOff>
      <xdr:row>11</xdr:row>
      <xdr:rowOff>3212</xdr:rowOff>
    </xdr:from>
    <xdr:to>
      <xdr:col>44</xdr:col>
      <xdr:colOff>413927</xdr:colOff>
      <xdr:row>24</xdr:row>
      <xdr:rowOff>24746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292B1576-C637-4E8E-3B5E-03A013FAD8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38</xdr:col>
      <xdr:colOff>574261</xdr:colOff>
      <xdr:row>15</xdr:row>
      <xdr:rowOff>22087</xdr:rowOff>
    </xdr:from>
    <xdr:to>
      <xdr:col>41</xdr:col>
      <xdr:colOff>513522</xdr:colOff>
      <xdr:row>20</xdr:row>
      <xdr:rowOff>22087</xdr:rowOff>
    </xdr:to>
    <xdr:cxnSp macro="">
      <xdr:nvCxnSpPr>
        <xdr:cNvPr id="36" name="Straight Connector 35">
          <a:extLst>
            <a:ext uri="{FF2B5EF4-FFF2-40B4-BE49-F238E27FC236}">
              <a16:creationId xmlns:a16="http://schemas.microsoft.com/office/drawing/2014/main" id="{6295EFD8-7CA7-690D-D265-51510D1193F8}"/>
            </a:ext>
          </a:extLst>
        </xdr:cNvPr>
        <xdr:cNvCxnSpPr/>
      </xdr:nvCxnSpPr>
      <xdr:spPr>
        <a:xfrm flipV="1">
          <a:off x="30971435" y="3136348"/>
          <a:ext cx="1761435" cy="933174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249115</xdr:colOff>
      <xdr:row>0</xdr:row>
      <xdr:rowOff>295983</xdr:rowOff>
    </xdr:from>
    <xdr:to>
      <xdr:col>22</xdr:col>
      <xdr:colOff>277091</xdr:colOff>
      <xdr:row>46</xdr:row>
      <xdr:rowOff>176331</xdr:rowOff>
    </xdr:to>
    <xdr:cxnSp macro="">
      <xdr:nvCxnSpPr>
        <xdr:cNvPr id="40" name="Straight Connector 39">
          <a:extLst>
            <a:ext uri="{FF2B5EF4-FFF2-40B4-BE49-F238E27FC236}">
              <a16:creationId xmlns:a16="http://schemas.microsoft.com/office/drawing/2014/main" id="{A54FAFBE-5AF4-21B2-6DDA-8F3614FD8D52}"/>
            </a:ext>
          </a:extLst>
        </xdr:cNvPr>
        <xdr:cNvCxnSpPr/>
      </xdr:nvCxnSpPr>
      <xdr:spPr>
        <a:xfrm>
          <a:off x="18329297" y="295983"/>
          <a:ext cx="27976" cy="8797637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241789</xdr:colOff>
      <xdr:row>0</xdr:row>
      <xdr:rowOff>295983</xdr:rowOff>
    </xdr:from>
    <xdr:to>
      <xdr:col>12</xdr:col>
      <xdr:colOff>264496</xdr:colOff>
      <xdr:row>46</xdr:row>
      <xdr:rowOff>176331</xdr:rowOff>
    </xdr:to>
    <xdr:cxnSp macro="">
      <xdr:nvCxnSpPr>
        <xdr:cNvPr id="44" name="Straight Connector 43">
          <a:extLst>
            <a:ext uri="{FF2B5EF4-FFF2-40B4-BE49-F238E27FC236}">
              <a16:creationId xmlns:a16="http://schemas.microsoft.com/office/drawing/2014/main" id="{AF565588-FAA0-4BFB-8B82-BCF23F341A95}"/>
            </a:ext>
          </a:extLst>
        </xdr:cNvPr>
        <xdr:cNvCxnSpPr/>
      </xdr:nvCxnSpPr>
      <xdr:spPr>
        <a:xfrm>
          <a:off x="11501756" y="295983"/>
          <a:ext cx="22707" cy="8797637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205153</xdr:colOff>
      <xdr:row>1</xdr:row>
      <xdr:rowOff>0</xdr:rowOff>
    </xdr:from>
    <xdr:to>
      <xdr:col>32</xdr:col>
      <xdr:colOff>221575</xdr:colOff>
      <xdr:row>47</xdr:row>
      <xdr:rowOff>0</xdr:rowOff>
    </xdr:to>
    <xdr:cxnSp macro="">
      <xdr:nvCxnSpPr>
        <xdr:cNvPr id="46" name="Straight Connector 45">
          <a:extLst>
            <a:ext uri="{FF2B5EF4-FFF2-40B4-BE49-F238E27FC236}">
              <a16:creationId xmlns:a16="http://schemas.microsoft.com/office/drawing/2014/main" id="{50996084-062E-4060-B2F9-C58175305B52}"/>
            </a:ext>
          </a:extLst>
        </xdr:cNvPr>
        <xdr:cNvCxnSpPr/>
      </xdr:nvCxnSpPr>
      <xdr:spPr>
        <a:xfrm>
          <a:off x="26772472" y="297234"/>
          <a:ext cx="16422" cy="8906213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45</xdr:col>
      <xdr:colOff>304800</xdr:colOff>
      <xdr:row>1</xdr:row>
      <xdr:rowOff>7257</xdr:rowOff>
    </xdr:from>
    <xdr:to>
      <xdr:col>45</xdr:col>
      <xdr:colOff>329660</xdr:colOff>
      <xdr:row>47</xdr:row>
      <xdr:rowOff>5404</xdr:rowOff>
    </xdr:to>
    <xdr:cxnSp macro="">
      <xdr:nvCxnSpPr>
        <xdr:cNvPr id="45" name="Straight Connector 44">
          <a:extLst>
            <a:ext uri="{FF2B5EF4-FFF2-40B4-BE49-F238E27FC236}">
              <a16:creationId xmlns:a16="http://schemas.microsoft.com/office/drawing/2014/main" id="{67089D63-22A7-42FF-856E-C98D47A9F4CB}"/>
            </a:ext>
          </a:extLst>
        </xdr:cNvPr>
        <xdr:cNvCxnSpPr/>
      </xdr:nvCxnSpPr>
      <xdr:spPr>
        <a:xfrm>
          <a:off x="35324374" y="304491"/>
          <a:ext cx="24860" cy="890436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50</xdr:col>
      <xdr:colOff>94111</xdr:colOff>
      <xdr:row>19</xdr:row>
      <xdr:rowOff>45383</xdr:rowOff>
    </xdr:from>
    <xdr:ext cx="1334917" cy="27026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7" name="TextBox 46">
              <a:extLst>
                <a:ext uri="{FF2B5EF4-FFF2-40B4-BE49-F238E27FC236}">
                  <a16:creationId xmlns:a16="http://schemas.microsoft.com/office/drawing/2014/main" id="{E0C9D3BD-FC86-1FCC-85FA-69DA0DD5A5ED}"/>
                </a:ext>
              </a:extLst>
            </xdr:cNvPr>
            <xdr:cNvSpPr txBox="1"/>
          </xdr:nvSpPr>
          <xdr:spPr>
            <a:xfrm>
              <a:off x="38033244" y="3711450"/>
              <a:ext cx="1334917" cy="27026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/>
                <a:t>tied</a:t>
              </a:r>
              <a:r>
                <a:rPr lang="en-US" sz="1100" baseline="0"/>
                <a:t> ranks</a:t>
              </a:r>
              <a14:m>
                <m:oMath xmlns:m="http://schemas.openxmlformats.org/officeDocument/2006/math">
                  <m:r>
                    <a:rPr lang="en-US" sz="1100" i="0">
                      <a:latin typeface="Cambria Math" panose="02040503050406030204" pitchFamily="18" charset="0"/>
                    </a:rPr>
                    <m:t>=</m:t>
                  </m:r>
                  <m:f>
                    <m:fPr>
                      <m:ctrlPr>
                        <a:rPr lang="en-US" sz="1100" i="1">
                          <a:solidFill>
                            <a:srgbClr val="836967"/>
                          </a:solidFill>
                          <a:latin typeface="Cambria Math" panose="02040503050406030204" pitchFamily="18" charset="0"/>
                        </a:rPr>
                      </m:ctrlPr>
                    </m:fPr>
                    <m:num>
                      <m:nary>
                        <m:naryPr>
                          <m:chr m:val="∑"/>
                          <m:grow m:val="on"/>
                          <m:subHide m:val="on"/>
                          <m:supHide m:val="on"/>
                          <m:ctrlPr>
                            <a:rPr lang="en-US" sz="1100" i="1">
                              <a:latin typeface="Cambria Math" panose="02040503050406030204" pitchFamily="18" charset="0"/>
                            </a:rPr>
                          </m:ctrlPr>
                        </m:naryPr>
                        <m:sub/>
                        <m:sup/>
                        <m:e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𝑟𝑎𝑛𝑘𝑠</m:t>
                          </m:r>
                        </m:e>
                      </m:nary>
                    </m:num>
                    <m:den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𝑠𝑒𝑡</m:t>
                      </m:r>
                      <m:r>
                        <a:rPr lang="en-US" sz="1100" b="0" i="1">
                          <a:latin typeface="Cambria Math" panose="02040503050406030204" pitchFamily="18" charset="0"/>
                        </a:rPr>
                        <m:t> </m:t>
                      </m:r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𝑜𝑓</m:t>
                      </m:r>
                      <m:r>
                        <a:rPr lang="en-US" sz="1100" b="0" i="1">
                          <a:latin typeface="Cambria Math" panose="02040503050406030204" pitchFamily="18" charset="0"/>
                        </a:rPr>
                        <m:t> </m:t>
                      </m:r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𝑟𝑎𝑛𝑘𝑠</m:t>
                      </m:r>
                    </m:den>
                  </m:f>
                </m:oMath>
              </a14:m>
              <a:endParaRPr lang="en-US" sz="1100"/>
            </a:p>
          </xdr:txBody>
        </xdr:sp>
      </mc:Choice>
      <mc:Fallback xmlns="">
        <xdr:sp macro="" textlink="">
          <xdr:nvSpPr>
            <xdr:cNvPr id="47" name="TextBox 46">
              <a:extLst>
                <a:ext uri="{FF2B5EF4-FFF2-40B4-BE49-F238E27FC236}">
                  <a16:creationId xmlns:a16="http://schemas.microsoft.com/office/drawing/2014/main" id="{E0C9D3BD-FC86-1FCC-85FA-69DA0DD5A5ED}"/>
                </a:ext>
              </a:extLst>
            </xdr:cNvPr>
            <xdr:cNvSpPr txBox="1"/>
          </xdr:nvSpPr>
          <xdr:spPr>
            <a:xfrm>
              <a:off x="38033244" y="3711450"/>
              <a:ext cx="1334917" cy="27026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/>
                <a:t>tied</a:t>
              </a:r>
              <a:r>
                <a:rPr lang="en-US" sz="1100" baseline="0"/>
                <a:t> ranks</a:t>
              </a:r>
              <a:r>
                <a:rPr lang="en-US" sz="1100" i="0">
                  <a:latin typeface="Cambria Math" panose="02040503050406030204" pitchFamily="18" charset="0"/>
                </a:rPr>
                <a:t>=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(∑128▒</a:t>
              </a:r>
              <a:r>
                <a:rPr lang="en-US" sz="1100" b="0" i="0">
                  <a:latin typeface="Cambria Math" panose="02040503050406030204" pitchFamily="18" charset="0"/>
                </a:rPr>
                <a:t>𝑟𝑎𝑛𝑘𝑠</a:t>
              </a:r>
              <a:r>
                <a:rPr lang="en-US" sz="1100" b="0" i="0">
                  <a:solidFill>
                    <a:srgbClr val="836967"/>
                  </a:solidFill>
                  <a:latin typeface="Cambria Math" panose="02040503050406030204" pitchFamily="18" charset="0"/>
                </a:rPr>
                <a:t>)/(</a:t>
              </a:r>
              <a:r>
                <a:rPr lang="en-US" sz="1100" b="0" i="0">
                  <a:latin typeface="Cambria Math" panose="02040503050406030204" pitchFamily="18" charset="0"/>
                </a:rPr>
                <a:t>𝑠𝑒𝑡 𝑜𝑓 𝑟𝑎𝑛𝑘𝑠</a:t>
              </a:r>
              <a:r>
                <a:rPr lang="en-US" sz="1100" b="0" i="0">
                  <a:solidFill>
                    <a:srgbClr val="836967"/>
                  </a:solidFill>
                  <a:latin typeface="Cambria Math" panose="02040503050406030204" pitchFamily="18" charset="0"/>
                </a:rPr>
                <a:t>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49</xdr:col>
      <xdr:colOff>139800</xdr:colOff>
      <xdr:row>23</xdr:row>
      <xdr:rowOff>70800</xdr:rowOff>
    </xdr:from>
    <xdr:ext cx="1158715" cy="36933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9" name="TextBox 48">
              <a:extLst>
                <a:ext uri="{FF2B5EF4-FFF2-40B4-BE49-F238E27FC236}">
                  <a16:creationId xmlns:a16="http://schemas.microsoft.com/office/drawing/2014/main" id="{18C4AAF7-A86E-FA2C-5DF3-8E2F8C7BAE85}"/>
                </a:ext>
              </a:extLst>
            </xdr:cNvPr>
            <xdr:cNvSpPr txBox="1"/>
          </xdr:nvSpPr>
          <xdr:spPr>
            <a:xfrm>
              <a:off x="37501800" y="4666800"/>
              <a:ext cx="1158715" cy="3693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𝑟</m:t>
                        </m:r>
                      </m:e>
                      <m:sub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𝑠</m:t>
                        </m:r>
                      </m:sub>
                    </m:sSub>
                    <m:r>
                      <a:rPr lang="en-US" sz="1100" i="0">
                        <a:latin typeface="Cambria Math" panose="02040503050406030204" pitchFamily="18" charset="0"/>
                      </a:rPr>
                      <m:t>=1−</m:t>
                    </m:r>
                    <m:f>
                      <m:fPr>
                        <m:ctrlPr>
                          <a:rPr lang="en-US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i="0">
                            <a:latin typeface="Cambria Math" panose="02040503050406030204" pitchFamily="18" charset="0"/>
                          </a:rPr>
                          <m:t>6</m:t>
                        </m:r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𝛴</m:t>
                        </m:r>
                        <m:sSubSup>
                          <m:sSubSupPr>
                            <m:ctrlPr>
                              <a:rPr lang="en-US" sz="11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n-US" sz="1100" i="0">
                                <a:latin typeface="Cambria Math" panose="02040503050406030204" pitchFamily="18" charset="0"/>
                              </a:rPr>
                              <m:t>ⅆ</m:t>
                            </m:r>
                          </m:e>
                          <m:sub>
                            <m:r>
                              <a:rPr lang="en-US" sz="110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  <m:sup>
                            <m:r>
                              <a:rPr lang="en-US" sz="1100" i="0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bSup>
                      </m:num>
                      <m:den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𝑛</m:t>
                        </m:r>
                        <m:d>
                          <m:dPr>
                            <m:ctrlPr>
                              <a:rPr lang="en-US" sz="11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sz="1100" i="1"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e>
                              <m:sup>
                                <m:r>
                                  <a:rPr lang="en-US" sz="1100" i="0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  <m:r>
                              <a:rPr lang="en-US" sz="1100" i="0">
                                <a:latin typeface="Cambria Math" panose="02040503050406030204" pitchFamily="18" charset="0"/>
                              </a:rPr>
                              <m:t>−1</m:t>
                            </m:r>
                          </m:e>
                        </m:d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9" name="TextBox 48">
              <a:extLst>
                <a:ext uri="{FF2B5EF4-FFF2-40B4-BE49-F238E27FC236}">
                  <a16:creationId xmlns:a16="http://schemas.microsoft.com/office/drawing/2014/main" id="{18C4AAF7-A86E-FA2C-5DF3-8E2F8C7BAE85}"/>
                </a:ext>
              </a:extLst>
            </xdr:cNvPr>
            <xdr:cNvSpPr txBox="1"/>
          </xdr:nvSpPr>
          <xdr:spPr>
            <a:xfrm>
              <a:off x="37501800" y="4666800"/>
              <a:ext cx="1158715" cy="3693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𝑟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sz="1100" i="0">
                  <a:latin typeface="Cambria Math" panose="02040503050406030204" pitchFamily="18" charset="0"/>
                </a:rPr>
                <a:t>𝑠=1−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en-US" sz="1100" i="0">
                  <a:latin typeface="Cambria Math" panose="02040503050406030204" pitchFamily="18" charset="0"/>
                </a:rPr>
                <a:t>6𝛴ⅆ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sz="1100" i="0">
                  <a:latin typeface="Cambria Math" panose="02040503050406030204" pitchFamily="18" charset="0"/>
                </a:rPr>
                <a:t>𝑖^2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)/</a:t>
              </a:r>
              <a:r>
                <a:rPr lang="en-US" sz="1100" i="0">
                  <a:latin typeface="Cambria Math" panose="02040503050406030204" pitchFamily="18" charset="0"/>
                </a:rPr>
                <a:t>𝑛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en-US" sz="1100" i="0">
                  <a:latin typeface="Cambria Math" panose="02040503050406030204" pitchFamily="18" charset="0"/>
                </a:rPr>
                <a:t>𝑛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^</a:t>
              </a:r>
              <a:r>
                <a:rPr lang="en-US" sz="1100" i="0">
                  <a:latin typeface="Cambria Math" panose="02040503050406030204" pitchFamily="18" charset="0"/>
                </a:rPr>
                <a:t>2−1) 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53</xdr:col>
      <xdr:colOff>169800</xdr:colOff>
      <xdr:row>15</xdr:row>
      <xdr:rowOff>178800</xdr:rowOff>
    </xdr:from>
    <xdr:ext cx="250710" cy="26090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0" name="TextBox 49">
              <a:extLst>
                <a:ext uri="{FF2B5EF4-FFF2-40B4-BE49-F238E27FC236}">
                  <a16:creationId xmlns:a16="http://schemas.microsoft.com/office/drawing/2014/main" id="{F15B016A-3FEF-2BB1-380F-6260E243DB53}"/>
                </a:ext>
              </a:extLst>
            </xdr:cNvPr>
            <xdr:cNvSpPr txBox="1"/>
          </xdr:nvSpPr>
          <xdr:spPr>
            <a:xfrm>
              <a:off x="39799800" y="3292800"/>
              <a:ext cx="250710" cy="2609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grow m:val="on"/>
                        <m:subHide m:val="on"/>
                        <m:supHide m:val="on"/>
                        <m:ctrlPr>
                          <a:rPr lang="en-US" sz="7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naryPr>
                      <m:sub/>
                      <m:sup/>
                      <m:e>
                        <m:sSubSup>
                          <m:sSubSupPr>
                            <m:ctrlPr>
                              <a:rPr lang="en-US" sz="7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n-US" sz="700" i="1">
                                <a:latin typeface="Cambria Math" panose="02040503050406030204" pitchFamily="18" charset="0"/>
                              </a:rPr>
                              <m:t>𝑑</m:t>
                            </m:r>
                          </m:e>
                          <m:sub>
                            <m:r>
                              <a:rPr lang="en-US" sz="70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  <m:sup>
                            <m:r>
                              <a:rPr lang="en-US" sz="700" i="0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bSup>
                      </m:e>
                    </m:nary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50" name="TextBox 49">
              <a:extLst>
                <a:ext uri="{FF2B5EF4-FFF2-40B4-BE49-F238E27FC236}">
                  <a16:creationId xmlns:a16="http://schemas.microsoft.com/office/drawing/2014/main" id="{F15B016A-3FEF-2BB1-380F-6260E243DB53}"/>
                </a:ext>
              </a:extLst>
            </xdr:cNvPr>
            <xdr:cNvSpPr txBox="1"/>
          </xdr:nvSpPr>
          <xdr:spPr>
            <a:xfrm>
              <a:off x="39799800" y="3292800"/>
              <a:ext cx="250710" cy="2609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7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∑128▒</a:t>
              </a:r>
              <a:r>
                <a:rPr lang="en-US" sz="700" i="0">
                  <a:latin typeface="Cambria Math" panose="02040503050406030204" pitchFamily="18" charset="0"/>
                </a:rPr>
                <a:t>𝑑</a:t>
              </a:r>
              <a:r>
                <a:rPr lang="en-US" sz="7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sz="700" i="0">
                  <a:latin typeface="Cambria Math" panose="02040503050406030204" pitchFamily="18" charset="0"/>
                </a:rPr>
                <a:t>𝑖^2 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49</xdr:col>
      <xdr:colOff>363922</xdr:colOff>
      <xdr:row>46</xdr:row>
      <xdr:rowOff>107731</xdr:rowOff>
    </xdr:from>
    <xdr:ext cx="1179234" cy="3524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1" name="TextBox 50">
              <a:extLst>
                <a:ext uri="{FF2B5EF4-FFF2-40B4-BE49-F238E27FC236}">
                  <a16:creationId xmlns:a16="http://schemas.microsoft.com/office/drawing/2014/main" id="{7BCB0E96-6B26-A841-F7BE-7829325C99E2}"/>
                </a:ext>
              </a:extLst>
            </xdr:cNvPr>
            <xdr:cNvSpPr txBox="1"/>
          </xdr:nvSpPr>
          <xdr:spPr>
            <a:xfrm>
              <a:off x="37728198" y="9021817"/>
              <a:ext cx="1179234" cy="3524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𝑟</m:t>
                        </m:r>
                      </m:e>
                      <m:sub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𝑘</m:t>
                        </m:r>
                      </m:sub>
                    </m:sSub>
                    <m:r>
                      <a:rPr lang="en-US" sz="1100" i="0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i="0">
                            <a:latin typeface="Cambria Math" panose="02040503050406030204" pitchFamily="18" charset="0"/>
                          </a:rPr>
                          <m:t>2</m:t>
                        </m:r>
                        <m:d>
                          <m:dPr>
                            <m:ctrlPr>
                              <a:rPr lang="en-US" sz="11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nary>
                              <m:naryPr>
                                <m:chr m:val="∑"/>
                                <m:grow m:val="on"/>
                                <m:subHide m:val="on"/>
                                <m:supHide m:val="on"/>
                                <m:ctrlPr>
                                  <a:rPr lang="en-US" sz="1100" i="1">
                                    <a:latin typeface="Cambria Math" panose="02040503050406030204" pitchFamily="18" charset="0"/>
                                  </a:rPr>
                                </m:ctrlPr>
                              </m:naryPr>
                              <m:sub/>
                              <m:sup/>
                              <m:e>
                                <m:sSub>
                                  <m:sSubPr>
                                    <m:ctrlPr>
                                      <a:rPr lang="en-US" sz="1100" i="1">
                                        <a:solidFill>
                                          <a:srgbClr val="836967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i="1">
                                        <a:latin typeface="Cambria Math" panose="02040503050406030204" pitchFamily="18" charset="0"/>
                                      </a:rPr>
                                      <m:t>𝑐</m:t>
                                    </m:r>
                                  </m:e>
                                  <m:sub>
                                    <m:r>
                                      <a:rPr lang="en-US" sz="1100" i="1">
                                        <a:latin typeface="Cambria Math" panose="02040503050406030204" pitchFamily="18" charset="0"/>
                                      </a:rPr>
                                      <m:t>𝑖</m:t>
                                    </m:r>
                                  </m:sub>
                                </m:sSub>
                              </m:e>
                            </m:nary>
                            <m:r>
                              <a:rPr lang="en-US" sz="1100" i="0">
                                <a:latin typeface="Cambria Math" panose="02040503050406030204" pitchFamily="18" charset="0"/>
                              </a:rPr>
                              <m:t>−</m:t>
                            </m:r>
                            <m:nary>
                              <m:naryPr>
                                <m:chr m:val="∑"/>
                                <m:grow m:val="on"/>
                                <m:subHide m:val="on"/>
                                <m:supHide m:val="on"/>
                                <m:ctrlPr>
                                  <a:rPr lang="en-US" sz="1100" i="1">
                                    <a:latin typeface="Cambria Math" panose="02040503050406030204" pitchFamily="18" charset="0"/>
                                  </a:rPr>
                                </m:ctrlPr>
                              </m:naryPr>
                              <m:sub/>
                              <m:sup/>
                              <m:e>
                                <m:sSub>
                                  <m:sSubPr>
                                    <m:ctrlPr>
                                      <a:rPr lang="en-US" sz="1100" i="1">
                                        <a:solidFill>
                                          <a:srgbClr val="836967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i="0">
                                        <a:latin typeface="Cambria Math" panose="02040503050406030204" pitchFamily="18" charset="0"/>
                                      </a:rPr>
                                      <m:t>ⅆ</m:t>
                                    </m:r>
                                  </m:e>
                                  <m:sub>
                                    <m:r>
                                      <a:rPr lang="en-US" sz="1100" i="1">
                                        <a:latin typeface="Cambria Math" panose="02040503050406030204" pitchFamily="18" charset="0"/>
                                      </a:rPr>
                                      <m:t>𝑖</m:t>
                                    </m:r>
                                  </m:sub>
                                </m:sSub>
                              </m:e>
                            </m:nary>
                          </m:e>
                        </m:d>
                      </m:num>
                      <m:den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𝑛</m:t>
                        </m:r>
                        <m:d>
                          <m:dPr>
                            <m:ctrlPr>
                              <a:rPr lang="en-US" sz="11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  <m:r>
                              <a:rPr lang="en-US" sz="1100" i="0">
                                <a:latin typeface="Cambria Math" panose="02040503050406030204" pitchFamily="18" charset="0"/>
                              </a:rPr>
                              <m:t>−1</m:t>
                            </m:r>
                          </m:e>
                        </m:d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51" name="TextBox 50">
              <a:extLst>
                <a:ext uri="{FF2B5EF4-FFF2-40B4-BE49-F238E27FC236}">
                  <a16:creationId xmlns:a16="http://schemas.microsoft.com/office/drawing/2014/main" id="{7BCB0E96-6B26-A841-F7BE-7829325C99E2}"/>
                </a:ext>
              </a:extLst>
            </xdr:cNvPr>
            <xdr:cNvSpPr txBox="1"/>
          </xdr:nvSpPr>
          <xdr:spPr>
            <a:xfrm>
              <a:off x="37728198" y="9021817"/>
              <a:ext cx="1179234" cy="3524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𝑟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sz="1100" i="0">
                  <a:latin typeface="Cambria Math" panose="02040503050406030204" pitchFamily="18" charset="0"/>
                </a:rPr>
                <a:t>𝑘=2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(∑128▒</a:t>
              </a:r>
              <a:r>
                <a:rPr lang="en-US" sz="1100" i="0">
                  <a:latin typeface="Cambria Math" panose="02040503050406030204" pitchFamily="18" charset="0"/>
                </a:rPr>
                <a:t>𝑐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sz="1100" i="0">
                  <a:latin typeface="Cambria Math" panose="02040503050406030204" pitchFamily="18" charset="0"/>
                </a:rPr>
                <a:t>𝑖 −∑128▒ⅆ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sz="1100" i="0">
                  <a:latin typeface="Cambria Math" panose="02040503050406030204" pitchFamily="18" charset="0"/>
                </a:rPr>
                <a:t>𝑖 )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/</a:t>
              </a:r>
              <a:r>
                <a:rPr lang="en-US" sz="1100" i="0">
                  <a:latin typeface="Cambria Math" panose="02040503050406030204" pitchFamily="18" charset="0"/>
                </a:rPr>
                <a:t>𝑛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en-US" sz="1100" i="0">
                  <a:latin typeface="Cambria Math" panose="02040503050406030204" pitchFamily="18" charset="0"/>
                </a:rPr>
                <a:t>𝑛−1) 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59</xdr:col>
      <xdr:colOff>407312</xdr:colOff>
      <xdr:row>2</xdr:row>
      <xdr:rowOff>190776</xdr:rowOff>
    </xdr:from>
    <xdr:ext cx="1231747" cy="38068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" name="TextBox 19">
              <a:extLst>
                <a:ext uri="{FF2B5EF4-FFF2-40B4-BE49-F238E27FC236}">
                  <a16:creationId xmlns:a16="http://schemas.microsoft.com/office/drawing/2014/main" id="{7434372F-E101-202C-C9CC-2BF467F5BD9C}"/>
                </a:ext>
              </a:extLst>
            </xdr:cNvPr>
            <xdr:cNvSpPr txBox="1"/>
          </xdr:nvSpPr>
          <xdr:spPr>
            <a:xfrm>
              <a:off x="44286888" y="726759"/>
              <a:ext cx="1231747" cy="3806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𝑠</m:t>
                        </m:r>
                      </m:e>
                      <m:sub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𝑘</m:t>
                        </m:r>
                      </m:sub>
                    </m:sSub>
                    <m:r>
                      <a:rPr lang="en-US" sz="1100" i="0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nary>
                          <m:naryPr>
                            <m:chr m:val="∑"/>
                            <m:limLoc m:val="undOvr"/>
                            <m:grow m:val="on"/>
                            <m:ctrlPr>
                              <a:rPr lang="en-US" sz="110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>
                            <m:r>
                              <a:rPr lang="en-US" sz="110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  <m:r>
                              <a:rPr lang="en-US" sz="1100" i="0">
                                <a:latin typeface="Cambria Math" panose="02040503050406030204" pitchFamily="18" charset="0"/>
                              </a:rPr>
                              <m:t>=1</m:t>
                            </m:r>
                          </m:sub>
                          <m:sup>
                            <m:r>
                              <a:rPr lang="en-US" sz="110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sup>
                          <m:e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d>
                                  <m:dPr>
                                    <m:ctrlPr>
                                      <a:rPr lang="en-US" sz="1100" i="1">
                                        <a:solidFill>
                                          <a:srgbClr val="836967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sSub>
                                      <m:sSubPr>
                                        <m:ctrlPr>
                                          <a:rPr lang="en-US" sz="1100" i="1">
                                            <a:solidFill>
                                              <a:srgbClr val="836967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sz="1100" i="1">
                                            <a:latin typeface="Cambria Math" panose="02040503050406030204" pitchFamily="18" charset="0"/>
                                          </a:rPr>
                                          <m:t>𝑥</m:t>
                                        </m:r>
                                      </m:e>
                                      <m:sub>
                                        <m:r>
                                          <a:rPr lang="en-US" sz="1100" i="1">
                                            <a:latin typeface="Cambria Math" panose="02040503050406030204" pitchFamily="18" charset="0"/>
                                          </a:rPr>
                                          <m:t>𝑖</m:t>
                                        </m:r>
                                      </m:sub>
                                    </m:sSub>
                                    <m:r>
                                      <a:rPr lang="en-US" sz="1100" i="0">
                                        <a:latin typeface="Cambria Math" panose="02040503050406030204" pitchFamily="18" charset="0"/>
                                      </a:rPr>
                                      <m:t>−</m:t>
                                    </m:r>
                                    <m:acc>
                                      <m:accPr>
                                        <m:chr m:val="̅"/>
                                        <m:ctrlPr>
                                          <a:rPr lang="en-US" sz="1100" i="1">
                                            <a:solidFill>
                                              <a:srgbClr val="836967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accPr>
                                      <m:e>
                                        <m:r>
                                          <a:rPr lang="en-US" sz="1100" i="1">
                                            <a:latin typeface="Cambria Math" panose="02040503050406030204" pitchFamily="18" charset="0"/>
                                          </a:rPr>
                                          <m:t>𝑥</m:t>
                                        </m:r>
                                      </m:e>
                                    </m:acc>
                                  </m:e>
                                </m:d>
                              </m:e>
                              <m:sup>
                                <m:r>
                                  <a:rPr lang="en-US" sz="1100" i="0">
                                    <a:latin typeface="Cambria Math" panose="02040503050406030204" pitchFamily="18" charset="0"/>
                                  </a:rPr>
                                  <m:t>3</m:t>
                                </m:r>
                              </m:sup>
                            </m:sSup>
                          </m:e>
                        </m:nary>
                      </m:num>
                      <m:den>
                        <m:sSup>
                          <m:sSupPr>
                            <m:ctrlPr>
                              <a:rPr lang="en-US" sz="11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i="1">
                                <a:latin typeface="Cambria Math" panose="02040503050406030204" pitchFamily="18" charset="0"/>
                              </a:rPr>
                              <m:t>𝜎</m:t>
                            </m:r>
                          </m:e>
                          <m:sup>
                            <m:r>
                              <a:rPr lang="en-US" sz="1100" i="0">
                                <a:latin typeface="Cambria Math" panose="02040503050406030204" pitchFamily="18" charset="0"/>
                              </a:rPr>
                              <m:t>3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0" name="TextBox 19">
              <a:extLst>
                <a:ext uri="{FF2B5EF4-FFF2-40B4-BE49-F238E27FC236}">
                  <a16:creationId xmlns:a16="http://schemas.microsoft.com/office/drawing/2014/main" id="{7434372F-E101-202C-C9CC-2BF467F5BD9C}"/>
                </a:ext>
              </a:extLst>
            </xdr:cNvPr>
            <xdr:cNvSpPr txBox="1"/>
          </xdr:nvSpPr>
          <xdr:spPr>
            <a:xfrm>
              <a:off x="44286888" y="726759"/>
              <a:ext cx="1231747" cy="3806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𝑠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sz="1100" i="0">
                  <a:latin typeface="Cambria Math" panose="02040503050406030204" pitchFamily="18" charset="0"/>
                </a:rPr>
                <a:t>𝑘=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(∑129_(</a:t>
              </a:r>
              <a:r>
                <a:rPr lang="en-US" sz="1100" i="0">
                  <a:latin typeface="Cambria Math" panose="02040503050406030204" pitchFamily="18" charset="0"/>
                </a:rPr>
                <a:t>𝑖=1)^𝑛▒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en-US" sz="1100" i="0">
                  <a:latin typeface="Cambria Math" panose="02040503050406030204" pitchFamily="18" charset="0"/>
                </a:rPr>
                <a:t>𝑥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sz="1100" i="0">
                  <a:latin typeface="Cambria Math" panose="02040503050406030204" pitchFamily="18" charset="0"/>
                </a:rPr>
                <a:t>𝑖−𝑥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 ̅ )^</a:t>
              </a:r>
              <a:r>
                <a:rPr lang="en-US" sz="1100" i="0">
                  <a:latin typeface="Cambria Math" panose="02040503050406030204" pitchFamily="18" charset="0"/>
                </a:rPr>
                <a:t>3 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)/</a:t>
              </a:r>
              <a:r>
                <a:rPr lang="en-US" sz="1100" i="0">
                  <a:latin typeface="Cambria Math" panose="02040503050406030204" pitchFamily="18" charset="0"/>
                </a:rPr>
                <a:t>𝜎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^</a:t>
              </a:r>
              <a:r>
                <a:rPr lang="en-US" sz="1100" i="0">
                  <a:latin typeface="Cambria Math" panose="02040503050406030204" pitchFamily="18" charset="0"/>
                </a:rPr>
                <a:t>3 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61</xdr:col>
      <xdr:colOff>41978</xdr:colOff>
      <xdr:row>7</xdr:row>
      <xdr:rowOff>121692</xdr:rowOff>
    </xdr:from>
    <xdr:ext cx="581057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5" name="TextBox 34">
              <a:extLst>
                <a:ext uri="{FF2B5EF4-FFF2-40B4-BE49-F238E27FC236}">
                  <a16:creationId xmlns:a16="http://schemas.microsoft.com/office/drawing/2014/main" id="{8350C6C2-841E-4E04-9372-07209C7BA624}"/>
                </a:ext>
              </a:extLst>
            </xdr:cNvPr>
            <xdr:cNvSpPr txBox="1"/>
          </xdr:nvSpPr>
          <xdr:spPr>
            <a:xfrm>
              <a:off x="44604436" y="1616608"/>
              <a:ext cx="581057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sz="11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sz="1100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sz="110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lang="en-US" sz="1100" i="0">
                                <a:latin typeface="Cambria Math" panose="02040503050406030204" pitchFamily="18" charset="0"/>
                              </a:rPr>
                              <m:t>−</m:t>
                            </m:r>
                            <m:acc>
                              <m:accPr>
                                <m:chr m:val="̅"/>
                                <m:ctrlPr>
                                  <a:rPr lang="en-US" sz="1100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r>
                                  <a:rPr lang="en-US" sz="110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</m:acc>
                          </m:e>
                        </m:d>
                      </m:e>
                      <m:sup>
                        <m:r>
                          <a:rPr lang="en-US" sz="1100" b="0" i="0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5" name="TextBox 34">
              <a:extLst>
                <a:ext uri="{FF2B5EF4-FFF2-40B4-BE49-F238E27FC236}">
                  <a16:creationId xmlns:a16="http://schemas.microsoft.com/office/drawing/2014/main" id="{8350C6C2-841E-4E04-9372-07209C7BA624}"/>
                </a:ext>
              </a:extLst>
            </xdr:cNvPr>
            <xdr:cNvSpPr txBox="1"/>
          </xdr:nvSpPr>
          <xdr:spPr>
            <a:xfrm>
              <a:off x="44604436" y="1616608"/>
              <a:ext cx="581057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en-US" sz="1100" i="0">
                  <a:latin typeface="Cambria Math" panose="02040503050406030204" pitchFamily="18" charset="0"/>
                </a:rPr>
                <a:t>𝑥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sz="1100" i="0">
                  <a:latin typeface="Cambria Math" panose="02040503050406030204" pitchFamily="18" charset="0"/>
                </a:rPr>
                <a:t>𝑖−𝑥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 ̅ )^</a:t>
              </a:r>
              <a:r>
                <a:rPr lang="en-US" sz="1100" b="0" i="0">
                  <a:latin typeface="Cambria Math" panose="02040503050406030204" pitchFamily="18" charset="0"/>
                </a:rPr>
                <a:t>3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57</xdr:col>
      <xdr:colOff>602377</xdr:colOff>
      <xdr:row>40</xdr:row>
      <xdr:rowOff>108255</xdr:rowOff>
    </xdr:from>
    <xdr:ext cx="628377" cy="33547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8" name="TextBox 37">
              <a:extLst>
                <a:ext uri="{FF2B5EF4-FFF2-40B4-BE49-F238E27FC236}">
                  <a16:creationId xmlns:a16="http://schemas.microsoft.com/office/drawing/2014/main" id="{0916885B-BEFA-4F05-B2D2-C9CDFDEEA2B6}"/>
                </a:ext>
              </a:extLst>
            </xdr:cNvPr>
            <xdr:cNvSpPr txBox="1"/>
          </xdr:nvSpPr>
          <xdr:spPr>
            <a:xfrm>
              <a:off x="42683827" y="7944155"/>
              <a:ext cx="628377" cy="33547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grow m:val="on"/>
                        <m:subHide m:val="on"/>
                        <m:supHide m:val="on"/>
                        <m:ctrlPr>
                          <a:rPr lang="en-US" sz="9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naryPr>
                      <m:sub/>
                      <m:sup/>
                      <m:e>
                        <m:sSup>
                          <m:sSupPr>
                            <m:ctrlPr>
                              <a:rPr lang="en-US" sz="9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sz="900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en-US" sz="900" i="1">
                                        <a:solidFill>
                                          <a:srgbClr val="836967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900" i="1">
                                        <a:latin typeface="Cambria Math" panose="02040503050406030204" pitchFamily="18" charset="0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en-US" sz="900" i="1">
                                        <a:latin typeface="Cambria Math" panose="02040503050406030204" pitchFamily="18" charset="0"/>
                                      </a:rPr>
                                      <m:t>𝑖</m:t>
                                    </m:r>
                                  </m:sub>
                                </m:sSub>
                                <m:r>
                                  <a:rPr lang="en-US" sz="900" i="0">
                                    <a:latin typeface="Cambria Math" panose="02040503050406030204" pitchFamily="18" charset="0"/>
                                  </a:rPr>
                                  <m:t>−</m:t>
                                </m:r>
                                <m:acc>
                                  <m:accPr>
                                    <m:chr m:val="̅"/>
                                    <m:ctrlPr>
                                      <a:rPr lang="en-US" sz="900" i="1">
                                        <a:solidFill>
                                          <a:srgbClr val="836967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accPr>
                                  <m:e>
                                    <m:r>
                                      <a:rPr lang="en-US" sz="900" i="1">
                                        <a:latin typeface="Cambria Math" panose="02040503050406030204" pitchFamily="18" charset="0"/>
                                      </a:rPr>
                                      <m:t>𝑥</m:t>
                                    </m:r>
                                  </m:e>
                                </m:acc>
                              </m:e>
                            </m:d>
                          </m:e>
                          <m:sup>
                            <m:r>
                              <a:rPr lang="en-US" sz="900" b="0" i="0">
                                <a:latin typeface="Cambria Math" panose="02040503050406030204" pitchFamily="18" charset="0"/>
                              </a:rPr>
                              <m:t>3</m:t>
                            </m:r>
                          </m:sup>
                        </m:sSup>
                      </m:e>
                    </m:nary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8" name="TextBox 37">
              <a:extLst>
                <a:ext uri="{FF2B5EF4-FFF2-40B4-BE49-F238E27FC236}">
                  <a16:creationId xmlns:a16="http://schemas.microsoft.com/office/drawing/2014/main" id="{0916885B-BEFA-4F05-B2D2-C9CDFDEEA2B6}"/>
                </a:ext>
              </a:extLst>
            </xdr:cNvPr>
            <xdr:cNvSpPr txBox="1"/>
          </xdr:nvSpPr>
          <xdr:spPr>
            <a:xfrm>
              <a:off x="42683827" y="7944155"/>
              <a:ext cx="628377" cy="33547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9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∑128</a:t>
              </a:r>
              <a:r>
                <a:rPr lang="en-US" sz="900" b="0" i="0">
                  <a:solidFill>
                    <a:srgbClr val="836967"/>
                  </a:solidFill>
                  <a:latin typeface="Cambria Math" panose="02040503050406030204" pitchFamily="18" charset="0"/>
                </a:rPr>
                <a:t>▒(</a:t>
              </a:r>
              <a:r>
                <a:rPr lang="en-US" sz="900" i="0">
                  <a:latin typeface="Cambria Math" panose="02040503050406030204" pitchFamily="18" charset="0"/>
                </a:rPr>
                <a:t>𝑥</a:t>
              </a:r>
              <a:r>
                <a:rPr lang="en-US" sz="9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sz="900" i="0">
                  <a:latin typeface="Cambria Math" panose="02040503050406030204" pitchFamily="18" charset="0"/>
                </a:rPr>
                <a:t>𝑖−𝑥</a:t>
              </a:r>
              <a:r>
                <a:rPr lang="en-US" sz="9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 ̅ )^</a:t>
              </a:r>
              <a:r>
                <a:rPr lang="en-US" sz="900" b="0" i="0">
                  <a:latin typeface="Cambria Math" panose="02040503050406030204" pitchFamily="18" charset="0"/>
                </a:rPr>
                <a:t>3 </a:t>
              </a:r>
              <a:endParaRPr lang="en-US" sz="1100"/>
            </a:p>
          </xdr:txBody>
        </xdr:sp>
      </mc:Fallback>
    </mc:AlternateContent>
    <xdr:clientData/>
  </xdr:oneCellAnchor>
  <xdr:twoCellAnchor>
    <xdr:from>
      <xdr:col>57</xdr:col>
      <xdr:colOff>301256</xdr:colOff>
      <xdr:row>1</xdr:row>
      <xdr:rowOff>0</xdr:rowOff>
    </xdr:from>
    <xdr:to>
      <xdr:col>57</xdr:col>
      <xdr:colOff>326116</xdr:colOff>
      <xdr:row>46</xdr:row>
      <xdr:rowOff>193078</xdr:rowOff>
    </xdr:to>
    <xdr:cxnSp macro="">
      <xdr:nvCxnSpPr>
        <xdr:cNvPr id="42" name="Straight Connector 41">
          <a:extLst>
            <a:ext uri="{FF2B5EF4-FFF2-40B4-BE49-F238E27FC236}">
              <a16:creationId xmlns:a16="http://schemas.microsoft.com/office/drawing/2014/main" id="{D4FA69AB-811B-423B-B4EA-4E43AB80B10D}"/>
            </a:ext>
          </a:extLst>
        </xdr:cNvPr>
        <xdr:cNvCxnSpPr/>
      </xdr:nvCxnSpPr>
      <xdr:spPr>
        <a:xfrm>
          <a:off x="42441628" y="301256"/>
          <a:ext cx="24860" cy="8964938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24</xdr:col>
      <xdr:colOff>133350</xdr:colOff>
      <xdr:row>1</xdr:row>
      <xdr:rowOff>73025</xdr:rowOff>
    </xdr:from>
    <xdr:ext cx="1081002" cy="360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3A30E808-DCA2-49BB-AADD-B0AAABC56FF4}"/>
                </a:ext>
              </a:extLst>
            </xdr:cNvPr>
            <xdr:cNvSpPr txBox="1"/>
          </xdr:nvSpPr>
          <xdr:spPr>
            <a:xfrm>
              <a:off x="19825350" y="373025"/>
              <a:ext cx="1081002" cy="360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𝜎</m:t>
                        </m:r>
                      </m:e>
                      <m:sup>
                        <m:r>
                          <a:rPr lang="en-US" sz="1100" i="0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sz="1100" i="0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nary>
                          <m:naryPr>
                            <m:chr m:val="∑"/>
                            <m:grow m:val="on"/>
                            <m:subHide m:val="on"/>
                            <m:supHide m:val="on"/>
                            <m:ctrlPr>
                              <a:rPr lang="en-US" sz="110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naryPr>
                          <m:sub/>
                          <m:sup/>
                          <m:e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ysClr val="windowText" lastClr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d>
                                  <m:dPr>
                                    <m:ctrlPr>
                                      <a:rPr lang="en-US" sz="1100" i="1">
                                        <a:solidFill>
                                          <a:sysClr val="windowText" lastClr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sSub>
                                      <m:sSubPr>
                                        <m:ctrlPr>
                                          <a:rPr lang="en-US" sz="1100" i="1">
                                            <a:solidFill>
                                              <a:sysClr val="windowText" lastClr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sz="1100" i="1">
                                            <a:solidFill>
                                              <a:sysClr val="windowText" lastClr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𝑥</m:t>
                                        </m:r>
                                      </m:e>
                                      <m:sub>
                                        <m:r>
                                          <a:rPr lang="en-US" sz="1100" i="1">
                                            <a:solidFill>
                                              <a:sysClr val="windowText" lastClr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𝑖</m:t>
                                        </m:r>
                                      </m:sub>
                                    </m:sSub>
                                    <m:r>
                                      <a:rPr lang="en-US" sz="1100" i="0">
                                        <a:solidFill>
                                          <a:sysClr val="windowText" lastClr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−</m:t>
                                    </m:r>
                                    <m:r>
                                      <a:rPr lang="en-US" sz="1100" i="1">
                                        <a:solidFill>
                                          <a:sysClr val="windowText" lastClr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𝜇</m:t>
                                    </m:r>
                                  </m:e>
                                </m:d>
                              </m:e>
                              <m:sup>
                                <m:r>
                                  <a:rPr lang="en-US" sz="1100" i="0">
                                    <a:solidFill>
                                      <a:sysClr val="windowText" lastClr="000000"/>
                                    </a:solidFill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e>
                        </m:nary>
                      </m:num>
                      <m:den>
                        <m:r>
                          <a:rPr lang="en-US" sz="110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𝑛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3A30E808-DCA2-49BB-AADD-B0AAABC56FF4}"/>
                </a:ext>
              </a:extLst>
            </xdr:cNvPr>
            <xdr:cNvSpPr txBox="1"/>
          </xdr:nvSpPr>
          <xdr:spPr>
            <a:xfrm>
              <a:off x="19825350" y="373025"/>
              <a:ext cx="1081002" cy="360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𝜎^2=(∑128▒(𝑥_𝑖−𝜇)^2 )/𝑛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24</xdr:col>
      <xdr:colOff>146050</xdr:colOff>
      <xdr:row>4</xdr:row>
      <xdr:rowOff>47625</xdr:rowOff>
    </xdr:from>
    <xdr:ext cx="1062022" cy="360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TextBox 17">
              <a:extLst>
                <a:ext uri="{FF2B5EF4-FFF2-40B4-BE49-F238E27FC236}">
                  <a16:creationId xmlns:a16="http://schemas.microsoft.com/office/drawing/2014/main" id="{D88C97E7-C16B-4D7A-9B71-29911D37B18F}"/>
                </a:ext>
              </a:extLst>
            </xdr:cNvPr>
            <xdr:cNvSpPr txBox="1"/>
          </xdr:nvSpPr>
          <xdr:spPr>
            <a:xfrm>
              <a:off x="19838050" y="953625"/>
              <a:ext cx="1062022" cy="360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𝑠</m:t>
                        </m:r>
                      </m:e>
                      <m:sup>
                        <m:r>
                          <a:rPr lang="en-US" sz="1100" i="0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sz="1100" i="0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nary>
                          <m:naryPr>
                            <m:chr m:val="∑"/>
                            <m:grow m:val="on"/>
                            <m:subHide m:val="on"/>
                            <m:supHide m:val="on"/>
                            <m:ctrlPr>
                              <a:rPr lang="en-US" sz="110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/>
                          <m:sup/>
                          <m:e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d>
                                  <m:dPr>
                                    <m:ctrlPr>
                                      <a:rPr lang="en-US" sz="1100" i="1">
                                        <a:solidFill>
                                          <a:srgbClr val="836967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sSub>
                                      <m:sSubPr>
                                        <m:ctrlPr>
                                          <a:rPr lang="en-US" sz="1100" i="1">
                                            <a:solidFill>
                                              <a:srgbClr val="836967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sz="1100" i="1">
                                            <a:latin typeface="Cambria Math" panose="02040503050406030204" pitchFamily="18" charset="0"/>
                                          </a:rPr>
                                          <m:t>𝑥</m:t>
                                        </m:r>
                                      </m:e>
                                      <m:sub>
                                        <m:r>
                                          <a:rPr lang="en-US" sz="1100" i="1">
                                            <a:latin typeface="Cambria Math" panose="02040503050406030204" pitchFamily="18" charset="0"/>
                                          </a:rPr>
                                          <m:t>𝑖</m:t>
                                        </m:r>
                                      </m:sub>
                                    </m:sSub>
                                    <m:r>
                                      <a:rPr lang="en-US" sz="1100" i="0">
                                        <a:latin typeface="Cambria Math" panose="02040503050406030204" pitchFamily="18" charset="0"/>
                                      </a:rPr>
                                      <m:t>−</m:t>
                                    </m:r>
                                    <m:acc>
                                      <m:accPr>
                                        <m:chr m:val="̅"/>
                                        <m:ctrlPr>
                                          <a:rPr lang="en-US" sz="1100" i="1">
                                            <a:solidFill>
                                              <a:srgbClr val="836967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accPr>
                                      <m:e>
                                        <m:r>
                                          <a:rPr lang="en-US" sz="1100" i="1">
                                            <a:latin typeface="Cambria Math" panose="02040503050406030204" pitchFamily="18" charset="0"/>
                                          </a:rPr>
                                          <m:t>𝑥</m:t>
                                        </m:r>
                                      </m:e>
                                    </m:acc>
                                  </m:e>
                                </m:d>
                              </m:e>
                              <m:sup>
                                <m:r>
                                  <a:rPr lang="en-US" sz="1100" i="0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e>
                        </m:nary>
                      </m:num>
                      <m:den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𝑛</m:t>
                        </m:r>
                        <m:r>
                          <a:rPr lang="en-US" sz="1100" i="0">
                            <a:latin typeface="Cambria Math" panose="02040503050406030204" pitchFamily="18" charset="0"/>
                          </a:rPr>
                          <m:t>−1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8" name="TextBox 17">
              <a:extLst>
                <a:ext uri="{FF2B5EF4-FFF2-40B4-BE49-F238E27FC236}">
                  <a16:creationId xmlns:a16="http://schemas.microsoft.com/office/drawing/2014/main" id="{D88C97E7-C16B-4D7A-9B71-29911D37B18F}"/>
                </a:ext>
              </a:extLst>
            </xdr:cNvPr>
            <xdr:cNvSpPr txBox="1"/>
          </xdr:nvSpPr>
          <xdr:spPr>
            <a:xfrm>
              <a:off x="19838050" y="953625"/>
              <a:ext cx="1062022" cy="360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𝑠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^</a:t>
              </a:r>
              <a:r>
                <a:rPr lang="en-US" sz="1100" i="0">
                  <a:latin typeface="Cambria Math" panose="02040503050406030204" pitchFamily="18" charset="0"/>
                </a:rPr>
                <a:t>2=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(∑128▒(</a:t>
              </a:r>
              <a:r>
                <a:rPr lang="en-US" sz="1100" i="0">
                  <a:latin typeface="Cambria Math" panose="02040503050406030204" pitchFamily="18" charset="0"/>
                </a:rPr>
                <a:t>𝑥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sz="1100" i="0">
                  <a:latin typeface="Cambria Math" panose="02040503050406030204" pitchFamily="18" charset="0"/>
                </a:rPr>
                <a:t>𝑖−𝑥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 ̅ )^</a:t>
              </a:r>
              <a:r>
                <a:rPr lang="en-US" sz="1100" i="0">
                  <a:latin typeface="Cambria Math" panose="02040503050406030204" pitchFamily="18" charset="0"/>
                </a:rPr>
                <a:t>2 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)/(</a:t>
              </a:r>
              <a:r>
                <a:rPr lang="en-US" sz="1100" i="0">
                  <a:latin typeface="Cambria Math" panose="02040503050406030204" pitchFamily="18" charset="0"/>
                </a:rPr>
                <a:t>𝑛−1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27</xdr:col>
      <xdr:colOff>984250</xdr:colOff>
      <xdr:row>1</xdr:row>
      <xdr:rowOff>3175</xdr:rowOff>
    </xdr:from>
    <xdr:ext cx="1060355" cy="5001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7" name="TextBox 26">
              <a:extLst>
                <a:ext uri="{FF2B5EF4-FFF2-40B4-BE49-F238E27FC236}">
                  <a16:creationId xmlns:a16="http://schemas.microsoft.com/office/drawing/2014/main" id="{AAE4D0A8-0DA7-4578-A6ED-ED780710E99F}"/>
                </a:ext>
              </a:extLst>
            </xdr:cNvPr>
            <xdr:cNvSpPr txBox="1"/>
          </xdr:nvSpPr>
          <xdr:spPr>
            <a:xfrm>
              <a:off x="24072250" y="303175"/>
              <a:ext cx="1060355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𝜎</m:t>
                    </m:r>
                    <m:r>
                      <a:rPr lang="en-US" sz="110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sz="110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n-US" sz="110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nary>
                              <m:naryPr>
                                <m:chr m:val="∑"/>
                                <m:grow m:val="on"/>
                                <m:subHide m:val="on"/>
                                <m:supHide m:val="on"/>
                                <m:ctrlPr>
                                  <a:rPr lang="en-US" sz="1100" i="1">
                                    <a:solidFill>
                                      <a:sysClr val="windowText" lastClr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naryPr>
                              <m:sub/>
                              <m:sup/>
                              <m:e>
                                <m:sSup>
                                  <m:sSupPr>
                                    <m:ctrlPr>
                                      <a:rPr lang="en-US" sz="1100" i="1">
                                        <a:solidFill>
                                          <a:sysClr val="windowText" lastClr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pPr>
                                  <m:e>
                                    <m:d>
                                      <m:dPr>
                                        <m:ctrlPr>
                                          <a:rPr lang="en-US" sz="1100" i="1">
                                            <a:solidFill>
                                              <a:sysClr val="windowText" lastClr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dPr>
                                      <m:e>
                                        <m:sSub>
                                          <m:sSubPr>
                                            <m:ctrlPr>
                                              <a:rPr lang="en-US" sz="1100" i="1">
                                                <a:solidFill>
                                                  <a:sysClr val="windowText" lastClr="000000"/>
                                                </a:solidFill>
                                                <a:latin typeface="Cambria Math" panose="02040503050406030204" pitchFamily="18" charset="0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en-US" sz="1100" i="1">
                                                <a:solidFill>
                                                  <a:sysClr val="windowText" lastClr="000000"/>
                                                </a:solidFill>
                                                <a:latin typeface="Cambria Math" panose="02040503050406030204" pitchFamily="18" charset="0"/>
                                              </a:rPr>
                                              <m:t>𝑥</m:t>
                                            </m:r>
                                          </m:e>
                                          <m:sub>
                                            <m:r>
                                              <a:rPr lang="en-US" sz="1100" i="1">
                                                <a:solidFill>
                                                  <a:sysClr val="windowText" lastClr="000000"/>
                                                </a:solidFill>
                                                <a:latin typeface="Cambria Math" panose="02040503050406030204" pitchFamily="18" charset="0"/>
                                              </a:rPr>
                                              <m:t>𝑖</m:t>
                                            </m:r>
                                          </m:sub>
                                        </m:sSub>
                                        <m:r>
                                          <a:rPr lang="en-US" sz="1100" i="1">
                                            <a:solidFill>
                                              <a:sysClr val="windowText" lastClr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−</m:t>
                                        </m:r>
                                        <m:r>
                                          <a:rPr lang="en-US" sz="1100" i="1">
                                            <a:solidFill>
                                              <a:sysClr val="windowText" lastClr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𝜇</m:t>
                                        </m:r>
                                      </m:e>
                                    </m:d>
                                  </m:e>
                                  <m:sup>
                                    <m:r>
                                      <a:rPr lang="en-US" sz="1100" i="1">
                                        <a:solidFill>
                                          <a:sysClr val="windowText" lastClr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</m:sup>
                                </m:sSup>
                              </m:e>
                            </m:nary>
                          </m:num>
                          <m:den>
                            <m:r>
                              <a:rPr lang="en-US" sz="110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𝑛</m:t>
                            </m:r>
                          </m:den>
                        </m:f>
                      </m:e>
                    </m:rad>
                  </m:oMath>
                </m:oMathPara>
              </a14:m>
              <a:endParaRPr lang="en-US" sz="1100">
                <a:solidFill>
                  <a:schemeClr val="tx1">
                    <a:lumMod val="50000"/>
                    <a:lumOff val="50000"/>
                  </a:schemeClr>
                </a:solidFill>
              </a:endParaRPr>
            </a:p>
          </xdr:txBody>
        </xdr:sp>
      </mc:Choice>
      <mc:Fallback xmlns="">
        <xdr:sp macro="" textlink="">
          <xdr:nvSpPr>
            <xdr:cNvPr id="27" name="TextBox 26">
              <a:extLst>
                <a:ext uri="{FF2B5EF4-FFF2-40B4-BE49-F238E27FC236}">
                  <a16:creationId xmlns:a16="http://schemas.microsoft.com/office/drawing/2014/main" id="{AAE4D0A8-0DA7-4578-A6ED-ED780710E99F}"/>
                </a:ext>
              </a:extLst>
            </xdr:cNvPr>
            <xdr:cNvSpPr txBox="1"/>
          </xdr:nvSpPr>
          <xdr:spPr>
            <a:xfrm>
              <a:off x="24072250" y="303175"/>
              <a:ext cx="1060355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𝜎=√((∑128▒(𝑥_𝑖−𝜇)^2 )/𝑛)</a:t>
              </a:r>
              <a:endParaRPr lang="en-US" sz="1100">
                <a:solidFill>
                  <a:schemeClr val="tx1">
                    <a:lumMod val="50000"/>
                    <a:lumOff val="50000"/>
                  </a:schemeClr>
                </a:solidFill>
              </a:endParaRPr>
            </a:p>
          </xdr:txBody>
        </xdr:sp>
      </mc:Fallback>
    </mc:AlternateContent>
    <xdr:clientData/>
  </xdr:oneCellAnchor>
  <xdr:oneCellAnchor>
    <xdr:from>
      <xdr:col>27</xdr:col>
      <xdr:colOff>1009650</xdr:colOff>
      <xdr:row>3</xdr:row>
      <xdr:rowOff>165100</xdr:rowOff>
    </xdr:from>
    <xdr:ext cx="1060355" cy="5001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0" name="TextBox 29">
              <a:extLst>
                <a:ext uri="{FF2B5EF4-FFF2-40B4-BE49-F238E27FC236}">
                  <a16:creationId xmlns:a16="http://schemas.microsoft.com/office/drawing/2014/main" id="{7FFA6D22-373C-474E-8D2B-978AB5DBDC3D}"/>
                </a:ext>
              </a:extLst>
            </xdr:cNvPr>
            <xdr:cNvSpPr txBox="1"/>
          </xdr:nvSpPr>
          <xdr:spPr>
            <a:xfrm>
              <a:off x="24097650" y="891100"/>
              <a:ext cx="1060355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𝑠</m:t>
                    </m:r>
                    <m:r>
                      <a:rPr lang="en-US" sz="1100" i="1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sz="110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n-US" sz="110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nary>
                              <m:naryPr>
                                <m:chr m:val="∑"/>
                                <m:grow m:val="on"/>
                                <m:subHide m:val="on"/>
                                <m:supHide m:val="on"/>
                                <m:ctrlPr>
                                  <a:rPr lang="en-US" sz="1100" i="1">
                                    <a:solidFill>
                                      <a:sysClr val="windowText" lastClr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naryPr>
                              <m:sub/>
                              <m:sup/>
                              <m:e>
                                <m:sSup>
                                  <m:sSupPr>
                                    <m:ctrlPr>
                                      <a:rPr lang="en-US" sz="1100" i="1">
                                        <a:solidFill>
                                          <a:sysClr val="windowText" lastClr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pPr>
                                  <m:e>
                                    <m:d>
                                      <m:dPr>
                                        <m:ctrlPr>
                                          <a:rPr lang="en-US" sz="1100" i="1">
                                            <a:solidFill>
                                              <a:sysClr val="windowText" lastClr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dPr>
                                      <m:e>
                                        <m:sSub>
                                          <m:sSubPr>
                                            <m:ctrlPr>
                                              <a:rPr lang="en-US" sz="1100" i="1">
                                                <a:solidFill>
                                                  <a:sysClr val="windowText" lastClr="000000"/>
                                                </a:solidFill>
                                                <a:latin typeface="Cambria Math" panose="02040503050406030204" pitchFamily="18" charset="0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en-US" sz="1100" i="1">
                                                <a:solidFill>
                                                  <a:sysClr val="windowText" lastClr="000000"/>
                                                </a:solidFill>
                                                <a:latin typeface="Cambria Math" panose="02040503050406030204" pitchFamily="18" charset="0"/>
                                              </a:rPr>
                                              <m:t>𝑥</m:t>
                                            </m:r>
                                          </m:e>
                                          <m:sub>
                                            <m:r>
                                              <a:rPr lang="en-US" sz="1100" i="1">
                                                <a:solidFill>
                                                  <a:sysClr val="windowText" lastClr="000000"/>
                                                </a:solidFill>
                                                <a:latin typeface="Cambria Math" panose="02040503050406030204" pitchFamily="18" charset="0"/>
                                              </a:rPr>
                                              <m:t>𝑖</m:t>
                                            </m:r>
                                          </m:sub>
                                        </m:sSub>
                                        <m:r>
                                          <a:rPr lang="en-US" sz="1100" i="1">
                                            <a:solidFill>
                                              <a:sysClr val="windowText" lastClr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−</m:t>
                                        </m:r>
                                        <m:acc>
                                          <m:accPr>
                                            <m:chr m:val="̅"/>
                                            <m:ctrlPr>
                                              <a:rPr lang="en-US" sz="1100" i="1">
                                                <a:solidFill>
                                                  <a:sysClr val="windowText" lastClr="000000"/>
                                                </a:solidFill>
                                                <a:latin typeface="Cambria Math" panose="02040503050406030204" pitchFamily="18" charset="0"/>
                                              </a:rPr>
                                            </m:ctrlPr>
                                          </m:accPr>
                                          <m:e>
                                            <m:r>
                                              <a:rPr lang="en-US" sz="1100" i="1">
                                                <a:solidFill>
                                                  <a:sysClr val="windowText" lastClr="000000"/>
                                                </a:solidFill>
                                                <a:latin typeface="Cambria Math" panose="02040503050406030204" pitchFamily="18" charset="0"/>
                                              </a:rPr>
                                              <m:t>𝑥</m:t>
                                            </m:r>
                                          </m:e>
                                        </m:acc>
                                      </m:e>
                                    </m:d>
                                  </m:e>
                                  <m:sup>
                                    <m:r>
                                      <a:rPr lang="en-US" sz="1100" i="1">
                                        <a:solidFill>
                                          <a:sysClr val="windowText" lastClr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</m:sup>
                                </m:sSup>
                              </m:e>
                            </m:nary>
                          </m:num>
                          <m:den>
                            <m:r>
                              <a:rPr lang="en-US" sz="110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−1</m:t>
                            </m:r>
                          </m:den>
                        </m:f>
                      </m:e>
                    </m:rad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0" name="TextBox 29">
              <a:extLst>
                <a:ext uri="{FF2B5EF4-FFF2-40B4-BE49-F238E27FC236}">
                  <a16:creationId xmlns:a16="http://schemas.microsoft.com/office/drawing/2014/main" id="{7FFA6D22-373C-474E-8D2B-978AB5DBDC3D}"/>
                </a:ext>
              </a:extLst>
            </xdr:cNvPr>
            <xdr:cNvSpPr txBox="1"/>
          </xdr:nvSpPr>
          <xdr:spPr>
            <a:xfrm>
              <a:off x="24097650" y="891100"/>
              <a:ext cx="1060355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𝑠</a:t>
              </a:r>
              <a:r>
                <a:rPr lang="en-US" sz="1100" i="0">
                  <a:latin typeface="Cambria Math" panose="02040503050406030204" pitchFamily="18" charset="0"/>
                </a:rPr>
                <a:t>=</a:t>
              </a:r>
              <a:r>
                <a:rPr lang="en-US" sz="110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√((∑128▒(𝑥_𝑖−𝑥 ̅ )^2 )/(𝑛</a:t>
              </a:r>
              <a:r>
                <a:rPr lang="en-US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−1))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27</xdr:col>
      <xdr:colOff>12700</xdr:colOff>
      <xdr:row>8</xdr:row>
      <xdr:rowOff>41275</xdr:rowOff>
    </xdr:from>
    <xdr:ext cx="11124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7" name="TextBox 36">
              <a:extLst>
                <a:ext uri="{FF2B5EF4-FFF2-40B4-BE49-F238E27FC236}">
                  <a16:creationId xmlns:a16="http://schemas.microsoft.com/office/drawing/2014/main" id="{257A6FA5-B12E-4F3F-94E9-A8EAFEF3D60A}"/>
                </a:ext>
              </a:extLst>
            </xdr:cNvPr>
            <xdr:cNvSpPr txBox="1"/>
          </xdr:nvSpPr>
          <xdr:spPr>
            <a:xfrm>
              <a:off x="23100700" y="1769275"/>
              <a:ext cx="11124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7" name="TextBox 36">
              <a:extLst>
                <a:ext uri="{FF2B5EF4-FFF2-40B4-BE49-F238E27FC236}">
                  <a16:creationId xmlns:a16="http://schemas.microsoft.com/office/drawing/2014/main" id="{257A6FA5-B12E-4F3F-94E9-A8EAFEF3D60A}"/>
                </a:ext>
              </a:extLst>
            </xdr:cNvPr>
            <xdr:cNvSpPr txBox="1"/>
          </xdr:nvSpPr>
          <xdr:spPr>
            <a:xfrm>
              <a:off x="23100700" y="1769275"/>
              <a:ext cx="11124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𝑥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 ̅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472440</xdr:colOff>
      <xdr:row>1</xdr:row>
      <xdr:rowOff>99060</xdr:rowOff>
    </xdr:from>
    <xdr:ext cx="504112" cy="31688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B1C096C1-7255-4330-9B91-4DA1CAAC24DA}"/>
                </a:ext>
              </a:extLst>
            </xdr:cNvPr>
            <xdr:cNvSpPr txBox="1"/>
          </xdr:nvSpPr>
          <xdr:spPr>
            <a:xfrm>
              <a:off x="1082040" y="99060"/>
              <a:ext cx="504112" cy="3168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  <m:r>
                      <a:rPr lang="en-US" sz="1100" i="0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𝛴</m:t>
                        </m:r>
                        <m:sSub>
                          <m:sSubPr>
                            <m:ctrlPr>
                              <a:rPr lang="en-US" sz="11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</m:num>
                      <m:den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𝑛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B1C096C1-7255-4330-9B91-4DA1CAAC24DA}"/>
                </a:ext>
              </a:extLst>
            </xdr:cNvPr>
            <xdr:cNvSpPr txBox="1"/>
          </xdr:nvSpPr>
          <xdr:spPr>
            <a:xfrm>
              <a:off x="1082040" y="99060"/>
              <a:ext cx="504112" cy="3168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𝑥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 ̅</a:t>
              </a:r>
              <a:r>
                <a:rPr lang="en-US" sz="1100" i="0">
                  <a:latin typeface="Cambria Math" panose="02040503050406030204" pitchFamily="18" charset="0"/>
                </a:rPr>
                <a:t>=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en-US" sz="1100" i="0">
                  <a:latin typeface="Cambria Math" panose="02040503050406030204" pitchFamily="18" charset="0"/>
                </a:rPr>
                <a:t>𝛴𝑥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sz="1100" i="0">
                  <a:latin typeface="Cambria Math" panose="02040503050406030204" pitchFamily="18" charset="0"/>
                </a:rPr>
                <a:t>𝑖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)/</a:t>
              </a:r>
              <a:r>
                <a:rPr lang="en-US" sz="1100" i="0">
                  <a:latin typeface="Cambria Math" panose="02040503050406030204" pitchFamily="18" charset="0"/>
                </a:rPr>
                <a:t>𝑛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365760</xdr:colOff>
      <xdr:row>3</xdr:row>
      <xdr:rowOff>152400</xdr:rowOff>
    </xdr:from>
    <xdr:ext cx="783804" cy="65851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FED73F45-2B41-4242-A1FD-7B941C0415CB}"/>
                </a:ext>
              </a:extLst>
            </xdr:cNvPr>
            <xdr:cNvSpPr txBox="1"/>
          </xdr:nvSpPr>
          <xdr:spPr>
            <a:xfrm>
              <a:off x="975360" y="518160"/>
              <a:ext cx="783804" cy="6585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  <m:r>
                      <a:rPr lang="en-US" sz="1100" i="0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ctrlPr>
                          <a:rPr lang="en-US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radPr>
                      <m:deg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𝑛</m:t>
                        </m:r>
                      </m:deg>
                      <m:e>
                        <m:nary>
                          <m:naryPr>
                            <m:chr m:val="∏"/>
                            <m:limLoc m:val="undOvr"/>
                            <m:grow m:val="on"/>
                            <m:ctrlPr>
                              <a:rPr lang="en-US" sz="110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>
                            <m:r>
                              <a:rPr lang="en-US" sz="110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  <m:r>
                              <a:rPr lang="en-US" sz="1100" i="0">
                                <a:latin typeface="Cambria Math" panose="02040503050406030204" pitchFamily="18" charset="0"/>
                              </a:rPr>
                              <m:t>=1</m:t>
                            </m:r>
                          </m:sub>
                          <m:sup>
                            <m:r>
                              <a:rPr lang="en-US" sz="110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sup>
                          <m:e>
                            <m:sSub>
                              <m:sSubPr>
                                <m:ctrlPr>
                                  <a:rPr lang="en-US" sz="1100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sz="110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</m:sSub>
                          </m:e>
                        </m:nary>
                      </m:e>
                    </m:rad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FED73F45-2B41-4242-A1FD-7B941C0415CB}"/>
                </a:ext>
              </a:extLst>
            </xdr:cNvPr>
            <xdr:cNvSpPr txBox="1"/>
          </xdr:nvSpPr>
          <xdr:spPr>
            <a:xfrm>
              <a:off x="975360" y="518160"/>
              <a:ext cx="783804" cy="6585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𝑥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 ̅</a:t>
              </a:r>
              <a:r>
                <a:rPr lang="en-US" sz="1100" i="0">
                  <a:latin typeface="Cambria Math" panose="02040503050406030204" pitchFamily="18" charset="0"/>
                </a:rPr>
                <a:t>=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√(</a:t>
              </a:r>
              <a:r>
                <a:rPr lang="en-US" sz="1100" i="0">
                  <a:latin typeface="Cambria Math" panose="02040503050406030204" pitchFamily="18" charset="0"/>
                </a:rPr>
                <a:t>𝑛&amp;∏129_(𝑖=1)^𝑛▒𝑥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sz="1100" i="0">
                  <a:latin typeface="Cambria Math" panose="02040503050406030204" pitchFamily="18" charset="0"/>
                </a:rPr>
                <a:t>𝑖 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392633</xdr:colOff>
      <xdr:row>7</xdr:row>
      <xdr:rowOff>125527</xdr:rowOff>
    </xdr:from>
    <xdr:ext cx="791627" cy="47275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D7FD7008-191D-44D3-B435-394F8BE7CA22}"/>
                </a:ext>
              </a:extLst>
            </xdr:cNvPr>
            <xdr:cNvSpPr txBox="1"/>
          </xdr:nvSpPr>
          <xdr:spPr>
            <a:xfrm>
              <a:off x="1003396" y="1608809"/>
              <a:ext cx="791627" cy="47275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latin typeface="Cambria Math" panose="02040503050406030204" pitchFamily="18" charset="0"/>
                      </a:rPr>
                      <m:t>𝐻</m:t>
                    </m:r>
                    <m:r>
                      <a:rPr lang="en-US" sz="1100" i="0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𝑛</m:t>
                        </m:r>
                      </m:num>
                      <m:den>
                        <m:nary>
                          <m:naryPr>
                            <m:chr m:val="∑"/>
                            <m:grow m:val="on"/>
                            <m:subHide m:val="on"/>
                            <m:supHide m:val="on"/>
                            <m:ctrlPr>
                              <a:rPr lang="en-US" sz="110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/>
                          <m:sup/>
                          <m:e>
                            <m:d>
                              <m:dPr>
                                <m:ctrlPr>
                                  <a:rPr lang="en-US" sz="1100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en-US" sz="1100" i="1">
                                        <a:solidFill>
                                          <a:srgbClr val="836967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fPr>
                                  <m:num>
                                    <m:r>
                                      <a:rPr lang="en-US" sz="1100" i="0">
                                        <a:latin typeface="Cambria Math" panose="02040503050406030204" pitchFamily="18" charset="0"/>
                                      </a:rPr>
                                      <m:t>1</m:t>
                                    </m:r>
                                  </m:num>
                                  <m:den>
                                    <m:sSub>
                                      <m:sSubPr>
                                        <m:ctrlPr>
                                          <a:rPr lang="en-US" sz="1100" i="1">
                                            <a:solidFill>
                                              <a:srgbClr val="836967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sz="1100" i="1">
                                            <a:latin typeface="Cambria Math" panose="02040503050406030204" pitchFamily="18" charset="0"/>
                                          </a:rPr>
                                          <m:t>𝑥</m:t>
                                        </m:r>
                                      </m:e>
                                      <m:sub>
                                        <m:r>
                                          <a:rPr lang="en-US" sz="1100" i="1">
                                            <a:latin typeface="Cambria Math" panose="02040503050406030204" pitchFamily="18" charset="0"/>
                                          </a:rPr>
                                          <m:t>𝑖</m:t>
                                        </m:r>
                                      </m:sub>
                                    </m:sSub>
                                  </m:den>
                                </m:f>
                              </m:e>
                            </m:d>
                          </m:e>
                        </m:nary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D7FD7008-191D-44D3-B435-394F8BE7CA22}"/>
                </a:ext>
              </a:extLst>
            </xdr:cNvPr>
            <xdr:cNvSpPr txBox="1"/>
          </xdr:nvSpPr>
          <xdr:spPr>
            <a:xfrm>
              <a:off x="1003396" y="1608809"/>
              <a:ext cx="791627" cy="47275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𝐻=𝑛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/(∑128▒(</a:t>
              </a:r>
              <a:r>
                <a:rPr lang="en-US" sz="1100" i="0">
                  <a:latin typeface="Cambria Math" panose="02040503050406030204" pitchFamily="18" charset="0"/>
                </a:rPr>
                <a:t>1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/</a:t>
              </a:r>
              <a:r>
                <a:rPr lang="en-US" sz="1100" i="0">
                  <a:latin typeface="Cambria Math" panose="02040503050406030204" pitchFamily="18" charset="0"/>
                </a:rPr>
                <a:t>𝑥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sz="1100" i="0">
                  <a:latin typeface="Cambria Math" panose="02040503050406030204" pitchFamily="18" charset="0"/>
                </a:rPr>
                <a:t>𝑖 ) 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358140</xdr:colOff>
      <xdr:row>11</xdr:row>
      <xdr:rowOff>60960</xdr:rowOff>
    </xdr:from>
    <xdr:ext cx="824649" cy="50013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D59A4C80-FAA7-4CCE-8FDF-ACE582192E8A}"/>
                </a:ext>
              </a:extLst>
            </xdr:cNvPr>
            <xdr:cNvSpPr txBox="1"/>
          </xdr:nvSpPr>
          <xdr:spPr>
            <a:xfrm>
              <a:off x="967740" y="1889760"/>
              <a:ext cx="824649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latin typeface="Cambria Math" panose="02040503050406030204" pitchFamily="18" charset="0"/>
                      </a:rPr>
                      <m:t>𝑄</m:t>
                    </m:r>
                    <m:r>
                      <a:rPr lang="en-US" sz="1100" i="0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n-US" sz="11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nary>
                              <m:naryPr>
                                <m:chr m:val="∑"/>
                                <m:grow m:val="on"/>
                                <m:subHide m:val="on"/>
                                <m:supHide m:val="on"/>
                                <m:ctrlPr>
                                  <a:rPr lang="en-US" sz="1100" i="1">
                                    <a:latin typeface="Cambria Math" panose="02040503050406030204" pitchFamily="18" charset="0"/>
                                  </a:rPr>
                                </m:ctrlPr>
                              </m:naryPr>
                              <m:sub/>
                              <m:sup/>
                              <m:e>
                                <m:sSup>
                                  <m:sSupPr>
                                    <m:ctrlPr>
                                      <a:rPr lang="en-US" sz="1100" i="1">
                                        <a:solidFill>
                                          <a:srgbClr val="836967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pPr>
                                  <m:e>
                                    <m:d>
                                      <m:dPr>
                                        <m:ctrlPr>
                                          <a:rPr lang="en-US" sz="1100" i="1">
                                            <a:solidFill>
                                              <a:srgbClr val="836967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dPr>
                                      <m:e>
                                        <m:sSub>
                                          <m:sSubPr>
                                            <m:ctrlPr>
                                              <a:rPr lang="en-US" sz="1100" i="1">
                                                <a:solidFill>
                                                  <a:srgbClr val="836967"/>
                                                </a:solidFill>
                                                <a:latin typeface="Cambria Math" panose="02040503050406030204" pitchFamily="18" charset="0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en-US" sz="1100" i="1">
                                                <a:latin typeface="Cambria Math" panose="02040503050406030204" pitchFamily="18" charset="0"/>
                                              </a:rPr>
                                              <m:t>𝑥</m:t>
                                            </m:r>
                                          </m:e>
                                          <m:sub>
                                            <m:r>
                                              <a:rPr lang="en-US" sz="1100" i="1">
                                                <a:latin typeface="Cambria Math" panose="02040503050406030204" pitchFamily="18" charset="0"/>
                                              </a:rPr>
                                              <m:t>𝑖</m:t>
                                            </m:r>
                                          </m:sub>
                                        </m:sSub>
                                      </m:e>
                                    </m:d>
                                  </m:e>
                                  <m:sup>
                                    <m:r>
                                      <a:rPr lang="en-US" sz="1100" i="0"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</m:sup>
                                </m:sSup>
                              </m:e>
                            </m:nary>
                          </m:num>
                          <m:den>
                            <m:r>
                              <a:rPr lang="en-US" sz="110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den>
                        </m:f>
                      </m:e>
                    </m:rad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D59A4C80-FAA7-4CCE-8FDF-ACE582192E8A}"/>
                </a:ext>
              </a:extLst>
            </xdr:cNvPr>
            <xdr:cNvSpPr txBox="1"/>
          </xdr:nvSpPr>
          <xdr:spPr>
            <a:xfrm>
              <a:off x="967740" y="1889760"/>
              <a:ext cx="824649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𝑄=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√((∑128▒(</a:t>
              </a:r>
              <a:r>
                <a:rPr lang="en-US" sz="1100" i="0">
                  <a:latin typeface="Cambria Math" panose="02040503050406030204" pitchFamily="18" charset="0"/>
                </a:rPr>
                <a:t>𝑥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sz="1100" i="0">
                  <a:latin typeface="Cambria Math" panose="02040503050406030204" pitchFamily="18" charset="0"/>
                </a:rPr>
                <a:t>𝑖 )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^</a:t>
              </a:r>
              <a:r>
                <a:rPr lang="en-US" sz="1100" i="0">
                  <a:latin typeface="Cambria Math" panose="02040503050406030204" pitchFamily="18" charset="0"/>
                </a:rPr>
                <a:t>2 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)/</a:t>
              </a:r>
              <a:r>
                <a:rPr lang="en-US" sz="1100" i="0">
                  <a:latin typeface="Cambria Math" panose="02040503050406030204" pitchFamily="18" charset="0"/>
                </a:rPr>
                <a:t>𝑛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28648</xdr:colOff>
      <xdr:row>28</xdr:row>
      <xdr:rowOff>67208</xdr:rowOff>
    </xdr:from>
    <xdr:ext cx="1081002" cy="36016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39754511-5D23-42CA-BAA1-471AA4E2AAEB}"/>
                </a:ext>
              </a:extLst>
            </xdr:cNvPr>
            <xdr:cNvSpPr txBox="1"/>
          </xdr:nvSpPr>
          <xdr:spPr>
            <a:xfrm>
              <a:off x="639411" y="3493300"/>
              <a:ext cx="1081002" cy="360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𝜎</m:t>
                        </m:r>
                      </m:e>
                      <m:sup>
                        <m:r>
                          <a:rPr lang="en-US" sz="1100" i="0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sz="1100" i="0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nary>
                          <m:naryPr>
                            <m:chr m:val="∑"/>
                            <m:grow m:val="on"/>
                            <m:subHide m:val="on"/>
                            <m:supHide m:val="on"/>
                            <m:ctrlPr>
                              <a:rPr lang="en-US" sz="110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naryPr>
                          <m:sub/>
                          <m:sup/>
                          <m:e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ysClr val="windowText" lastClr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d>
                                  <m:dPr>
                                    <m:ctrlPr>
                                      <a:rPr lang="en-US" sz="1100" i="1">
                                        <a:solidFill>
                                          <a:sysClr val="windowText" lastClr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sSub>
                                      <m:sSubPr>
                                        <m:ctrlPr>
                                          <a:rPr lang="en-US" sz="1100" i="1">
                                            <a:solidFill>
                                              <a:sysClr val="windowText" lastClr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sz="1100" i="1">
                                            <a:solidFill>
                                              <a:sysClr val="windowText" lastClr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𝑥</m:t>
                                        </m:r>
                                      </m:e>
                                      <m:sub>
                                        <m:r>
                                          <a:rPr lang="en-US" sz="1100" i="1">
                                            <a:solidFill>
                                              <a:sysClr val="windowText" lastClr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𝑖</m:t>
                                        </m:r>
                                      </m:sub>
                                    </m:sSub>
                                    <m:r>
                                      <a:rPr lang="en-US" sz="1100" i="0">
                                        <a:solidFill>
                                          <a:sysClr val="windowText" lastClr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−</m:t>
                                    </m:r>
                                    <m:r>
                                      <a:rPr lang="en-US" sz="1100" i="1">
                                        <a:solidFill>
                                          <a:sysClr val="windowText" lastClr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𝜇</m:t>
                                    </m:r>
                                  </m:e>
                                </m:d>
                              </m:e>
                              <m:sup>
                                <m:r>
                                  <a:rPr lang="en-US" sz="1100" i="0">
                                    <a:solidFill>
                                      <a:sysClr val="windowText" lastClr="000000"/>
                                    </a:solidFill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e>
                        </m:nary>
                      </m:num>
                      <m:den>
                        <m:r>
                          <a:rPr lang="en-US" sz="110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𝑛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39754511-5D23-42CA-BAA1-471AA4E2AAEB}"/>
                </a:ext>
              </a:extLst>
            </xdr:cNvPr>
            <xdr:cNvSpPr txBox="1"/>
          </xdr:nvSpPr>
          <xdr:spPr>
            <a:xfrm>
              <a:off x="639411" y="3493300"/>
              <a:ext cx="1081002" cy="360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𝜎^2=(∑128▒(𝑥_𝑖−𝜇)^2 )/𝑛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64615</xdr:colOff>
      <xdr:row>31</xdr:row>
      <xdr:rowOff>65076</xdr:rowOff>
    </xdr:from>
    <xdr:ext cx="1062022" cy="36016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9805C227-2504-4E30-97BF-C0204A3F4CE7}"/>
                </a:ext>
              </a:extLst>
            </xdr:cNvPr>
            <xdr:cNvSpPr txBox="1"/>
          </xdr:nvSpPr>
          <xdr:spPr>
            <a:xfrm>
              <a:off x="675378" y="4032129"/>
              <a:ext cx="1062022" cy="360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𝑠</m:t>
                        </m:r>
                      </m:e>
                      <m:sup>
                        <m:r>
                          <a:rPr lang="en-US" sz="1100" i="0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sz="1100" i="0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nary>
                          <m:naryPr>
                            <m:chr m:val="∑"/>
                            <m:grow m:val="on"/>
                            <m:subHide m:val="on"/>
                            <m:supHide m:val="on"/>
                            <m:ctrlPr>
                              <a:rPr lang="en-US" sz="110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/>
                          <m:sup/>
                          <m:e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d>
                                  <m:dPr>
                                    <m:ctrlPr>
                                      <a:rPr lang="en-US" sz="1100" i="1">
                                        <a:solidFill>
                                          <a:srgbClr val="836967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sSub>
                                      <m:sSubPr>
                                        <m:ctrlPr>
                                          <a:rPr lang="en-US" sz="1100" i="1">
                                            <a:solidFill>
                                              <a:srgbClr val="836967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sz="1100" i="1">
                                            <a:latin typeface="Cambria Math" panose="02040503050406030204" pitchFamily="18" charset="0"/>
                                          </a:rPr>
                                          <m:t>𝑥</m:t>
                                        </m:r>
                                      </m:e>
                                      <m:sub>
                                        <m:r>
                                          <a:rPr lang="en-US" sz="1100" i="1">
                                            <a:latin typeface="Cambria Math" panose="02040503050406030204" pitchFamily="18" charset="0"/>
                                          </a:rPr>
                                          <m:t>𝑖</m:t>
                                        </m:r>
                                      </m:sub>
                                    </m:sSub>
                                    <m:r>
                                      <a:rPr lang="en-US" sz="1100" i="0">
                                        <a:latin typeface="Cambria Math" panose="02040503050406030204" pitchFamily="18" charset="0"/>
                                      </a:rPr>
                                      <m:t>−</m:t>
                                    </m:r>
                                    <m:acc>
                                      <m:accPr>
                                        <m:chr m:val="̅"/>
                                        <m:ctrlPr>
                                          <a:rPr lang="en-US" sz="1100" i="1">
                                            <a:solidFill>
                                              <a:srgbClr val="836967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accPr>
                                      <m:e>
                                        <m:r>
                                          <a:rPr lang="en-US" sz="1100" i="1">
                                            <a:latin typeface="Cambria Math" panose="02040503050406030204" pitchFamily="18" charset="0"/>
                                          </a:rPr>
                                          <m:t>𝑥</m:t>
                                        </m:r>
                                      </m:e>
                                    </m:acc>
                                  </m:e>
                                </m:d>
                              </m:e>
                              <m:sup>
                                <m:r>
                                  <a:rPr lang="en-US" sz="1100" i="0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e>
                        </m:nary>
                      </m:num>
                      <m:den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𝑛</m:t>
                        </m:r>
                        <m:r>
                          <a:rPr lang="en-US" sz="1100" i="0">
                            <a:latin typeface="Cambria Math" panose="02040503050406030204" pitchFamily="18" charset="0"/>
                          </a:rPr>
                          <m:t>−1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9805C227-2504-4E30-97BF-C0204A3F4CE7}"/>
                </a:ext>
              </a:extLst>
            </xdr:cNvPr>
            <xdr:cNvSpPr txBox="1"/>
          </xdr:nvSpPr>
          <xdr:spPr>
            <a:xfrm>
              <a:off x="675378" y="4032129"/>
              <a:ext cx="1062022" cy="360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𝑠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^</a:t>
              </a:r>
              <a:r>
                <a:rPr lang="en-US" sz="1100" i="0">
                  <a:latin typeface="Cambria Math" panose="02040503050406030204" pitchFamily="18" charset="0"/>
                </a:rPr>
                <a:t>2=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(∑128▒(</a:t>
              </a:r>
              <a:r>
                <a:rPr lang="en-US" sz="1100" i="0">
                  <a:latin typeface="Cambria Math" panose="02040503050406030204" pitchFamily="18" charset="0"/>
                </a:rPr>
                <a:t>𝑥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sz="1100" i="0">
                  <a:latin typeface="Cambria Math" panose="02040503050406030204" pitchFamily="18" charset="0"/>
                </a:rPr>
                <a:t>𝑖−𝑥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 ̅ )^</a:t>
              </a:r>
              <a:r>
                <a:rPr lang="en-US" sz="1100" i="0">
                  <a:latin typeface="Cambria Math" panose="02040503050406030204" pitchFamily="18" charset="0"/>
                </a:rPr>
                <a:t>2 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)/(</a:t>
              </a:r>
              <a:r>
                <a:rPr lang="en-US" sz="1100" i="0">
                  <a:latin typeface="Cambria Math" panose="02040503050406030204" pitchFamily="18" charset="0"/>
                </a:rPr>
                <a:t>𝑛−1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984250</xdr:colOff>
      <xdr:row>28</xdr:row>
      <xdr:rowOff>3175</xdr:rowOff>
    </xdr:from>
    <xdr:ext cx="1060355" cy="50013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38D64FCF-8D77-4E88-A7F7-B1C3D2BF61CD}"/>
                </a:ext>
              </a:extLst>
            </xdr:cNvPr>
            <xdr:cNvSpPr txBox="1"/>
          </xdr:nvSpPr>
          <xdr:spPr>
            <a:xfrm>
              <a:off x="24072850" y="300355"/>
              <a:ext cx="1060355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𝜎</m:t>
                    </m:r>
                    <m:r>
                      <a:rPr lang="en-US" sz="110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sz="110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n-US" sz="110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nary>
                              <m:naryPr>
                                <m:chr m:val="∑"/>
                                <m:grow m:val="on"/>
                                <m:subHide m:val="on"/>
                                <m:supHide m:val="on"/>
                                <m:ctrlPr>
                                  <a:rPr lang="en-US" sz="1100" i="1">
                                    <a:solidFill>
                                      <a:sysClr val="windowText" lastClr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naryPr>
                              <m:sub/>
                              <m:sup/>
                              <m:e>
                                <m:sSup>
                                  <m:sSupPr>
                                    <m:ctrlPr>
                                      <a:rPr lang="en-US" sz="1100" i="1">
                                        <a:solidFill>
                                          <a:sysClr val="windowText" lastClr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pPr>
                                  <m:e>
                                    <m:d>
                                      <m:dPr>
                                        <m:ctrlPr>
                                          <a:rPr lang="en-US" sz="1100" i="1">
                                            <a:solidFill>
                                              <a:sysClr val="windowText" lastClr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dPr>
                                      <m:e>
                                        <m:sSub>
                                          <m:sSubPr>
                                            <m:ctrlPr>
                                              <a:rPr lang="en-US" sz="1100" i="1">
                                                <a:solidFill>
                                                  <a:sysClr val="windowText" lastClr="000000"/>
                                                </a:solidFill>
                                                <a:latin typeface="Cambria Math" panose="02040503050406030204" pitchFamily="18" charset="0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en-US" sz="1100" i="1">
                                                <a:solidFill>
                                                  <a:sysClr val="windowText" lastClr="000000"/>
                                                </a:solidFill>
                                                <a:latin typeface="Cambria Math" panose="02040503050406030204" pitchFamily="18" charset="0"/>
                                              </a:rPr>
                                              <m:t>𝑥</m:t>
                                            </m:r>
                                          </m:e>
                                          <m:sub>
                                            <m:r>
                                              <a:rPr lang="en-US" sz="1100" i="1">
                                                <a:solidFill>
                                                  <a:sysClr val="windowText" lastClr="000000"/>
                                                </a:solidFill>
                                                <a:latin typeface="Cambria Math" panose="02040503050406030204" pitchFamily="18" charset="0"/>
                                              </a:rPr>
                                              <m:t>𝑖</m:t>
                                            </m:r>
                                          </m:sub>
                                        </m:sSub>
                                        <m:r>
                                          <a:rPr lang="en-US" sz="1100" i="1">
                                            <a:solidFill>
                                              <a:sysClr val="windowText" lastClr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−</m:t>
                                        </m:r>
                                        <m:r>
                                          <a:rPr lang="en-US" sz="1100" i="1">
                                            <a:solidFill>
                                              <a:sysClr val="windowText" lastClr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𝜇</m:t>
                                        </m:r>
                                      </m:e>
                                    </m:d>
                                  </m:e>
                                  <m:sup>
                                    <m:r>
                                      <a:rPr lang="en-US" sz="1100" i="1">
                                        <a:solidFill>
                                          <a:sysClr val="windowText" lastClr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</m:sup>
                                </m:sSup>
                              </m:e>
                            </m:nary>
                          </m:num>
                          <m:den>
                            <m:r>
                              <a:rPr lang="en-US" sz="110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𝑛</m:t>
                            </m:r>
                          </m:den>
                        </m:f>
                      </m:e>
                    </m:rad>
                  </m:oMath>
                </m:oMathPara>
              </a14:m>
              <a:endParaRPr lang="en-US" sz="1100">
                <a:solidFill>
                  <a:schemeClr val="tx1">
                    <a:lumMod val="50000"/>
                    <a:lumOff val="50000"/>
                  </a:schemeClr>
                </a:solidFill>
              </a:endParaRPr>
            </a:p>
          </xdr:txBody>
        </xdr:sp>
      </mc:Choice>
      <mc:Fallback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38D64FCF-8D77-4E88-A7F7-B1C3D2BF61CD}"/>
                </a:ext>
              </a:extLst>
            </xdr:cNvPr>
            <xdr:cNvSpPr txBox="1"/>
          </xdr:nvSpPr>
          <xdr:spPr>
            <a:xfrm>
              <a:off x="24072850" y="300355"/>
              <a:ext cx="1060355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𝜎=√((∑128▒(𝑥_𝑖−𝜇)^2 )/𝑛)</a:t>
              </a:r>
              <a:endParaRPr lang="en-US" sz="1100">
                <a:solidFill>
                  <a:schemeClr val="tx1">
                    <a:lumMod val="50000"/>
                    <a:lumOff val="50000"/>
                  </a:schemeClr>
                </a:solidFill>
              </a:endParaRPr>
            </a:p>
          </xdr:txBody>
        </xdr:sp>
      </mc:Fallback>
    </mc:AlternateContent>
    <xdr:clientData/>
  </xdr:oneCellAnchor>
  <xdr:oneCellAnchor>
    <xdr:from>
      <xdr:col>4</xdr:col>
      <xdr:colOff>1009650</xdr:colOff>
      <xdr:row>30</xdr:row>
      <xdr:rowOff>165100</xdr:rowOff>
    </xdr:from>
    <xdr:ext cx="1060355" cy="50013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EFFB7FA6-E181-4BAB-A8F9-64ED88CA5450}"/>
                </a:ext>
              </a:extLst>
            </xdr:cNvPr>
            <xdr:cNvSpPr txBox="1"/>
          </xdr:nvSpPr>
          <xdr:spPr>
            <a:xfrm>
              <a:off x="24098250" y="889000"/>
              <a:ext cx="1060355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𝑠</m:t>
                    </m:r>
                    <m:r>
                      <a:rPr lang="en-US" sz="1100" i="1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sz="110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n-US" sz="110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nary>
                              <m:naryPr>
                                <m:chr m:val="∑"/>
                                <m:grow m:val="on"/>
                                <m:subHide m:val="on"/>
                                <m:supHide m:val="on"/>
                                <m:ctrlPr>
                                  <a:rPr lang="en-US" sz="1100" i="1">
                                    <a:solidFill>
                                      <a:sysClr val="windowText" lastClr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naryPr>
                              <m:sub/>
                              <m:sup/>
                              <m:e>
                                <m:sSup>
                                  <m:sSupPr>
                                    <m:ctrlPr>
                                      <a:rPr lang="en-US" sz="1100" i="1">
                                        <a:solidFill>
                                          <a:sysClr val="windowText" lastClr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pPr>
                                  <m:e>
                                    <m:d>
                                      <m:dPr>
                                        <m:ctrlPr>
                                          <a:rPr lang="en-US" sz="1100" i="1">
                                            <a:solidFill>
                                              <a:sysClr val="windowText" lastClr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dPr>
                                      <m:e>
                                        <m:sSub>
                                          <m:sSubPr>
                                            <m:ctrlPr>
                                              <a:rPr lang="en-US" sz="1100" i="1">
                                                <a:solidFill>
                                                  <a:sysClr val="windowText" lastClr="000000"/>
                                                </a:solidFill>
                                                <a:latin typeface="Cambria Math" panose="02040503050406030204" pitchFamily="18" charset="0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en-US" sz="1100" i="1">
                                                <a:solidFill>
                                                  <a:sysClr val="windowText" lastClr="000000"/>
                                                </a:solidFill>
                                                <a:latin typeface="Cambria Math" panose="02040503050406030204" pitchFamily="18" charset="0"/>
                                              </a:rPr>
                                              <m:t>𝑥</m:t>
                                            </m:r>
                                          </m:e>
                                          <m:sub>
                                            <m:r>
                                              <a:rPr lang="en-US" sz="1100" i="1">
                                                <a:solidFill>
                                                  <a:sysClr val="windowText" lastClr="000000"/>
                                                </a:solidFill>
                                                <a:latin typeface="Cambria Math" panose="02040503050406030204" pitchFamily="18" charset="0"/>
                                              </a:rPr>
                                              <m:t>𝑖</m:t>
                                            </m:r>
                                          </m:sub>
                                        </m:sSub>
                                        <m:r>
                                          <a:rPr lang="en-US" sz="1100" i="1">
                                            <a:solidFill>
                                              <a:sysClr val="windowText" lastClr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−</m:t>
                                        </m:r>
                                        <m:acc>
                                          <m:accPr>
                                            <m:chr m:val="̅"/>
                                            <m:ctrlPr>
                                              <a:rPr lang="en-US" sz="1100" i="1">
                                                <a:solidFill>
                                                  <a:sysClr val="windowText" lastClr="000000"/>
                                                </a:solidFill>
                                                <a:latin typeface="Cambria Math" panose="02040503050406030204" pitchFamily="18" charset="0"/>
                                              </a:rPr>
                                            </m:ctrlPr>
                                          </m:accPr>
                                          <m:e>
                                            <m:r>
                                              <a:rPr lang="en-US" sz="1100" i="1">
                                                <a:solidFill>
                                                  <a:sysClr val="windowText" lastClr="000000"/>
                                                </a:solidFill>
                                                <a:latin typeface="Cambria Math" panose="02040503050406030204" pitchFamily="18" charset="0"/>
                                              </a:rPr>
                                              <m:t>𝑥</m:t>
                                            </m:r>
                                          </m:e>
                                        </m:acc>
                                      </m:e>
                                    </m:d>
                                  </m:e>
                                  <m:sup>
                                    <m:r>
                                      <a:rPr lang="en-US" sz="1100" i="1">
                                        <a:solidFill>
                                          <a:sysClr val="windowText" lastClr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</m:sup>
                                </m:sSup>
                              </m:e>
                            </m:nary>
                          </m:num>
                          <m:den>
                            <m:r>
                              <a:rPr lang="en-US" sz="110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−1</m:t>
                            </m:r>
                          </m:den>
                        </m:f>
                      </m:e>
                    </m:rad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EFFB7FA6-E181-4BAB-A8F9-64ED88CA5450}"/>
                </a:ext>
              </a:extLst>
            </xdr:cNvPr>
            <xdr:cNvSpPr txBox="1"/>
          </xdr:nvSpPr>
          <xdr:spPr>
            <a:xfrm>
              <a:off x="24098250" y="889000"/>
              <a:ext cx="1060355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𝑠</a:t>
              </a:r>
              <a:r>
                <a:rPr lang="en-US" sz="1100" i="0">
                  <a:latin typeface="Cambria Math" panose="02040503050406030204" pitchFamily="18" charset="0"/>
                </a:rPr>
                <a:t>=</a:t>
              </a:r>
              <a:r>
                <a:rPr lang="en-US" sz="110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√((∑128▒(𝑥_𝑖−𝑥 ̅ )^2 )/(𝑛</a:t>
              </a:r>
              <a:r>
                <a:rPr lang="en-US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−1))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12700</xdr:colOff>
      <xdr:row>35</xdr:row>
      <xdr:rowOff>41275</xdr:rowOff>
    </xdr:from>
    <xdr:ext cx="111249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F717BBFF-3670-46EB-B076-DD2B3FEDD0FF}"/>
                </a:ext>
              </a:extLst>
            </xdr:cNvPr>
            <xdr:cNvSpPr txBox="1"/>
          </xdr:nvSpPr>
          <xdr:spPr>
            <a:xfrm>
              <a:off x="23101300" y="1771015"/>
              <a:ext cx="11124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F717BBFF-3670-46EB-B076-DD2B3FEDD0FF}"/>
                </a:ext>
              </a:extLst>
            </xdr:cNvPr>
            <xdr:cNvSpPr txBox="1"/>
          </xdr:nvSpPr>
          <xdr:spPr>
            <a:xfrm>
              <a:off x="23101300" y="1771015"/>
              <a:ext cx="11124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𝑥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 ̅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</xdr:col>
      <xdr:colOff>5817</xdr:colOff>
      <xdr:row>39</xdr:row>
      <xdr:rowOff>127969</xdr:rowOff>
    </xdr:from>
    <xdr:ext cx="1376467" cy="32848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54455EA1-5AE1-4225-8387-C2EAE09AF31C}"/>
                </a:ext>
              </a:extLst>
            </xdr:cNvPr>
            <xdr:cNvSpPr txBox="1"/>
          </xdr:nvSpPr>
          <xdr:spPr>
            <a:xfrm>
              <a:off x="1227344" y="7183740"/>
              <a:ext cx="1376467" cy="32848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latin typeface="Cambria Math" panose="02040503050406030204" pitchFamily="18" charset="0"/>
                      </a:rPr>
                      <m:t>𝐶</m:t>
                    </m:r>
                    <m:r>
                      <a:rPr lang="en-US" sz="1100" i="0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nary>
                          <m:naryPr>
                            <m:chr m:val="∑"/>
                            <m:grow m:val="on"/>
                            <m:subHide m:val="on"/>
                            <m:supHide m:val="on"/>
                            <m:ctrlPr>
                              <a:rPr lang="en-US" sz="110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/>
                          <m:sup/>
                          <m:e>
                            <m:d>
                              <m:dPr>
                                <m:ctrlPr>
                                  <a:rPr lang="en-US" sz="1100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en-US" sz="1100" i="1">
                                        <a:solidFill>
                                          <a:srgbClr val="836967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i="1">
                                        <a:latin typeface="Cambria Math" panose="02040503050406030204" pitchFamily="18" charset="0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en-US" sz="1100" i="1">
                                        <a:latin typeface="Cambria Math" panose="02040503050406030204" pitchFamily="18" charset="0"/>
                                      </a:rPr>
                                      <m:t>𝑖</m:t>
                                    </m:r>
                                  </m:sub>
                                </m:sSub>
                                <m:r>
                                  <a:rPr lang="en-US" sz="1100" i="0">
                                    <a:latin typeface="Cambria Math" panose="02040503050406030204" pitchFamily="18" charset="0"/>
                                  </a:rPr>
                                  <m:t>−</m:t>
                                </m:r>
                                <m:acc>
                                  <m:accPr>
                                    <m:chr m:val="̅"/>
                                    <m:ctrlPr>
                                      <a:rPr lang="en-US" sz="1100" i="1">
                                        <a:solidFill>
                                          <a:srgbClr val="836967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accPr>
                                  <m:e>
                                    <m:r>
                                      <a:rPr lang="en-US" sz="1100" i="1">
                                        <a:latin typeface="Cambria Math" panose="02040503050406030204" pitchFamily="18" charset="0"/>
                                      </a:rPr>
                                      <m:t>𝑥</m:t>
                                    </m:r>
                                  </m:e>
                                </m:acc>
                              </m:e>
                            </m:d>
                            <m:d>
                              <m:dPr>
                                <m:ctrlPr>
                                  <a:rPr lang="en-US" sz="1100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en-US" sz="1100" i="1">
                                        <a:solidFill>
                                          <a:srgbClr val="836967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i="1">
                                        <a:latin typeface="Cambria Math" panose="02040503050406030204" pitchFamily="18" charset="0"/>
                                      </a:rPr>
                                      <m:t>𝑦</m:t>
                                    </m:r>
                                  </m:e>
                                  <m:sub>
                                    <m:r>
                                      <a:rPr lang="en-US" sz="1100" i="1">
                                        <a:latin typeface="Cambria Math" panose="02040503050406030204" pitchFamily="18" charset="0"/>
                                      </a:rPr>
                                      <m:t>𝑖</m:t>
                                    </m:r>
                                  </m:sub>
                                </m:sSub>
                                <m:r>
                                  <a:rPr lang="en-US" sz="1100" i="0">
                                    <a:latin typeface="Cambria Math" panose="02040503050406030204" pitchFamily="18" charset="0"/>
                                  </a:rPr>
                                  <m:t>−</m:t>
                                </m:r>
                                <m:acc>
                                  <m:accPr>
                                    <m:chr m:val="̅"/>
                                    <m:ctrlPr>
                                      <a:rPr lang="en-US" sz="1100" i="1">
                                        <a:solidFill>
                                          <a:srgbClr val="836967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accPr>
                                  <m:e>
                                    <m:r>
                                      <a:rPr lang="en-US" sz="1100" i="1">
                                        <a:latin typeface="Cambria Math" panose="02040503050406030204" pitchFamily="18" charset="0"/>
                                      </a:rPr>
                                      <m:t>𝑦</m:t>
                                    </m:r>
                                  </m:e>
                                </m:acc>
                              </m:e>
                            </m:d>
                          </m:e>
                        </m:nary>
                      </m:num>
                      <m:den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𝑛</m:t>
                        </m:r>
                        <m:r>
                          <a:rPr lang="en-US" sz="1100" i="0">
                            <a:latin typeface="Cambria Math" panose="02040503050406030204" pitchFamily="18" charset="0"/>
                          </a:rPr>
                          <m:t>−1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54455EA1-5AE1-4225-8387-C2EAE09AF31C}"/>
                </a:ext>
              </a:extLst>
            </xdr:cNvPr>
            <xdr:cNvSpPr txBox="1"/>
          </xdr:nvSpPr>
          <xdr:spPr>
            <a:xfrm>
              <a:off x="1227344" y="7183740"/>
              <a:ext cx="1376467" cy="32848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𝐶=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(∑128▒(</a:t>
              </a:r>
              <a:r>
                <a:rPr lang="en-US" sz="1100" i="0">
                  <a:latin typeface="Cambria Math" panose="02040503050406030204" pitchFamily="18" charset="0"/>
                </a:rPr>
                <a:t>𝑥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sz="1100" i="0">
                  <a:latin typeface="Cambria Math" panose="02040503050406030204" pitchFamily="18" charset="0"/>
                </a:rPr>
                <a:t>𝑖−𝑥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 ̅ )(</a:t>
              </a:r>
              <a:r>
                <a:rPr lang="en-US" sz="1100" i="0">
                  <a:latin typeface="Cambria Math" panose="02040503050406030204" pitchFamily="18" charset="0"/>
                </a:rPr>
                <a:t>𝑦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sz="1100" i="0">
                  <a:latin typeface="Cambria Math" panose="02040503050406030204" pitchFamily="18" charset="0"/>
                </a:rPr>
                <a:t>𝑖−𝑦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 ̅ ) )/(</a:t>
              </a:r>
              <a:r>
                <a:rPr lang="en-US" sz="1100" i="0">
                  <a:latin typeface="Cambria Math" panose="02040503050406030204" pitchFamily="18" charset="0"/>
                </a:rPr>
                <a:t>𝑛−1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</xdr:col>
      <xdr:colOff>436258</xdr:colOff>
      <xdr:row>41</xdr:row>
      <xdr:rowOff>174505</xdr:rowOff>
    </xdr:from>
    <xdr:ext cx="831803" cy="22647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2F69BC8A-6EDC-85E4-CD95-F1A671AEC0EA}"/>
                </a:ext>
              </a:extLst>
            </xdr:cNvPr>
            <xdr:cNvSpPr txBox="1"/>
          </xdr:nvSpPr>
          <xdr:spPr>
            <a:xfrm>
              <a:off x="1657785" y="7620001"/>
              <a:ext cx="831803" cy="2264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solidFill>
                            <a:srgbClr val="836967"/>
                          </a:solidFill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i="1">
                          <a:latin typeface="Cambria Math" panose="02040503050406030204" pitchFamily="18" charset="0"/>
                        </a:rPr>
                        <m:t>𝑐</m:t>
                      </m:r>
                    </m:e>
                    <m:sub>
                      <m:r>
                        <a:rPr lang="en-US" sz="1100" i="1">
                          <a:latin typeface="Cambria Math" panose="02040503050406030204" pitchFamily="18" charset="0"/>
                        </a:rPr>
                        <m:t>𝑣</m:t>
                      </m:r>
                    </m:sub>
                  </m:sSub>
                  <m:r>
                    <a:rPr lang="en-US" sz="1100" i="0">
                      <a:latin typeface="Cambria Math" panose="02040503050406030204" pitchFamily="18" charset="0"/>
                    </a:rPr>
                    <m:t>=</m:t>
                  </m:r>
                  <m:f>
                    <m:fPr>
                      <m:ctrlPr>
                        <a:rPr lang="en-US" sz="1100" i="1">
                          <a:solidFill>
                            <a:srgbClr val="836967"/>
                          </a:solidFill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n-US" sz="1100" i="1">
                          <a:latin typeface="Cambria Math" panose="02040503050406030204" pitchFamily="18" charset="0"/>
                        </a:rPr>
                        <m:t>𝑠</m:t>
                      </m:r>
                    </m:num>
                    <m:den>
                      <m:acc>
                        <m:accPr>
                          <m:chr m:val="̅"/>
                          <m:ctrlPr>
                            <a:rPr lang="en-US" sz="1100" i="1">
                              <a:solidFill>
                                <a:srgbClr val="836967"/>
                              </a:solidFill>
                              <a:latin typeface="Cambria Math" panose="02040503050406030204" pitchFamily="18" charset="0"/>
                            </a:rPr>
                          </m:ctrlPr>
                        </m:accPr>
                        <m:e>
                          <m:r>
                            <a:rPr lang="en-US" sz="1100" i="1">
                              <a:latin typeface="Cambria Math" panose="02040503050406030204" pitchFamily="18" charset="0"/>
                            </a:rPr>
                            <m:t>𝑥</m:t>
                          </m:r>
                        </m:e>
                      </m:acc>
                    </m:den>
                  </m:f>
                </m:oMath>
              </a14:m>
              <a:r>
                <a:rPr lang="en-US" sz="1100"/>
                <a:t>100</a:t>
              </a:r>
            </a:p>
          </xdr:txBody>
        </xdr:sp>
      </mc:Choice>
      <mc:Fallback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2F69BC8A-6EDC-85E4-CD95-F1A671AEC0EA}"/>
                </a:ext>
              </a:extLst>
            </xdr:cNvPr>
            <xdr:cNvSpPr txBox="1"/>
          </xdr:nvSpPr>
          <xdr:spPr>
            <a:xfrm>
              <a:off x="1657785" y="7620001"/>
              <a:ext cx="831803" cy="2264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𝑐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sz="1100" i="0">
                  <a:latin typeface="Cambria Math" panose="02040503050406030204" pitchFamily="18" charset="0"/>
                </a:rPr>
                <a:t>𝑣=𝑠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/</a:t>
              </a:r>
              <a:r>
                <a:rPr lang="en-US" sz="1100" i="0">
                  <a:latin typeface="Cambria Math" panose="02040503050406030204" pitchFamily="18" charset="0"/>
                </a:rPr>
                <a:t>𝑥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 ̅ </a:t>
              </a:r>
              <a:r>
                <a:rPr lang="en-US" sz="1100"/>
                <a:t>100</a:t>
              </a:r>
            </a:p>
          </xdr:txBody>
        </xdr:sp>
      </mc:Fallback>
    </mc:AlternateContent>
    <xdr:clientData/>
  </xdr:oneCellAnchor>
  <xdr:oneCellAnchor>
    <xdr:from>
      <xdr:col>13</xdr:col>
      <xdr:colOff>94111</xdr:colOff>
      <xdr:row>18</xdr:row>
      <xdr:rowOff>45383</xdr:rowOff>
    </xdr:from>
    <xdr:ext cx="1334917" cy="27026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BB3326E4-F020-4AA9-8DB9-79B400030B13}"/>
                </a:ext>
              </a:extLst>
            </xdr:cNvPr>
            <xdr:cNvSpPr txBox="1"/>
          </xdr:nvSpPr>
          <xdr:spPr>
            <a:xfrm>
              <a:off x="38918011" y="3992543"/>
              <a:ext cx="1334917" cy="27026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/>
                <a:t>tied</a:t>
              </a:r>
              <a:r>
                <a:rPr lang="en-US" sz="1100" baseline="0"/>
                <a:t> ranks</a:t>
              </a:r>
              <a14:m>
                <m:oMath xmlns:m="http://schemas.openxmlformats.org/officeDocument/2006/math">
                  <m:r>
                    <a:rPr lang="en-US" sz="1100" i="0">
                      <a:latin typeface="Cambria Math" panose="02040503050406030204" pitchFamily="18" charset="0"/>
                    </a:rPr>
                    <m:t>=</m:t>
                  </m:r>
                  <m:f>
                    <m:fPr>
                      <m:ctrlPr>
                        <a:rPr lang="en-US" sz="1100" i="1">
                          <a:solidFill>
                            <a:srgbClr val="836967"/>
                          </a:solidFill>
                          <a:latin typeface="Cambria Math" panose="02040503050406030204" pitchFamily="18" charset="0"/>
                        </a:rPr>
                      </m:ctrlPr>
                    </m:fPr>
                    <m:num>
                      <m:nary>
                        <m:naryPr>
                          <m:chr m:val="∑"/>
                          <m:grow m:val="on"/>
                          <m:subHide m:val="on"/>
                          <m:supHide m:val="on"/>
                          <m:ctrlPr>
                            <a:rPr lang="en-US" sz="1100" i="1">
                              <a:latin typeface="Cambria Math" panose="02040503050406030204" pitchFamily="18" charset="0"/>
                            </a:rPr>
                          </m:ctrlPr>
                        </m:naryPr>
                        <m:sub/>
                        <m:sup/>
                        <m:e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𝑟𝑎𝑛𝑘𝑠</m:t>
                          </m:r>
                        </m:e>
                      </m:nary>
                    </m:num>
                    <m:den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𝑠𝑒𝑡</m:t>
                      </m:r>
                      <m:r>
                        <a:rPr lang="en-US" sz="1100" b="0" i="1">
                          <a:latin typeface="Cambria Math" panose="02040503050406030204" pitchFamily="18" charset="0"/>
                        </a:rPr>
                        <m:t> </m:t>
                      </m:r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𝑜𝑓</m:t>
                      </m:r>
                      <m:r>
                        <a:rPr lang="en-US" sz="1100" b="0" i="1">
                          <a:latin typeface="Cambria Math" panose="02040503050406030204" pitchFamily="18" charset="0"/>
                        </a:rPr>
                        <m:t> </m:t>
                      </m:r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𝑟𝑎𝑛𝑘𝑠</m:t>
                      </m:r>
                    </m:den>
                  </m:f>
                </m:oMath>
              </a14:m>
              <a:endParaRPr lang="en-US" sz="1100"/>
            </a:p>
          </xdr:txBody>
        </xdr:sp>
      </mc:Choice>
      <mc:Fallback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BB3326E4-F020-4AA9-8DB9-79B400030B13}"/>
                </a:ext>
              </a:extLst>
            </xdr:cNvPr>
            <xdr:cNvSpPr txBox="1"/>
          </xdr:nvSpPr>
          <xdr:spPr>
            <a:xfrm>
              <a:off x="38918011" y="3992543"/>
              <a:ext cx="1334917" cy="27026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/>
                <a:t>tied</a:t>
              </a:r>
              <a:r>
                <a:rPr lang="en-US" sz="1100" baseline="0"/>
                <a:t> ranks</a:t>
              </a:r>
              <a:r>
                <a:rPr lang="en-US" sz="1100" i="0">
                  <a:latin typeface="Cambria Math" panose="02040503050406030204" pitchFamily="18" charset="0"/>
                </a:rPr>
                <a:t>=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(∑128</a:t>
              </a:r>
              <a:r>
                <a:rPr lang="en-US" sz="1100" b="0" i="0">
                  <a:solidFill>
                    <a:srgbClr val="836967"/>
                  </a:solidFill>
                  <a:latin typeface="Cambria Math" panose="02040503050406030204" pitchFamily="18" charset="0"/>
                </a:rPr>
                <a:t>▒</a:t>
              </a:r>
              <a:r>
                <a:rPr lang="en-US" sz="1100" b="0" i="0">
                  <a:latin typeface="Cambria Math" panose="02040503050406030204" pitchFamily="18" charset="0"/>
                </a:rPr>
                <a:t>𝑟𝑎𝑛𝑘𝑠</a:t>
              </a:r>
              <a:r>
                <a:rPr lang="en-US" sz="1100" b="0" i="0">
                  <a:solidFill>
                    <a:srgbClr val="836967"/>
                  </a:solidFill>
                  <a:latin typeface="Cambria Math" panose="02040503050406030204" pitchFamily="18" charset="0"/>
                </a:rPr>
                <a:t>)/(</a:t>
              </a:r>
              <a:r>
                <a:rPr lang="en-US" sz="1100" b="0" i="0">
                  <a:latin typeface="Cambria Math" panose="02040503050406030204" pitchFamily="18" charset="0"/>
                </a:rPr>
                <a:t>𝑠𝑒𝑡 𝑜𝑓 𝑟𝑎𝑛𝑘𝑠</a:t>
              </a:r>
              <a:r>
                <a:rPr lang="en-US" sz="1100" b="0" i="0">
                  <a:solidFill>
                    <a:srgbClr val="836967"/>
                  </a:solidFill>
                  <a:latin typeface="Cambria Math" panose="02040503050406030204" pitchFamily="18" charset="0"/>
                </a:rPr>
                <a:t>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12</xdr:col>
      <xdr:colOff>139800</xdr:colOff>
      <xdr:row>22</xdr:row>
      <xdr:rowOff>70800</xdr:rowOff>
    </xdr:from>
    <xdr:ext cx="1158715" cy="36933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D2B18F15-33DA-4C76-AD85-702332C1D0B9}"/>
                </a:ext>
              </a:extLst>
            </xdr:cNvPr>
            <xdr:cNvSpPr txBox="1"/>
          </xdr:nvSpPr>
          <xdr:spPr>
            <a:xfrm>
              <a:off x="38354100" y="4810440"/>
              <a:ext cx="1158715" cy="3693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𝑟</m:t>
                        </m:r>
                      </m:e>
                      <m:sub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𝑠</m:t>
                        </m:r>
                      </m:sub>
                    </m:sSub>
                    <m:r>
                      <a:rPr lang="en-US" sz="1100" i="0">
                        <a:latin typeface="Cambria Math" panose="02040503050406030204" pitchFamily="18" charset="0"/>
                      </a:rPr>
                      <m:t>=1−</m:t>
                    </m:r>
                    <m:f>
                      <m:fPr>
                        <m:ctrlPr>
                          <a:rPr lang="en-US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i="0">
                            <a:latin typeface="Cambria Math" panose="02040503050406030204" pitchFamily="18" charset="0"/>
                          </a:rPr>
                          <m:t>6</m:t>
                        </m:r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𝛴</m:t>
                        </m:r>
                        <m:sSubSup>
                          <m:sSubSupPr>
                            <m:ctrlPr>
                              <a:rPr lang="en-US" sz="11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n-US" sz="1100" i="0">
                                <a:latin typeface="Cambria Math" panose="02040503050406030204" pitchFamily="18" charset="0"/>
                              </a:rPr>
                              <m:t>ⅆ</m:t>
                            </m:r>
                          </m:e>
                          <m:sub>
                            <m:r>
                              <a:rPr lang="en-US" sz="110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  <m:sup>
                            <m:r>
                              <a:rPr lang="en-US" sz="1100" i="0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bSup>
                      </m:num>
                      <m:den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𝑛</m:t>
                        </m:r>
                        <m:d>
                          <m:dPr>
                            <m:ctrlPr>
                              <a:rPr lang="en-US" sz="11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sz="1100" i="1"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e>
                              <m:sup>
                                <m:r>
                                  <a:rPr lang="en-US" sz="1100" i="0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  <m:r>
                              <a:rPr lang="en-US" sz="1100" i="0">
                                <a:latin typeface="Cambria Math" panose="02040503050406030204" pitchFamily="18" charset="0"/>
                              </a:rPr>
                              <m:t>−1</m:t>
                            </m:r>
                          </m:e>
                        </m:d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D2B18F15-33DA-4C76-AD85-702332C1D0B9}"/>
                </a:ext>
              </a:extLst>
            </xdr:cNvPr>
            <xdr:cNvSpPr txBox="1"/>
          </xdr:nvSpPr>
          <xdr:spPr>
            <a:xfrm>
              <a:off x="38354100" y="4810440"/>
              <a:ext cx="1158715" cy="3693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𝑟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sz="1100" i="0">
                  <a:latin typeface="Cambria Math" panose="02040503050406030204" pitchFamily="18" charset="0"/>
                </a:rPr>
                <a:t>𝑠=1−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en-US" sz="1100" i="0">
                  <a:latin typeface="Cambria Math" panose="02040503050406030204" pitchFamily="18" charset="0"/>
                </a:rPr>
                <a:t>6𝛴ⅆ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sz="1100" i="0">
                  <a:latin typeface="Cambria Math" panose="02040503050406030204" pitchFamily="18" charset="0"/>
                </a:rPr>
                <a:t>𝑖^2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)/</a:t>
              </a:r>
              <a:r>
                <a:rPr lang="en-US" sz="1100" i="0">
                  <a:latin typeface="Cambria Math" panose="02040503050406030204" pitchFamily="18" charset="0"/>
                </a:rPr>
                <a:t>𝑛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en-US" sz="1100" i="0">
                  <a:latin typeface="Cambria Math" panose="02040503050406030204" pitchFamily="18" charset="0"/>
                </a:rPr>
                <a:t>𝑛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^</a:t>
              </a:r>
              <a:r>
                <a:rPr lang="en-US" sz="1100" i="0">
                  <a:latin typeface="Cambria Math" panose="02040503050406030204" pitchFamily="18" charset="0"/>
                </a:rPr>
                <a:t>2−1) 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16</xdr:col>
      <xdr:colOff>169800</xdr:colOff>
      <xdr:row>14</xdr:row>
      <xdr:rowOff>178800</xdr:rowOff>
    </xdr:from>
    <xdr:ext cx="250710" cy="26090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D9F787AC-ADE6-4CBA-963A-B6F52E57250A}"/>
                </a:ext>
              </a:extLst>
            </xdr:cNvPr>
            <xdr:cNvSpPr txBox="1"/>
          </xdr:nvSpPr>
          <xdr:spPr>
            <a:xfrm>
              <a:off x="40532940" y="3333480"/>
              <a:ext cx="250710" cy="2609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grow m:val="on"/>
                        <m:subHide m:val="on"/>
                        <m:supHide m:val="on"/>
                        <m:ctrlPr>
                          <a:rPr lang="en-US" sz="7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naryPr>
                      <m:sub/>
                      <m:sup/>
                      <m:e>
                        <m:sSubSup>
                          <m:sSubSupPr>
                            <m:ctrlPr>
                              <a:rPr lang="en-US" sz="7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n-US" sz="700" i="1">
                                <a:latin typeface="Cambria Math" panose="02040503050406030204" pitchFamily="18" charset="0"/>
                              </a:rPr>
                              <m:t>𝑑</m:t>
                            </m:r>
                          </m:e>
                          <m:sub>
                            <m:r>
                              <a:rPr lang="en-US" sz="70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  <m:sup>
                            <m:r>
                              <a:rPr lang="en-US" sz="700" i="0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bSup>
                      </m:e>
                    </m:nary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D9F787AC-ADE6-4CBA-963A-B6F52E57250A}"/>
                </a:ext>
              </a:extLst>
            </xdr:cNvPr>
            <xdr:cNvSpPr txBox="1"/>
          </xdr:nvSpPr>
          <xdr:spPr>
            <a:xfrm>
              <a:off x="40532940" y="3333480"/>
              <a:ext cx="250710" cy="2609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7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∑128▒</a:t>
              </a:r>
              <a:r>
                <a:rPr lang="en-US" sz="700" i="0">
                  <a:latin typeface="Cambria Math" panose="02040503050406030204" pitchFamily="18" charset="0"/>
                </a:rPr>
                <a:t>𝑑</a:t>
              </a:r>
              <a:r>
                <a:rPr lang="en-US" sz="7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sz="700" i="0">
                  <a:latin typeface="Cambria Math" panose="02040503050406030204" pitchFamily="18" charset="0"/>
                </a:rPr>
                <a:t>𝑖^2 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12</xdr:col>
      <xdr:colOff>363922</xdr:colOff>
      <xdr:row>45</xdr:row>
      <xdr:rowOff>107731</xdr:rowOff>
    </xdr:from>
    <xdr:ext cx="1179234" cy="35246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EC876224-F90E-43B2-87EB-B2A8A02EE9BB}"/>
                </a:ext>
              </a:extLst>
            </xdr:cNvPr>
            <xdr:cNvSpPr txBox="1"/>
          </xdr:nvSpPr>
          <xdr:spPr>
            <a:xfrm>
              <a:off x="38578222" y="9388891"/>
              <a:ext cx="1179234" cy="3524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𝑟</m:t>
                        </m:r>
                      </m:e>
                      <m:sub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𝑘</m:t>
                        </m:r>
                      </m:sub>
                    </m:sSub>
                    <m:r>
                      <a:rPr lang="en-US" sz="1100" i="0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i="0">
                            <a:latin typeface="Cambria Math" panose="02040503050406030204" pitchFamily="18" charset="0"/>
                          </a:rPr>
                          <m:t>2</m:t>
                        </m:r>
                        <m:d>
                          <m:dPr>
                            <m:ctrlPr>
                              <a:rPr lang="en-US" sz="11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nary>
                              <m:naryPr>
                                <m:chr m:val="∑"/>
                                <m:grow m:val="on"/>
                                <m:subHide m:val="on"/>
                                <m:supHide m:val="on"/>
                                <m:ctrlPr>
                                  <a:rPr lang="en-US" sz="1100" i="1">
                                    <a:latin typeface="Cambria Math" panose="02040503050406030204" pitchFamily="18" charset="0"/>
                                  </a:rPr>
                                </m:ctrlPr>
                              </m:naryPr>
                              <m:sub/>
                              <m:sup/>
                              <m:e>
                                <m:sSub>
                                  <m:sSubPr>
                                    <m:ctrlPr>
                                      <a:rPr lang="en-US" sz="1100" i="1">
                                        <a:solidFill>
                                          <a:srgbClr val="836967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i="1">
                                        <a:latin typeface="Cambria Math" panose="02040503050406030204" pitchFamily="18" charset="0"/>
                                      </a:rPr>
                                      <m:t>𝑐</m:t>
                                    </m:r>
                                  </m:e>
                                  <m:sub>
                                    <m:r>
                                      <a:rPr lang="en-US" sz="1100" i="1">
                                        <a:latin typeface="Cambria Math" panose="02040503050406030204" pitchFamily="18" charset="0"/>
                                      </a:rPr>
                                      <m:t>𝑖</m:t>
                                    </m:r>
                                  </m:sub>
                                </m:sSub>
                              </m:e>
                            </m:nary>
                            <m:r>
                              <a:rPr lang="en-US" sz="1100" i="0">
                                <a:latin typeface="Cambria Math" panose="02040503050406030204" pitchFamily="18" charset="0"/>
                              </a:rPr>
                              <m:t>−</m:t>
                            </m:r>
                            <m:nary>
                              <m:naryPr>
                                <m:chr m:val="∑"/>
                                <m:grow m:val="on"/>
                                <m:subHide m:val="on"/>
                                <m:supHide m:val="on"/>
                                <m:ctrlPr>
                                  <a:rPr lang="en-US" sz="1100" i="1">
                                    <a:latin typeface="Cambria Math" panose="02040503050406030204" pitchFamily="18" charset="0"/>
                                  </a:rPr>
                                </m:ctrlPr>
                              </m:naryPr>
                              <m:sub/>
                              <m:sup/>
                              <m:e>
                                <m:sSub>
                                  <m:sSubPr>
                                    <m:ctrlPr>
                                      <a:rPr lang="en-US" sz="1100" i="1">
                                        <a:solidFill>
                                          <a:srgbClr val="836967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i="0">
                                        <a:latin typeface="Cambria Math" panose="02040503050406030204" pitchFamily="18" charset="0"/>
                                      </a:rPr>
                                      <m:t>ⅆ</m:t>
                                    </m:r>
                                  </m:e>
                                  <m:sub>
                                    <m:r>
                                      <a:rPr lang="en-US" sz="1100" i="1">
                                        <a:latin typeface="Cambria Math" panose="02040503050406030204" pitchFamily="18" charset="0"/>
                                      </a:rPr>
                                      <m:t>𝑖</m:t>
                                    </m:r>
                                  </m:sub>
                                </m:sSub>
                              </m:e>
                            </m:nary>
                          </m:e>
                        </m:d>
                      </m:num>
                      <m:den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𝑛</m:t>
                        </m:r>
                        <m:d>
                          <m:dPr>
                            <m:ctrlPr>
                              <a:rPr lang="en-US" sz="11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  <m:r>
                              <a:rPr lang="en-US" sz="1100" i="0">
                                <a:latin typeface="Cambria Math" panose="02040503050406030204" pitchFamily="18" charset="0"/>
                              </a:rPr>
                              <m:t>−1</m:t>
                            </m:r>
                          </m:e>
                        </m:d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EC876224-F90E-43B2-87EB-B2A8A02EE9BB}"/>
                </a:ext>
              </a:extLst>
            </xdr:cNvPr>
            <xdr:cNvSpPr txBox="1"/>
          </xdr:nvSpPr>
          <xdr:spPr>
            <a:xfrm>
              <a:off x="38578222" y="9388891"/>
              <a:ext cx="1179234" cy="3524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𝑟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sz="1100" i="0">
                  <a:latin typeface="Cambria Math" panose="02040503050406030204" pitchFamily="18" charset="0"/>
                </a:rPr>
                <a:t>𝑘=2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(∑128▒</a:t>
              </a:r>
              <a:r>
                <a:rPr lang="en-US" sz="1100" i="0">
                  <a:latin typeface="Cambria Math" panose="02040503050406030204" pitchFamily="18" charset="0"/>
                </a:rPr>
                <a:t>𝑐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sz="1100" i="0">
                  <a:latin typeface="Cambria Math" panose="02040503050406030204" pitchFamily="18" charset="0"/>
                </a:rPr>
                <a:t>𝑖 −∑128▒ⅆ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sz="1100" i="0">
                  <a:latin typeface="Cambria Math" panose="02040503050406030204" pitchFamily="18" charset="0"/>
                </a:rPr>
                <a:t>𝑖 )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/</a:t>
              </a:r>
              <a:r>
                <a:rPr lang="en-US" sz="1100" i="0">
                  <a:latin typeface="Cambria Math" panose="02040503050406030204" pitchFamily="18" charset="0"/>
                </a:rPr>
                <a:t>𝑛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en-US" sz="1100" i="0">
                  <a:latin typeface="Cambria Math" panose="02040503050406030204" pitchFamily="18" charset="0"/>
                </a:rPr>
                <a:t>𝑛−1) 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20</xdr:col>
      <xdr:colOff>407312</xdr:colOff>
      <xdr:row>1</xdr:row>
      <xdr:rowOff>190776</xdr:rowOff>
    </xdr:from>
    <xdr:ext cx="1231747" cy="38068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8" name="TextBox 17">
              <a:extLst>
                <a:ext uri="{FF2B5EF4-FFF2-40B4-BE49-F238E27FC236}">
                  <a16:creationId xmlns:a16="http://schemas.microsoft.com/office/drawing/2014/main" id="{CFDE94C3-64AB-4455-AA2E-FBD9DDF78A5F}"/>
                </a:ext>
              </a:extLst>
            </xdr:cNvPr>
            <xdr:cNvSpPr txBox="1"/>
          </xdr:nvSpPr>
          <xdr:spPr>
            <a:xfrm>
              <a:off x="44328992" y="724176"/>
              <a:ext cx="1231747" cy="3806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𝑠</m:t>
                        </m:r>
                      </m:e>
                      <m:sub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𝑘</m:t>
                        </m:r>
                      </m:sub>
                    </m:sSub>
                    <m:r>
                      <a:rPr lang="en-US" sz="1100" i="0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nary>
                          <m:naryPr>
                            <m:chr m:val="∑"/>
                            <m:limLoc m:val="undOvr"/>
                            <m:grow m:val="on"/>
                            <m:ctrlPr>
                              <a:rPr lang="en-US" sz="110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>
                            <m:r>
                              <a:rPr lang="en-US" sz="110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  <m:r>
                              <a:rPr lang="en-US" sz="1100" i="0">
                                <a:latin typeface="Cambria Math" panose="02040503050406030204" pitchFamily="18" charset="0"/>
                              </a:rPr>
                              <m:t>=1</m:t>
                            </m:r>
                          </m:sub>
                          <m:sup>
                            <m:r>
                              <a:rPr lang="en-US" sz="110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sup>
                          <m:e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d>
                                  <m:dPr>
                                    <m:ctrlPr>
                                      <a:rPr lang="en-US" sz="1100" i="1">
                                        <a:solidFill>
                                          <a:srgbClr val="836967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sSub>
                                      <m:sSubPr>
                                        <m:ctrlPr>
                                          <a:rPr lang="en-US" sz="1100" i="1">
                                            <a:solidFill>
                                              <a:srgbClr val="836967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sz="1100" i="1">
                                            <a:latin typeface="Cambria Math" panose="02040503050406030204" pitchFamily="18" charset="0"/>
                                          </a:rPr>
                                          <m:t>𝑥</m:t>
                                        </m:r>
                                      </m:e>
                                      <m:sub>
                                        <m:r>
                                          <a:rPr lang="en-US" sz="1100" i="1">
                                            <a:latin typeface="Cambria Math" panose="02040503050406030204" pitchFamily="18" charset="0"/>
                                          </a:rPr>
                                          <m:t>𝑖</m:t>
                                        </m:r>
                                      </m:sub>
                                    </m:sSub>
                                    <m:r>
                                      <a:rPr lang="en-US" sz="1100" i="0">
                                        <a:latin typeface="Cambria Math" panose="02040503050406030204" pitchFamily="18" charset="0"/>
                                      </a:rPr>
                                      <m:t>−</m:t>
                                    </m:r>
                                    <m:acc>
                                      <m:accPr>
                                        <m:chr m:val="̅"/>
                                        <m:ctrlPr>
                                          <a:rPr lang="en-US" sz="1100" i="1">
                                            <a:solidFill>
                                              <a:srgbClr val="836967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accPr>
                                      <m:e>
                                        <m:r>
                                          <a:rPr lang="en-US" sz="1100" i="1">
                                            <a:latin typeface="Cambria Math" panose="02040503050406030204" pitchFamily="18" charset="0"/>
                                          </a:rPr>
                                          <m:t>𝑥</m:t>
                                        </m:r>
                                      </m:e>
                                    </m:acc>
                                  </m:e>
                                </m:d>
                              </m:e>
                              <m:sup>
                                <m:r>
                                  <a:rPr lang="en-US" sz="1100" i="0">
                                    <a:latin typeface="Cambria Math" panose="02040503050406030204" pitchFamily="18" charset="0"/>
                                  </a:rPr>
                                  <m:t>3</m:t>
                                </m:r>
                              </m:sup>
                            </m:sSup>
                          </m:e>
                        </m:nary>
                      </m:num>
                      <m:den>
                        <m:sSup>
                          <m:sSupPr>
                            <m:ctrlPr>
                              <a:rPr lang="en-US" sz="11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i="1">
                                <a:latin typeface="Cambria Math" panose="02040503050406030204" pitchFamily="18" charset="0"/>
                              </a:rPr>
                              <m:t>𝜎</m:t>
                            </m:r>
                          </m:e>
                          <m:sup>
                            <m:r>
                              <a:rPr lang="en-US" sz="1100" i="0">
                                <a:latin typeface="Cambria Math" panose="02040503050406030204" pitchFamily="18" charset="0"/>
                              </a:rPr>
                              <m:t>3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18" name="TextBox 17">
              <a:extLst>
                <a:ext uri="{FF2B5EF4-FFF2-40B4-BE49-F238E27FC236}">
                  <a16:creationId xmlns:a16="http://schemas.microsoft.com/office/drawing/2014/main" id="{CFDE94C3-64AB-4455-AA2E-FBD9DDF78A5F}"/>
                </a:ext>
              </a:extLst>
            </xdr:cNvPr>
            <xdr:cNvSpPr txBox="1"/>
          </xdr:nvSpPr>
          <xdr:spPr>
            <a:xfrm>
              <a:off x="44328992" y="724176"/>
              <a:ext cx="1231747" cy="3806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𝑠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sz="1100" i="0">
                  <a:latin typeface="Cambria Math" panose="02040503050406030204" pitchFamily="18" charset="0"/>
                </a:rPr>
                <a:t>𝑘=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(∑129_(</a:t>
              </a:r>
              <a:r>
                <a:rPr lang="en-US" sz="1100" i="0">
                  <a:latin typeface="Cambria Math" panose="02040503050406030204" pitchFamily="18" charset="0"/>
                </a:rPr>
                <a:t>𝑖=1)^𝑛▒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en-US" sz="1100" i="0">
                  <a:latin typeface="Cambria Math" panose="02040503050406030204" pitchFamily="18" charset="0"/>
                </a:rPr>
                <a:t>𝑥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sz="1100" i="0">
                  <a:latin typeface="Cambria Math" panose="02040503050406030204" pitchFamily="18" charset="0"/>
                </a:rPr>
                <a:t>𝑖−𝑥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 ̅ )^</a:t>
              </a:r>
              <a:r>
                <a:rPr lang="en-US" sz="1100" i="0">
                  <a:latin typeface="Cambria Math" panose="02040503050406030204" pitchFamily="18" charset="0"/>
                </a:rPr>
                <a:t>3 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)/</a:t>
              </a:r>
              <a:r>
                <a:rPr lang="en-US" sz="1100" i="0">
                  <a:latin typeface="Cambria Math" panose="02040503050406030204" pitchFamily="18" charset="0"/>
                </a:rPr>
                <a:t>𝜎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^</a:t>
              </a:r>
              <a:r>
                <a:rPr lang="en-US" sz="1100" i="0">
                  <a:latin typeface="Cambria Math" panose="02040503050406030204" pitchFamily="18" charset="0"/>
                </a:rPr>
                <a:t>3 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307709</xdr:colOff>
      <xdr:row>0</xdr:row>
      <xdr:rowOff>5235</xdr:rowOff>
    </xdr:from>
    <xdr:ext cx="1083182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9" name="TextBox 18">
              <a:extLst>
                <a:ext uri="{FF2B5EF4-FFF2-40B4-BE49-F238E27FC236}">
                  <a16:creationId xmlns:a16="http://schemas.microsoft.com/office/drawing/2014/main" id="{5CAD14D8-69E4-7E0F-D76C-4644D872D956}"/>
                </a:ext>
              </a:extLst>
            </xdr:cNvPr>
            <xdr:cNvSpPr txBox="1"/>
          </xdr:nvSpPr>
          <xdr:spPr>
            <a:xfrm>
              <a:off x="918472" y="185556"/>
              <a:ext cx="108318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latin typeface="Cambria Math" panose="02040503050406030204" pitchFamily="18" charset="0"/>
                      </a:rPr>
                      <m:t>𝑄</m:t>
                    </m:r>
                    <m:r>
                      <a:rPr lang="en-US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≥</m:t>
                    </m:r>
                    <m:sSub>
                      <m:sSubPr>
                        <m:ctrlPr>
                          <a:rPr lang="en-US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acc>
                          <m:accPr>
                            <m:chr m:val="̅"/>
                            <m:ctrlPr>
                              <a:rPr lang="en-US" sz="11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en-US" sz="110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</m:acc>
                      </m:e>
                      <m:sub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𝐴</m:t>
                        </m:r>
                      </m:sub>
                    </m:sSub>
                    <m:r>
                      <a:rPr lang="en-US" sz="1100" i="0">
                        <a:latin typeface="Cambria Math" panose="02040503050406030204" pitchFamily="18" charset="0"/>
                      </a:rPr>
                      <m:t>≥</m:t>
                    </m:r>
                    <m:sSub>
                      <m:sSubPr>
                        <m:ctrlPr>
                          <a:rPr lang="en-US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acc>
                          <m:accPr>
                            <m:chr m:val="̅"/>
                            <m:ctrlPr>
                              <a:rPr lang="en-US" sz="11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en-US" sz="110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</m:acc>
                      </m:e>
                      <m:sub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𝐺</m:t>
                        </m:r>
                      </m:sub>
                    </m:sSub>
                    <m:r>
                      <a:rPr lang="en-US" sz="1100" i="0">
                        <a:latin typeface="Cambria Math" panose="02040503050406030204" pitchFamily="18" charset="0"/>
                      </a:rPr>
                      <m:t>≥</m:t>
                    </m:r>
                    <m:r>
                      <a:rPr lang="en-US" sz="1100" i="1">
                        <a:latin typeface="Cambria Math" panose="02040503050406030204" pitchFamily="18" charset="0"/>
                      </a:rPr>
                      <m:t>𝐻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19" name="TextBox 18">
              <a:extLst>
                <a:ext uri="{FF2B5EF4-FFF2-40B4-BE49-F238E27FC236}">
                  <a16:creationId xmlns:a16="http://schemas.microsoft.com/office/drawing/2014/main" id="{5CAD14D8-69E4-7E0F-D76C-4644D872D956}"/>
                </a:ext>
              </a:extLst>
            </xdr:cNvPr>
            <xdr:cNvSpPr txBox="1"/>
          </xdr:nvSpPr>
          <xdr:spPr>
            <a:xfrm>
              <a:off x="918472" y="185556"/>
              <a:ext cx="108318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𝑄</a:t>
              </a:r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≥</a:t>
              </a:r>
              <a:r>
                <a:rPr lang="en-US" sz="1100" i="0">
                  <a:latin typeface="Cambria Math" panose="02040503050406030204" pitchFamily="18" charset="0"/>
                </a:rPr>
                <a:t>𝑥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 ̅_</a:t>
              </a:r>
              <a:r>
                <a:rPr lang="en-US" sz="1100" i="0">
                  <a:latin typeface="Cambria Math" panose="02040503050406030204" pitchFamily="18" charset="0"/>
                </a:rPr>
                <a:t>𝐴≥𝑥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 ̅_</a:t>
              </a:r>
              <a:r>
                <a:rPr lang="en-US" sz="1100" i="0">
                  <a:latin typeface="Cambria Math" panose="02040503050406030204" pitchFamily="18" charset="0"/>
                </a:rPr>
                <a:t>𝐺≥𝐻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6</xdr:col>
      <xdr:colOff>5235</xdr:colOff>
      <xdr:row>36</xdr:row>
      <xdr:rowOff>162288</xdr:rowOff>
    </xdr:from>
    <xdr:ext cx="630494" cy="31688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E75BA537-938A-FFB9-6B58-1E75A0291AD6}"/>
                </a:ext>
              </a:extLst>
            </xdr:cNvPr>
            <xdr:cNvSpPr txBox="1"/>
          </xdr:nvSpPr>
          <xdr:spPr>
            <a:xfrm>
              <a:off x="3623281" y="6316456"/>
              <a:ext cx="630494" cy="3168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100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  <m:r>
                      <a:rPr lang="en-US" sz="1100" i="0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𝛴</m:t>
                        </m:r>
                        <m:sSub>
                          <m:sSubPr>
                            <m:ctrlPr>
                              <a:rPr lang="en-US" sz="11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  <m:sSub>
                          <m:sSubPr>
                            <m:ctrlPr>
                              <a:rPr lang="en-US" sz="11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e>
                          <m:sub>
                            <m:r>
                              <a:rPr lang="en-US" sz="110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</m:num>
                      <m:den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𝑛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E75BA537-938A-FFB9-6B58-1E75A0291AD6}"/>
                </a:ext>
              </a:extLst>
            </xdr:cNvPr>
            <xdr:cNvSpPr txBox="1"/>
          </xdr:nvSpPr>
          <xdr:spPr>
            <a:xfrm>
              <a:off x="3623281" y="6316456"/>
              <a:ext cx="630494" cy="3168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𝑥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 ̅</a:t>
              </a:r>
              <a:r>
                <a:rPr lang="en-US" sz="1100" i="0">
                  <a:latin typeface="Cambria Math" panose="02040503050406030204" pitchFamily="18" charset="0"/>
                </a:rPr>
                <a:t>=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en-US" sz="1100" i="0">
                  <a:latin typeface="Cambria Math" panose="02040503050406030204" pitchFamily="18" charset="0"/>
                </a:rPr>
                <a:t>𝛴𝑥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sz="1100" i="0">
                  <a:latin typeface="Cambria Math" panose="02040503050406030204" pitchFamily="18" charset="0"/>
                </a:rPr>
                <a:t>𝑖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 </a:t>
              </a:r>
              <a:r>
                <a:rPr lang="en-US" sz="1100" i="0">
                  <a:latin typeface="Cambria Math" panose="02040503050406030204" pitchFamily="18" charset="0"/>
                </a:rPr>
                <a:t>𝑛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sz="1100" i="0">
                  <a:latin typeface="Cambria Math" panose="02040503050406030204" pitchFamily="18" charset="0"/>
                </a:rPr>
                <a:t>𝑖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)/</a:t>
              </a:r>
              <a:r>
                <a:rPr lang="en-US" sz="1100" i="0">
                  <a:latin typeface="Cambria Math" panose="02040503050406030204" pitchFamily="18" charset="0"/>
                </a:rPr>
                <a:t>𝑛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</xdr:col>
      <xdr:colOff>506060</xdr:colOff>
      <xdr:row>36</xdr:row>
      <xdr:rowOff>168687</xdr:rowOff>
    </xdr:from>
    <xdr:ext cx="504112" cy="31688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0" name="TextBox 19">
              <a:extLst>
                <a:ext uri="{FF2B5EF4-FFF2-40B4-BE49-F238E27FC236}">
                  <a16:creationId xmlns:a16="http://schemas.microsoft.com/office/drawing/2014/main" id="{163ED059-B4F0-4C06-ADB9-1D96850008E3}"/>
                </a:ext>
              </a:extLst>
            </xdr:cNvPr>
            <xdr:cNvSpPr txBox="1"/>
          </xdr:nvSpPr>
          <xdr:spPr>
            <a:xfrm>
              <a:off x="1727587" y="6322855"/>
              <a:ext cx="504112" cy="3168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  <m:r>
                      <a:rPr lang="en-US" sz="1100" i="0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𝛴</m:t>
                        </m:r>
                        <m:sSub>
                          <m:sSubPr>
                            <m:ctrlPr>
                              <a:rPr lang="en-US" sz="11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</m:num>
                      <m:den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𝑛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20" name="TextBox 19">
              <a:extLst>
                <a:ext uri="{FF2B5EF4-FFF2-40B4-BE49-F238E27FC236}">
                  <a16:creationId xmlns:a16="http://schemas.microsoft.com/office/drawing/2014/main" id="{163ED059-B4F0-4C06-ADB9-1D96850008E3}"/>
                </a:ext>
              </a:extLst>
            </xdr:cNvPr>
            <xdr:cNvSpPr txBox="1"/>
          </xdr:nvSpPr>
          <xdr:spPr>
            <a:xfrm>
              <a:off x="1727587" y="6322855"/>
              <a:ext cx="504112" cy="3168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𝑥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 ̅</a:t>
              </a:r>
              <a:r>
                <a:rPr lang="en-US" sz="1100" i="0">
                  <a:latin typeface="Cambria Math" panose="02040503050406030204" pitchFamily="18" charset="0"/>
                </a:rPr>
                <a:t>=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en-US" sz="1100" i="0">
                  <a:latin typeface="Cambria Math" panose="02040503050406030204" pitchFamily="18" charset="0"/>
                </a:rPr>
                <a:t>𝛴𝑥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sz="1100" i="0">
                  <a:latin typeface="Cambria Math" panose="02040503050406030204" pitchFamily="18" charset="0"/>
                </a:rPr>
                <a:t>𝑖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)/</a:t>
              </a:r>
              <a:r>
                <a:rPr lang="en-US" sz="1100" i="0">
                  <a:latin typeface="Cambria Math" panose="02040503050406030204" pitchFamily="18" charset="0"/>
                </a:rPr>
                <a:t>𝑛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7</xdr:col>
      <xdr:colOff>284439</xdr:colOff>
      <xdr:row>28</xdr:row>
      <xdr:rowOff>92487</xdr:rowOff>
    </xdr:from>
    <xdr:ext cx="1346715" cy="47025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1" name="TextBox 20">
              <a:extLst>
                <a:ext uri="{FF2B5EF4-FFF2-40B4-BE49-F238E27FC236}">
                  <a16:creationId xmlns:a16="http://schemas.microsoft.com/office/drawing/2014/main" id="{5DFF704B-05A0-A46D-A8CF-0E614901E61D}"/>
                </a:ext>
              </a:extLst>
            </xdr:cNvPr>
            <xdr:cNvSpPr txBox="1"/>
          </xdr:nvSpPr>
          <xdr:spPr>
            <a:xfrm>
              <a:off x="4513248" y="5042579"/>
              <a:ext cx="1346715" cy="47025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𝛿</m:t>
                        </m:r>
                      </m:e>
                      <m:sup>
                        <m:r>
                          <a:rPr lang="en-US" sz="1100" i="0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sz="1100" i="0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nary>
                          <m:naryPr>
                            <m:chr m:val="∑"/>
                            <m:grow m:val="on"/>
                            <m:subHide m:val="on"/>
                            <m:supHide m:val="on"/>
                            <m:ctrlPr>
                              <a:rPr lang="en-US" sz="110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/>
                          <m:sup/>
                          <m:e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d>
                                  <m:dPr>
                                    <m:ctrlPr>
                                      <a:rPr lang="en-US" sz="1100" i="1">
                                        <a:solidFill>
                                          <a:srgbClr val="836967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sSub>
                                      <m:sSubPr>
                                        <m:ctrlPr>
                                          <a:rPr lang="en-US" sz="1100" i="1">
                                            <a:solidFill>
                                              <a:srgbClr val="836967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Pr>
                                      <m:e>
                                        <m:acc>
                                          <m:accPr>
                                            <m:chr m:val="̅"/>
                                            <m:ctrlPr>
                                              <a:rPr lang="en-US" sz="1100" i="1">
                                                <a:solidFill>
                                                  <a:srgbClr val="836967"/>
                                                </a:solidFill>
                                                <a:latin typeface="Cambria Math" panose="02040503050406030204" pitchFamily="18" charset="0"/>
                                              </a:rPr>
                                            </m:ctrlPr>
                                          </m:accPr>
                                          <m:e>
                                            <m:r>
                                              <a:rPr lang="en-US" sz="1100" i="1">
                                                <a:latin typeface="Cambria Math" panose="02040503050406030204" pitchFamily="18" charset="0"/>
                                              </a:rPr>
                                              <m:t>𝑦</m:t>
                                            </m:r>
                                          </m:e>
                                        </m:acc>
                                      </m:e>
                                      <m:sub>
                                        <m:r>
                                          <a:rPr lang="en-US" sz="1100" i="1">
                                            <a:latin typeface="Cambria Math" panose="02040503050406030204" pitchFamily="18" charset="0"/>
                                          </a:rPr>
                                          <m:t>𝑗</m:t>
                                        </m:r>
                                      </m:sub>
                                    </m:sSub>
                                    <m:r>
                                      <a:rPr lang="en-US" sz="1100" i="0">
                                        <a:latin typeface="Cambria Math" panose="02040503050406030204" pitchFamily="18" charset="0"/>
                                      </a:rPr>
                                      <m:t>−</m:t>
                                    </m:r>
                                    <m:acc>
                                      <m:accPr>
                                        <m:chr m:val="̅"/>
                                        <m:ctrlPr>
                                          <a:rPr lang="en-US" sz="1100" i="1">
                                            <a:solidFill>
                                              <a:srgbClr val="836967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accPr>
                                      <m:e>
                                        <m:r>
                                          <a:rPr lang="en-US" sz="1100" i="1">
                                            <a:latin typeface="Cambria Math" panose="02040503050406030204" pitchFamily="18" charset="0"/>
                                          </a:rPr>
                                          <m:t>𝑦</m:t>
                                        </m:r>
                                      </m:e>
                                    </m:acc>
                                  </m:e>
                                </m:d>
                              </m:e>
                              <m:sup>
                                <m:r>
                                  <a:rPr lang="en-US" sz="1100" i="0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e>
                        </m:nary>
                        <m:r>
                          <a:rPr lang="en-US" sz="1100" i="0">
                            <a:latin typeface="Cambria Math" panose="02040503050406030204" pitchFamily="18" charset="0"/>
                          </a:rPr>
                          <m:t>⋅</m:t>
                        </m:r>
                        <m:sSub>
                          <m:sSubPr>
                            <m:ctrlPr>
                              <a:rPr lang="en-US" sz="11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e>
                          <m:sub>
                            <m:r>
                              <a:rPr lang="en-US" sz="1100" i="1">
                                <a:latin typeface="Cambria Math" panose="02040503050406030204" pitchFamily="18" charset="0"/>
                              </a:rPr>
                              <m:t>𝑗</m:t>
                            </m:r>
                          </m:sub>
                        </m:sSub>
                      </m:num>
                      <m:den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𝑛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21" name="TextBox 20">
              <a:extLst>
                <a:ext uri="{FF2B5EF4-FFF2-40B4-BE49-F238E27FC236}">
                  <a16:creationId xmlns:a16="http://schemas.microsoft.com/office/drawing/2014/main" id="{5DFF704B-05A0-A46D-A8CF-0E614901E61D}"/>
                </a:ext>
              </a:extLst>
            </xdr:cNvPr>
            <xdr:cNvSpPr txBox="1"/>
          </xdr:nvSpPr>
          <xdr:spPr>
            <a:xfrm>
              <a:off x="4513248" y="5042579"/>
              <a:ext cx="1346715" cy="47025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𝛿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^</a:t>
              </a:r>
              <a:r>
                <a:rPr lang="en-US" sz="1100" i="0">
                  <a:latin typeface="Cambria Math" panose="02040503050406030204" pitchFamily="18" charset="0"/>
                </a:rPr>
                <a:t>2=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(∑128▒(</a:t>
              </a:r>
              <a:r>
                <a:rPr lang="en-US" sz="1100" i="0">
                  <a:latin typeface="Cambria Math" panose="02040503050406030204" pitchFamily="18" charset="0"/>
                </a:rPr>
                <a:t>𝑦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 ̅_</a:t>
              </a:r>
              <a:r>
                <a:rPr lang="en-US" sz="1100" i="0">
                  <a:latin typeface="Cambria Math" panose="02040503050406030204" pitchFamily="18" charset="0"/>
                </a:rPr>
                <a:t>𝑗−𝑦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 ̅ )^</a:t>
              </a:r>
              <a:r>
                <a:rPr lang="en-US" sz="1100" i="0">
                  <a:latin typeface="Cambria Math" panose="02040503050406030204" pitchFamily="18" charset="0"/>
                </a:rPr>
                <a:t>2 ⋅𝑛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sz="1100" i="0">
                  <a:latin typeface="Cambria Math" panose="02040503050406030204" pitchFamily="18" charset="0"/>
                </a:rPr>
                <a:t>𝑗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)/</a:t>
              </a:r>
              <a:r>
                <a:rPr lang="en-US" sz="1100" i="0">
                  <a:latin typeface="Cambria Math" panose="02040503050406030204" pitchFamily="18" charset="0"/>
                </a:rPr>
                <a:t>𝑛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8</xdr:col>
      <xdr:colOff>203005</xdr:colOff>
      <xdr:row>30</xdr:row>
      <xdr:rowOff>179738</xdr:rowOff>
    </xdr:from>
    <xdr:ext cx="733498" cy="26385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2" name="TextBox 21">
              <a:extLst>
                <a:ext uri="{FF2B5EF4-FFF2-40B4-BE49-F238E27FC236}">
                  <a16:creationId xmlns:a16="http://schemas.microsoft.com/office/drawing/2014/main" id="{5C2413DE-9910-660E-BEC1-7AA0AB7FC543}"/>
                </a:ext>
              </a:extLst>
            </xdr:cNvPr>
            <xdr:cNvSpPr txBox="1"/>
          </xdr:nvSpPr>
          <xdr:spPr>
            <a:xfrm>
              <a:off x="4868074" y="5519555"/>
              <a:ext cx="733498" cy="26385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p>
                    <m:sSupPr>
                      <m:ctrlPr>
                        <a:rPr lang="en-US" sz="1100">
                          <a:solidFill>
                            <a:srgbClr val="836967"/>
                          </a:solidFill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en-US" sz="1100" i="1">
                          <a:latin typeface="Cambria Math" panose="02040503050406030204" pitchFamily="18" charset="0"/>
                        </a:rPr>
                        <m:t>𝑅</m:t>
                      </m:r>
                    </m:e>
                    <m:sup>
                      <m:r>
                        <a:rPr lang="en-US" sz="1100" i="0">
                          <a:latin typeface="Cambria Math" panose="02040503050406030204" pitchFamily="18" charset="0"/>
                        </a:rPr>
                        <m:t>2</m:t>
                      </m:r>
                    </m:sup>
                  </m:sSup>
                  <m:r>
                    <a:rPr lang="en-US" sz="1100" i="0">
                      <a:latin typeface="Cambria Math" panose="02040503050406030204" pitchFamily="18" charset="0"/>
                    </a:rPr>
                    <m:t>=</m:t>
                  </m:r>
                  <m:f>
                    <m:fPr>
                      <m:ctrlPr>
                        <a:rPr lang="en-US" sz="1100" i="1">
                          <a:solidFill>
                            <a:srgbClr val="836967"/>
                          </a:solidFill>
                          <a:latin typeface="Cambria Math" panose="02040503050406030204" pitchFamily="18" charset="0"/>
                        </a:rPr>
                      </m:ctrlPr>
                    </m:fPr>
                    <m:num>
                      <m:sSup>
                        <m:sSupPr>
                          <m:ctrlPr>
                            <a:rPr lang="en-US" sz="1100" i="1">
                              <a:solidFill>
                                <a:srgbClr val="836967"/>
                              </a:solidFill>
                              <a:latin typeface="Cambria Math" panose="02040503050406030204" pitchFamily="18" charset="0"/>
                            </a:rPr>
                          </m:ctrlPr>
                        </m:sSupPr>
                        <m:e>
                          <m:r>
                            <a:rPr lang="en-US" sz="1100" i="1">
                              <a:latin typeface="Cambria Math" panose="02040503050406030204" pitchFamily="18" charset="0"/>
                            </a:rPr>
                            <m:t>𝛿</m:t>
                          </m:r>
                        </m:e>
                        <m:sup>
                          <m:r>
                            <a:rPr lang="en-US" sz="1100" i="0">
                              <a:latin typeface="Cambria Math" panose="02040503050406030204" pitchFamily="18" charset="0"/>
                            </a:rPr>
                            <m:t>2</m:t>
                          </m:r>
                        </m:sup>
                      </m:sSup>
                    </m:num>
                    <m:den>
                      <m:sSup>
                        <m:sSupPr>
                          <m:ctrlPr>
                            <a:rPr lang="en-US" sz="1100" i="1">
                              <a:solidFill>
                                <a:srgbClr val="836967"/>
                              </a:solidFill>
                              <a:latin typeface="Cambria Math" panose="02040503050406030204" pitchFamily="18" charset="0"/>
                            </a:rPr>
                          </m:ctrlPr>
                        </m:sSupPr>
                        <m:e>
                          <m:r>
                            <a:rPr lang="en-US" sz="1100" i="1">
                              <a:latin typeface="Cambria Math" panose="02040503050406030204" pitchFamily="18" charset="0"/>
                            </a:rPr>
                            <m:t>𝜎</m:t>
                          </m:r>
                        </m:e>
                        <m:sup>
                          <m:r>
                            <a:rPr lang="en-US" sz="1100" i="0">
                              <a:latin typeface="Cambria Math" panose="02040503050406030204" pitchFamily="18" charset="0"/>
                            </a:rPr>
                            <m:t>2</m:t>
                          </m:r>
                        </m:sup>
                      </m:sSup>
                    </m:den>
                  </m:f>
                </m:oMath>
              </a14:m>
              <a:r>
                <a:rPr lang="en-US" sz="1100"/>
                <a:t>100</a:t>
              </a:r>
            </a:p>
          </xdr:txBody>
        </xdr:sp>
      </mc:Choice>
      <mc:Fallback>
        <xdr:sp macro="" textlink="">
          <xdr:nvSpPr>
            <xdr:cNvPr id="22" name="TextBox 21">
              <a:extLst>
                <a:ext uri="{FF2B5EF4-FFF2-40B4-BE49-F238E27FC236}">
                  <a16:creationId xmlns:a16="http://schemas.microsoft.com/office/drawing/2014/main" id="{5C2413DE-9910-660E-BEC1-7AA0AB7FC543}"/>
                </a:ext>
              </a:extLst>
            </xdr:cNvPr>
            <xdr:cNvSpPr txBox="1"/>
          </xdr:nvSpPr>
          <xdr:spPr>
            <a:xfrm>
              <a:off x="4868074" y="5519555"/>
              <a:ext cx="733498" cy="26385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𝑅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^</a:t>
              </a:r>
              <a:r>
                <a:rPr lang="en-US" sz="1100" i="0">
                  <a:latin typeface="Cambria Math" panose="02040503050406030204" pitchFamily="18" charset="0"/>
                </a:rPr>
                <a:t>2=𝛿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^</a:t>
              </a:r>
              <a:r>
                <a:rPr lang="en-US" sz="1100" i="0">
                  <a:latin typeface="Cambria Math" panose="02040503050406030204" pitchFamily="18" charset="0"/>
                </a:rPr>
                <a:t>2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/</a:t>
              </a:r>
              <a:r>
                <a:rPr lang="en-US" sz="1100" i="0">
                  <a:latin typeface="Cambria Math" panose="02040503050406030204" pitchFamily="18" charset="0"/>
                </a:rPr>
                <a:t>𝜎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^</a:t>
              </a:r>
              <a:r>
                <a:rPr lang="en-US" sz="1100" i="0">
                  <a:latin typeface="Cambria Math" panose="02040503050406030204" pitchFamily="18" charset="0"/>
                </a:rPr>
                <a:t>2 </a:t>
              </a:r>
              <a:r>
                <a:rPr lang="en-US" sz="1100"/>
                <a:t>100</a:t>
              </a:r>
            </a:p>
          </xdr:txBody>
        </xdr:sp>
      </mc:Fallback>
    </mc:AlternateContent>
    <xdr:clientData/>
  </xdr:oneCellAnchor>
  <xdr:twoCellAnchor>
    <xdr:from>
      <xdr:col>7</xdr:col>
      <xdr:colOff>209405</xdr:colOff>
      <xdr:row>28</xdr:row>
      <xdr:rowOff>87252</xdr:rowOff>
    </xdr:from>
    <xdr:to>
      <xdr:col>7</xdr:col>
      <xdr:colOff>209405</xdr:colOff>
      <xdr:row>32</xdr:row>
      <xdr:rowOff>104702</xdr:rowOff>
    </xdr:to>
    <xdr:cxnSp macro="">
      <xdr:nvCxnSpPr>
        <xdr:cNvPr id="24" name="Straight Connector 23">
          <a:extLst>
            <a:ext uri="{FF2B5EF4-FFF2-40B4-BE49-F238E27FC236}">
              <a16:creationId xmlns:a16="http://schemas.microsoft.com/office/drawing/2014/main" id="{3A23D0CE-74D6-6512-0B98-7D8735D7E472}"/>
            </a:ext>
          </a:extLst>
        </xdr:cNvPr>
        <xdr:cNvCxnSpPr/>
      </xdr:nvCxnSpPr>
      <xdr:spPr>
        <a:xfrm>
          <a:off x="4438214" y="4676702"/>
          <a:ext cx="0" cy="767817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</xdr:col>
      <xdr:colOff>214639</xdr:colOff>
      <xdr:row>26</xdr:row>
      <xdr:rowOff>11052</xdr:rowOff>
    </xdr:from>
    <xdr:ext cx="717184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5" name="TextBox 24">
              <a:extLst>
                <a:ext uri="{FF2B5EF4-FFF2-40B4-BE49-F238E27FC236}">
                  <a16:creationId xmlns:a16="http://schemas.microsoft.com/office/drawing/2014/main" id="{A98B1C05-D8B9-7789-B7FB-1B7D6672513C}"/>
                </a:ext>
              </a:extLst>
            </xdr:cNvPr>
            <xdr:cNvSpPr txBox="1"/>
          </xdr:nvSpPr>
          <xdr:spPr>
            <a:xfrm>
              <a:off x="2785662" y="4600502"/>
              <a:ext cx="71718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𝐷</m:t>
                        </m:r>
                      </m:e>
                      <m:sub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n-US" sz="1100" i="0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n-US" sz="1100" i="0">
                        <a:latin typeface="Cambria Math" panose="02040503050406030204" pitchFamily="18" charset="0"/>
                      </a:rPr>
                      <m:t>−</m:t>
                    </m:r>
                    <m:acc>
                      <m:accPr>
                        <m:chr m:val="̅"/>
                        <m:ctrlPr>
                          <a:rPr lang="en-US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25" name="TextBox 24">
              <a:extLst>
                <a:ext uri="{FF2B5EF4-FFF2-40B4-BE49-F238E27FC236}">
                  <a16:creationId xmlns:a16="http://schemas.microsoft.com/office/drawing/2014/main" id="{A98B1C05-D8B9-7789-B7FB-1B7D6672513C}"/>
                </a:ext>
              </a:extLst>
            </xdr:cNvPr>
            <xdr:cNvSpPr txBox="1"/>
          </xdr:nvSpPr>
          <xdr:spPr>
            <a:xfrm>
              <a:off x="2785662" y="4600502"/>
              <a:ext cx="71718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𝐷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sz="1100" i="0">
                  <a:latin typeface="Cambria Math" panose="02040503050406030204" pitchFamily="18" charset="0"/>
                </a:rPr>
                <a:t>𝑖=𝑥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sz="1100" i="0">
                  <a:latin typeface="Cambria Math" panose="02040503050406030204" pitchFamily="18" charset="0"/>
                </a:rPr>
                <a:t>𝑖−𝑥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 ̅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16868</xdr:colOff>
      <xdr:row>20</xdr:row>
      <xdr:rowOff>80853</xdr:rowOff>
    </xdr:from>
    <xdr:ext cx="1186992" cy="39940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6" name="TextBox 25">
              <a:extLst>
                <a:ext uri="{FF2B5EF4-FFF2-40B4-BE49-F238E27FC236}">
                  <a16:creationId xmlns:a16="http://schemas.microsoft.com/office/drawing/2014/main" id="{2D7671DB-55E5-DBC1-DE18-1D3EA9EF7D27}"/>
                </a:ext>
              </a:extLst>
            </xdr:cNvPr>
            <xdr:cNvSpPr txBox="1"/>
          </xdr:nvSpPr>
          <xdr:spPr>
            <a:xfrm>
              <a:off x="16868" y="3768700"/>
              <a:ext cx="1186992" cy="3994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𝑀</m:t>
                        </m:r>
                      </m:e>
                      <m:sub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𝑒</m:t>
                        </m:r>
                      </m:sub>
                    </m:sSub>
                    <m:r>
                      <a:rPr lang="en-US" sz="1100" i="0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10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𝑙</m:t>
                    </m:r>
                    <m:r>
                      <a:rPr lang="en-US" sz="1100" i="0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𝑚</m:t>
                        </m:r>
                      </m:e>
                      <m:sub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𝑐</m:t>
                        </m:r>
                      </m:sub>
                    </m:sSub>
                    <m:f>
                      <m:fPr>
                        <m:ctrlPr>
                          <a:rPr lang="en-US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f>
                          <m:fPr>
                            <m:ctrlPr>
                              <a:rPr lang="en-US" sz="11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10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num>
                          <m:den>
                            <m:r>
                              <a:rPr lang="en-US" sz="1100" i="0">
                                <a:latin typeface="Cambria Math" panose="02040503050406030204" pitchFamily="18" charset="0"/>
                              </a:rPr>
                              <m:t>2</m:t>
                            </m:r>
                          </m:den>
                        </m:f>
                        <m:r>
                          <a:rPr lang="en-US" sz="1100" i="0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latin typeface="Cambria Math" panose="02040503050406030204" pitchFamily="18" charset="0"/>
                              </a:rPr>
                              <m:t>𝑐</m:t>
                            </m:r>
                          </m:e>
                          <m:sub>
                            <m:r>
                              <a:rPr lang="en-US" sz="1100" i="1">
                                <a:latin typeface="Cambria Math" panose="02040503050406030204" pitchFamily="18" charset="0"/>
                              </a:rPr>
                              <m:t>𝑓</m:t>
                            </m:r>
                          </m:sub>
                        </m:sSub>
                      </m:num>
                      <m:den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𝑥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26" name="TextBox 25">
              <a:extLst>
                <a:ext uri="{FF2B5EF4-FFF2-40B4-BE49-F238E27FC236}">
                  <a16:creationId xmlns:a16="http://schemas.microsoft.com/office/drawing/2014/main" id="{2D7671DB-55E5-DBC1-DE18-1D3EA9EF7D27}"/>
                </a:ext>
              </a:extLst>
            </xdr:cNvPr>
            <xdr:cNvSpPr txBox="1"/>
          </xdr:nvSpPr>
          <xdr:spPr>
            <a:xfrm>
              <a:off x="16868" y="3768700"/>
              <a:ext cx="1186992" cy="3994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𝑀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sz="1100" i="0">
                  <a:latin typeface="Cambria Math" panose="02040503050406030204" pitchFamily="18" charset="0"/>
                </a:rPr>
                <a:t>𝑒=</a:t>
              </a:r>
              <a:r>
                <a:rPr lang="en-US" sz="110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𝑙</a:t>
              </a:r>
              <a:r>
                <a:rPr lang="en-US" sz="1100" i="0">
                  <a:latin typeface="Cambria Math" panose="02040503050406030204" pitchFamily="18" charset="0"/>
                </a:rPr>
                <a:t>+𝑚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sz="1100" i="0">
                  <a:latin typeface="Cambria Math" panose="02040503050406030204" pitchFamily="18" charset="0"/>
                </a:rPr>
                <a:t>𝑐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  ( </a:t>
              </a:r>
              <a:r>
                <a:rPr lang="en-US" sz="1100" i="0">
                  <a:latin typeface="Cambria Math" panose="02040503050406030204" pitchFamily="18" charset="0"/>
                </a:rPr>
                <a:t>𝑛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/</a:t>
              </a:r>
              <a:r>
                <a:rPr lang="en-US" sz="1100" i="0">
                  <a:latin typeface="Cambria Math" panose="02040503050406030204" pitchFamily="18" charset="0"/>
                </a:rPr>
                <a:t>2−𝑐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sz="1100" i="0">
                  <a:latin typeface="Cambria Math" panose="02040503050406030204" pitchFamily="18" charset="0"/>
                </a:rPr>
                <a:t>𝑓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)/</a:t>
              </a:r>
              <a:r>
                <a:rPr lang="en-US" sz="1100" i="0">
                  <a:latin typeface="Cambria Math" panose="02040503050406030204" pitchFamily="18" charset="0"/>
                </a:rPr>
                <a:t>𝑥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6</xdr:col>
      <xdr:colOff>290257</xdr:colOff>
      <xdr:row>20</xdr:row>
      <xdr:rowOff>179739</xdr:rowOff>
    </xdr:from>
    <xdr:ext cx="211212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7" name="TextBox 26">
              <a:extLst>
                <a:ext uri="{FF2B5EF4-FFF2-40B4-BE49-F238E27FC236}">
                  <a16:creationId xmlns:a16="http://schemas.microsoft.com/office/drawing/2014/main" id="{4060F34A-F9C6-60A3-ED83-4DF307520597}"/>
                </a:ext>
              </a:extLst>
            </xdr:cNvPr>
            <xdr:cNvSpPr txBox="1"/>
          </xdr:nvSpPr>
          <xdr:spPr>
            <a:xfrm>
              <a:off x="3908303" y="3687266"/>
              <a:ext cx="21121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𝑚</m:t>
                        </m:r>
                      </m:e>
                      <m:sub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𝑐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27" name="TextBox 26">
              <a:extLst>
                <a:ext uri="{FF2B5EF4-FFF2-40B4-BE49-F238E27FC236}">
                  <a16:creationId xmlns:a16="http://schemas.microsoft.com/office/drawing/2014/main" id="{4060F34A-F9C6-60A3-ED83-4DF307520597}"/>
                </a:ext>
              </a:extLst>
            </xdr:cNvPr>
            <xdr:cNvSpPr txBox="1"/>
          </xdr:nvSpPr>
          <xdr:spPr>
            <a:xfrm>
              <a:off x="3908303" y="3687266"/>
              <a:ext cx="21121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𝑚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sz="1100" i="0">
                  <a:latin typeface="Cambria Math" panose="02040503050406030204" pitchFamily="18" charset="0"/>
                </a:rPr>
                <a:t>𝑐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249540</xdr:colOff>
      <xdr:row>21</xdr:row>
      <xdr:rowOff>173923</xdr:rowOff>
    </xdr:from>
    <xdr:ext cx="111249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9" name="TextBox 28">
              <a:extLst>
                <a:ext uri="{FF2B5EF4-FFF2-40B4-BE49-F238E27FC236}">
                  <a16:creationId xmlns:a16="http://schemas.microsoft.com/office/drawing/2014/main" id="{7C53DFFF-0FE2-7F0F-C36C-661FA8C46DBD}"/>
                </a:ext>
              </a:extLst>
            </xdr:cNvPr>
            <xdr:cNvSpPr txBox="1"/>
          </xdr:nvSpPr>
          <xdr:spPr>
            <a:xfrm>
              <a:off x="2820563" y="3861770"/>
              <a:ext cx="11124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latin typeface="Cambria Math" panose="02040503050406030204" pitchFamily="18" charset="0"/>
                      </a:rPr>
                      <m:t>𝑥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29" name="TextBox 28">
              <a:extLst>
                <a:ext uri="{FF2B5EF4-FFF2-40B4-BE49-F238E27FC236}">
                  <a16:creationId xmlns:a16="http://schemas.microsoft.com/office/drawing/2014/main" id="{7C53DFFF-0FE2-7F0F-C36C-661FA8C46DBD}"/>
                </a:ext>
              </a:extLst>
            </xdr:cNvPr>
            <xdr:cNvSpPr txBox="1"/>
          </xdr:nvSpPr>
          <xdr:spPr>
            <a:xfrm>
              <a:off x="2820563" y="3861770"/>
              <a:ext cx="11124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𝑥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156471</xdr:colOff>
      <xdr:row>22</xdr:row>
      <xdr:rowOff>45953</xdr:rowOff>
    </xdr:from>
    <xdr:ext cx="80920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0" name="TextBox 29">
              <a:extLst>
                <a:ext uri="{FF2B5EF4-FFF2-40B4-BE49-F238E27FC236}">
                  <a16:creationId xmlns:a16="http://schemas.microsoft.com/office/drawing/2014/main" id="{CA8B872D-775C-33E1-B0DC-90D697F356F9}"/>
                </a:ext>
              </a:extLst>
            </xdr:cNvPr>
            <xdr:cNvSpPr txBox="1"/>
          </xdr:nvSpPr>
          <xdr:spPr>
            <a:xfrm>
              <a:off x="1988761" y="4094442"/>
              <a:ext cx="8092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solidFill>
                          <a:srgbClr val="836967"/>
                        </a:solidFill>
                        <a:latin typeface="Cambria Math" panose="02040503050406030204" pitchFamily="18" charset="0"/>
                      </a:rPr>
                      <m:t>𝑙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30" name="TextBox 29">
              <a:extLst>
                <a:ext uri="{FF2B5EF4-FFF2-40B4-BE49-F238E27FC236}">
                  <a16:creationId xmlns:a16="http://schemas.microsoft.com/office/drawing/2014/main" id="{CA8B872D-775C-33E1-B0DC-90D697F356F9}"/>
                </a:ext>
              </a:extLst>
            </xdr:cNvPr>
            <xdr:cNvSpPr txBox="1"/>
          </xdr:nvSpPr>
          <xdr:spPr>
            <a:xfrm>
              <a:off x="1988761" y="4094442"/>
              <a:ext cx="8092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𝑙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138998</xdr:colOff>
      <xdr:row>21</xdr:row>
      <xdr:rowOff>127412</xdr:rowOff>
    </xdr:from>
    <xdr:ext cx="172227" cy="13728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1" name="TextBox 30">
              <a:extLst>
                <a:ext uri="{FF2B5EF4-FFF2-40B4-BE49-F238E27FC236}">
                  <a16:creationId xmlns:a16="http://schemas.microsoft.com/office/drawing/2014/main" id="{00E652F6-9FC2-A968-8C3D-C6696176276D}"/>
                </a:ext>
              </a:extLst>
            </xdr:cNvPr>
            <xdr:cNvSpPr txBox="1"/>
          </xdr:nvSpPr>
          <xdr:spPr>
            <a:xfrm rot="5400000">
              <a:off x="1988761" y="3797786"/>
              <a:ext cx="13728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31" name="TextBox 30">
              <a:extLst>
                <a:ext uri="{FF2B5EF4-FFF2-40B4-BE49-F238E27FC236}">
                  <a16:creationId xmlns:a16="http://schemas.microsoft.com/office/drawing/2014/main" id="{00E652F6-9FC2-A968-8C3D-C6696176276D}"/>
                </a:ext>
              </a:extLst>
            </xdr:cNvPr>
            <xdr:cNvSpPr txBox="1"/>
          </xdr:nvSpPr>
          <xdr:spPr>
            <a:xfrm rot="5400000">
              <a:off x="1988761" y="3797786"/>
              <a:ext cx="13728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=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7</xdr:col>
      <xdr:colOff>40718</xdr:colOff>
      <xdr:row>20</xdr:row>
      <xdr:rowOff>116337</xdr:rowOff>
    </xdr:from>
    <xdr:ext cx="172227" cy="13728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2" name="TextBox 31">
              <a:extLst>
                <a:ext uri="{FF2B5EF4-FFF2-40B4-BE49-F238E27FC236}">
                  <a16:creationId xmlns:a16="http://schemas.microsoft.com/office/drawing/2014/main" id="{4048E5FE-E347-498C-9A39-1CA74B97C7D8}"/>
                </a:ext>
              </a:extLst>
            </xdr:cNvPr>
            <xdr:cNvSpPr txBox="1"/>
          </xdr:nvSpPr>
          <xdr:spPr>
            <a:xfrm rot="5400000">
              <a:off x="4287000" y="3606391"/>
              <a:ext cx="13728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32" name="TextBox 31">
              <a:extLst>
                <a:ext uri="{FF2B5EF4-FFF2-40B4-BE49-F238E27FC236}">
                  <a16:creationId xmlns:a16="http://schemas.microsoft.com/office/drawing/2014/main" id="{4048E5FE-E347-498C-9A39-1CA74B97C7D8}"/>
                </a:ext>
              </a:extLst>
            </xdr:cNvPr>
            <xdr:cNvSpPr txBox="1"/>
          </xdr:nvSpPr>
          <xdr:spPr>
            <a:xfrm rot="5400000">
              <a:off x="4287000" y="3606391"/>
              <a:ext cx="13728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=</a:t>
              </a:r>
              <a:endParaRPr lang="en-US" sz="1100"/>
            </a:p>
          </xdr:txBody>
        </xdr:sp>
      </mc:Fallback>
    </mc:AlternateContent>
    <xdr:clientData/>
  </xdr:oneCellAnchor>
  <xdr:twoCellAnchor>
    <xdr:from>
      <xdr:col>3</xdr:col>
      <xdr:colOff>424626</xdr:colOff>
      <xdr:row>0</xdr:row>
      <xdr:rowOff>5816</xdr:rowOff>
    </xdr:from>
    <xdr:to>
      <xdr:col>3</xdr:col>
      <xdr:colOff>430443</xdr:colOff>
      <xdr:row>13</xdr:row>
      <xdr:rowOff>186138</xdr:rowOff>
    </xdr:to>
    <xdr:cxnSp macro="">
      <xdr:nvCxnSpPr>
        <xdr:cNvPr id="34" name="Straight Connector 33">
          <a:extLst>
            <a:ext uri="{FF2B5EF4-FFF2-40B4-BE49-F238E27FC236}">
              <a16:creationId xmlns:a16="http://schemas.microsoft.com/office/drawing/2014/main" id="{2DF0BCDA-6869-BBEC-53CB-21DAB62DFB43}"/>
            </a:ext>
          </a:extLst>
        </xdr:cNvPr>
        <xdr:cNvCxnSpPr/>
      </xdr:nvCxnSpPr>
      <xdr:spPr>
        <a:xfrm>
          <a:off x="2256916" y="186137"/>
          <a:ext cx="5817" cy="2565207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20</xdr:col>
      <xdr:colOff>185556</xdr:colOff>
      <xdr:row>9</xdr:row>
      <xdr:rowOff>5235</xdr:rowOff>
    </xdr:from>
    <xdr:ext cx="1485984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5" name="TextBox 34">
              <a:extLst>
                <a:ext uri="{FF2B5EF4-FFF2-40B4-BE49-F238E27FC236}">
                  <a16:creationId xmlns:a16="http://schemas.microsoft.com/office/drawing/2014/main" id="{86019373-1688-F779-0441-7B1C8FF07830}"/>
                </a:ext>
              </a:extLst>
            </xdr:cNvPr>
            <xdr:cNvSpPr txBox="1"/>
          </xdr:nvSpPr>
          <xdr:spPr>
            <a:xfrm>
              <a:off x="12621861" y="1668838"/>
              <a:ext cx="148598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𝑌</m:t>
                        </m:r>
                      </m:e>
                      <m:sub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d>
                      <m:dPr>
                        <m:ctrlPr>
                          <a:rPr lang="en-US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</m:d>
                    <m:r>
                      <a:rPr lang="en-US" sz="1100" i="0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𝑇</m:t>
                        </m:r>
                      </m:e>
                      <m:sub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n-US" sz="1100" i="0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n-US" sz="1100" i="0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n-US" sz="1100" i="0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b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35" name="TextBox 34">
              <a:extLst>
                <a:ext uri="{FF2B5EF4-FFF2-40B4-BE49-F238E27FC236}">
                  <a16:creationId xmlns:a16="http://schemas.microsoft.com/office/drawing/2014/main" id="{86019373-1688-F779-0441-7B1C8FF07830}"/>
                </a:ext>
              </a:extLst>
            </xdr:cNvPr>
            <xdr:cNvSpPr txBox="1"/>
          </xdr:nvSpPr>
          <xdr:spPr>
            <a:xfrm>
              <a:off x="12621861" y="1668838"/>
              <a:ext cx="148598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𝑌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sz="1100" i="0">
                  <a:latin typeface="Cambria Math" panose="02040503050406030204" pitchFamily="18" charset="0"/>
                </a:rPr>
                <a:t>𝑖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 (</a:t>
              </a:r>
              <a:r>
                <a:rPr lang="en-US" sz="1100" i="0">
                  <a:latin typeface="Cambria Math" panose="02040503050406030204" pitchFamily="18" charset="0"/>
                </a:rPr>
                <a:t>𝑡)=𝑇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sz="1100" i="0">
                  <a:latin typeface="Cambria Math" panose="02040503050406030204" pitchFamily="18" charset="0"/>
                </a:rPr>
                <a:t>𝑖+𝐶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sz="1100" i="0">
                  <a:latin typeface="Cambria Math" panose="02040503050406030204" pitchFamily="18" charset="0"/>
                </a:rPr>
                <a:t>𝑖+𝑆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sz="1100" i="0">
                  <a:latin typeface="Cambria Math" panose="02040503050406030204" pitchFamily="18" charset="0"/>
                </a:rPr>
                <a:t>𝑖+𝑅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sz="1100" i="0">
                  <a:latin typeface="Cambria Math" panose="02040503050406030204" pitchFamily="18" charset="0"/>
                </a:rPr>
                <a:t>𝑖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24</xdr:col>
      <xdr:colOff>354242</xdr:colOff>
      <xdr:row>8</xdr:row>
      <xdr:rowOff>179739</xdr:rowOff>
    </xdr:from>
    <xdr:ext cx="1112997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6" name="TextBox 35">
              <a:extLst>
                <a:ext uri="{FF2B5EF4-FFF2-40B4-BE49-F238E27FC236}">
                  <a16:creationId xmlns:a16="http://schemas.microsoft.com/office/drawing/2014/main" id="{A8E31077-60E5-2F81-C49C-9BFEB36006E8}"/>
                </a:ext>
              </a:extLst>
            </xdr:cNvPr>
            <xdr:cNvSpPr txBox="1"/>
          </xdr:nvSpPr>
          <xdr:spPr>
            <a:xfrm>
              <a:off x="15233601" y="1663021"/>
              <a:ext cx="111299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𝑌</m:t>
                        </m:r>
                      </m:e>
                      <m:sub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n-US" sz="1100" i="0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𝑇</m:t>
                        </m:r>
                      </m:e>
                      <m:sub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n-US" sz="1100" i="0">
                        <a:latin typeface="Cambria Math" panose="02040503050406030204" pitchFamily="18" charset="0"/>
                      </a:rPr>
                      <m:t>⋅</m:t>
                    </m:r>
                    <m:sSub>
                      <m:sSubPr>
                        <m:ctrlPr>
                          <a:rPr lang="en-US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n-US" sz="1100" i="0">
                        <a:latin typeface="Cambria Math" panose="02040503050406030204" pitchFamily="18" charset="0"/>
                      </a:rPr>
                      <m:t>⋅</m:t>
                    </m:r>
                    <m:sSub>
                      <m:sSubPr>
                        <m:ctrlPr>
                          <a:rPr lang="en-US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n-US" sz="1100" i="0">
                        <a:latin typeface="Cambria Math" panose="02040503050406030204" pitchFamily="18" charset="0"/>
                      </a:rPr>
                      <m:t>⋅</m:t>
                    </m:r>
                    <m:sSub>
                      <m:sSubPr>
                        <m:ctrlPr>
                          <a:rPr lang="en-US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b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36" name="TextBox 35">
              <a:extLst>
                <a:ext uri="{FF2B5EF4-FFF2-40B4-BE49-F238E27FC236}">
                  <a16:creationId xmlns:a16="http://schemas.microsoft.com/office/drawing/2014/main" id="{A8E31077-60E5-2F81-C49C-9BFEB36006E8}"/>
                </a:ext>
              </a:extLst>
            </xdr:cNvPr>
            <xdr:cNvSpPr txBox="1"/>
          </xdr:nvSpPr>
          <xdr:spPr>
            <a:xfrm>
              <a:off x="15233601" y="1663021"/>
              <a:ext cx="111299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𝑌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sz="1100" i="0">
                  <a:latin typeface="Cambria Math" panose="02040503050406030204" pitchFamily="18" charset="0"/>
                </a:rPr>
                <a:t>𝑖=𝑇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sz="1100" i="0">
                  <a:latin typeface="Cambria Math" panose="02040503050406030204" pitchFamily="18" charset="0"/>
                </a:rPr>
                <a:t>𝑖⋅𝐶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sz="1100" i="0">
                  <a:latin typeface="Cambria Math" panose="02040503050406030204" pitchFamily="18" charset="0"/>
                </a:rPr>
                <a:t>𝑖⋅𝑆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sz="1100" i="0">
                  <a:latin typeface="Cambria Math" panose="02040503050406030204" pitchFamily="18" charset="0"/>
                </a:rPr>
                <a:t>𝑖⋅𝑅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sz="1100" i="0">
                  <a:latin typeface="Cambria Math" panose="02040503050406030204" pitchFamily="18" charset="0"/>
                </a:rPr>
                <a:t>𝑖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22</xdr:col>
      <xdr:colOff>34320</xdr:colOff>
      <xdr:row>11</xdr:row>
      <xdr:rowOff>156472</xdr:rowOff>
    </xdr:from>
    <xdr:ext cx="1165768" cy="1806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7" name="TextBox 36">
              <a:extLst>
                <a:ext uri="{FF2B5EF4-FFF2-40B4-BE49-F238E27FC236}">
                  <a16:creationId xmlns:a16="http://schemas.microsoft.com/office/drawing/2014/main" id="{9C42EE0E-2895-90F6-67A8-3D43AB1B006D}"/>
                </a:ext>
              </a:extLst>
            </xdr:cNvPr>
            <xdr:cNvSpPr txBox="1"/>
          </xdr:nvSpPr>
          <xdr:spPr>
            <a:xfrm>
              <a:off x="13692152" y="2361037"/>
              <a:ext cx="1165768" cy="1806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n-US" sz="1100">
                            <a:latin typeface="Cambria Math" panose="02040503050406030204" pitchFamily="18" charset="0"/>
                          </a:rPr>
                          <m:t>Δ</m:t>
                        </m:r>
                      </m:e>
                      <m:sub>
                        <m:f>
                          <m:fPr>
                            <m:type m:val="lin"/>
                            <m:ctrlPr>
                              <a:rPr lang="en-US" sz="110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100" i="1">
                                <a:latin typeface="Cambria Math" panose="02040503050406030204" pitchFamily="18" charset="0"/>
                              </a:rPr>
                              <m:t>𝑡</m:t>
                            </m:r>
                          </m:num>
                          <m:den>
                            <m:r>
                              <a:rPr lang="en-US" sz="1100" i="0">
                                <a:latin typeface="Cambria Math" panose="02040503050406030204" pitchFamily="18" charset="0"/>
                              </a:rPr>
                              <m:t>1</m:t>
                            </m:r>
                          </m:den>
                        </m:f>
                      </m:sub>
                    </m:sSub>
                    <m:r>
                      <a:rPr lang="en-US" sz="1100" i="0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𝑡</m:t>
                        </m:r>
                      </m:sub>
                    </m:sSub>
                    <m:r>
                      <a:rPr lang="en-US" sz="1100" i="0">
                        <a:latin typeface="Cambria Math" panose="02040503050406030204" pitchFamily="18" charset="0"/>
                      </a:rPr>
                      <m:t>−</m:t>
                    </m:r>
                    <m:sSub>
                      <m:sSubPr>
                        <m:ctrlPr>
                          <a:rPr lang="en-US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en-US" sz="1100" i="0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US" sz="1100" i="0">
                        <a:latin typeface="Cambria Math" panose="02040503050406030204" pitchFamily="18" charset="0"/>
                      </a:rPr>
                      <m:t>&gt;0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37" name="TextBox 36">
              <a:extLst>
                <a:ext uri="{FF2B5EF4-FFF2-40B4-BE49-F238E27FC236}">
                  <a16:creationId xmlns:a16="http://schemas.microsoft.com/office/drawing/2014/main" id="{9C42EE0E-2895-90F6-67A8-3D43AB1B006D}"/>
                </a:ext>
              </a:extLst>
            </xdr:cNvPr>
            <xdr:cNvSpPr txBox="1"/>
          </xdr:nvSpPr>
          <xdr:spPr>
            <a:xfrm>
              <a:off x="13692152" y="2361037"/>
              <a:ext cx="1165768" cy="1806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Δ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_(</a:t>
              </a:r>
              <a:r>
                <a:rPr lang="en-US" sz="1100" i="0">
                  <a:latin typeface="Cambria Math" panose="02040503050406030204" pitchFamily="18" charset="0"/>
                </a:rPr>
                <a:t>𝑡∕1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)</a:t>
              </a:r>
              <a:r>
                <a:rPr lang="en-US" sz="1100" i="0">
                  <a:latin typeface="Cambria Math" panose="02040503050406030204" pitchFamily="18" charset="0"/>
                </a:rPr>
                <a:t>=𝑦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sz="1100" i="0">
                  <a:latin typeface="Cambria Math" panose="02040503050406030204" pitchFamily="18" charset="0"/>
                </a:rPr>
                <a:t>𝑡−𝑦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sz="1100" i="0">
                  <a:latin typeface="Cambria Math" panose="02040503050406030204" pitchFamily="18" charset="0"/>
                </a:rPr>
                <a:t>1&gt;0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24</xdr:col>
      <xdr:colOff>197190</xdr:colOff>
      <xdr:row>11</xdr:row>
      <xdr:rowOff>162289</xdr:rowOff>
    </xdr:from>
    <xdr:ext cx="1415003" cy="1806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8" name="TextBox 37">
              <a:extLst>
                <a:ext uri="{FF2B5EF4-FFF2-40B4-BE49-F238E27FC236}">
                  <a16:creationId xmlns:a16="http://schemas.microsoft.com/office/drawing/2014/main" id="{5C25DA9A-AA04-3CD9-6715-3FF106D50806}"/>
                </a:ext>
              </a:extLst>
            </xdr:cNvPr>
            <xdr:cNvSpPr txBox="1"/>
          </xdr:nvSpPr>
          <xdr:spPr>
            <a:xfrm>
              <a:off x="15076549" y="2366854"/>
              <a:ext cx="1415003" cy="1806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n-US" sz="1100">
                            <a:latin typeface="Cambria Math" panose="02040503050406030204" pitchFamily="18" charset="0"/>
                          </a:rPr>
                          <m:t>Δ</m:t>
                        </m:r>
                      </m:e>
                      <m:sub>
                        <m:f>
                          <m:fPr>
                            <m:type m:val="lin"/>
                            <m:ctrlPr>
                              <a:rPr lang="en-US" sz="110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100" i="1">
                                <a:latin typeface="Cambria Math" panose="02040503050406030204" pitchFamily="18" charset="0"/>
                              </a:rPr>
                              <m:t>𝑡</m:t>
                            </m:r>
                          </m:num>
                          <m:den>
                            <m:r>
                              <a:rPr lang="en-US" sz="1100" i="1">
                                <a:latin typeface="Cambria Math" panose="02040503050406030204" pitchFamily="18" charset="0"/>
                              </a:rPr>
                              <m:t>𝑡</m:t>
                            </m:r>
                          </m:den>
                        </m:f>
                        <m:r>
                          <a:rPr lang="en-US" sz="1100" i="0">
                            <a:latin typeface="Cambria Math" panose="02040503050406030204" pitchFamily="18" charset="0"/>
                          </a:rPr>
                          <m:t>−1</m:t>
                        </m:r>
                      </m:sub>
                    </m:sSub>
                    <m:r>
                      <a:rPr lang="en-US" sz="1100" i="0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𝑡</m:t>
                        </m:r>
                      </m:sub>
                    </m:sSub>
                    <m:r>
                      <a:rPr lang="en-US" sz="1100" i="0">
                        <a:latin typeface="Cambria Math" panose="02040503050406030204" pitchFamily="18" charset="0"/>
                      </a:rPr>
                      <m:t>−</m:t>
                    </m:r>
                    <m:sSub>
                      <m:sSubPr>
                        <m:ctrlPr>
                          <a:rPr lang="en-US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𝑡</m:t>
                        </m:r>
                        <m:r>
                          <a:rPr lang="en-US" sz="1100" i="0">
                            <a:latin typeface="Cambria Math" panose="02040503050406030204" pitchFamily="18" charset="0"/>
                          </a:rPr>
                          <m:t>−1</m:t>
                        </m:r>
                      </m:sub>
                    </m:sSub>
                    <m:r>
                      <a:rPr lang="en-US" sz="1100" i="0">
                        <a:latin typeface="Cambria Math" panose="02040503050406030204" pitchFamily="18" charset="0"/>
                      </a:rPr>
                      <m:t>&lt;0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38" name="TextBox 37">
              <a:extLst>
                <a:ext uri="{FF2B5EF4-FFF2-40B4-BE49-F238E27FC236}">
                  <a16:creationId xmlns:a16="http://schemas.microsoft.com/office/drawing/2014/main" id="{5C25DA9A-AA04-3CD9-6715-3FF106D50806}"/>
                </a:ext>
              </a:extLst>
            </xdr:cNvPr>
            <xdr:cNvSpPr txBox="1"/>
          </xdr:nvSpPr>
          <xdr:spPr>
            <a:xfrm>
              <a:off x="15076549" y="2366854"/>
              <a:ext cx="1415003" cy="1806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Δ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_(</a:t>
              </a:r>
              <a:r>
                <a:rPr lang="en-US" sz="1100" i="0">
                  <a:latin typeface="Cambria Math" panose="02040503050406030204" pitchFamily="18" charset="0"/>
                </a:rPr>
                <a:t>𝑡∕𝑡−1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)</a:t>
              </a:r>
              <a:r>
                <a:rPr lang="en-US" sz="1100" i="0">
                  <a:latin typeface="Cambria Math" panose="02040503050406030204" pitchFamily="18" charset="0"/>
                </a:rPr>
                <a:t>=𝑦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sz="1100" i="0">
                  <a:latin typeface="Cambria Math" panose="02040503050406030204" pitchFamily="18" charset="0"/>
                </a:rPr>
                <a:t>𝑡−𝑦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_(</a:t>
              </a:r>
              <a:r>
                <a:rPr lang="en-US" sz="1100" i="0">
                  <a:latin typeface="Cambria Math" panose="02040503050406030204" pitchFamily="18" charset="0"/>
                </a:rPr>
                <a:t>𝑡−1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)</a:t>
              </a:r>
              <a:r>
                <a:rPr lang="en-US" sz="1100" i="0">
                  <a:latin typeface="Cambria Math" panose="02040503050406030204" pitchFamily="18" charset="0"/>
                </a:rPr>
                <a:t>&lt;0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22</xdr:col>
      <xdr:colOff>220456</xdr:colOff>
      <xdr:row>13</xdr:row>
      <xdr:rowOff>133204</xdr:rowOff>
    </xdr:from>
    <xdr:ext cx="830227" cy="31880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9" name="TextBox 38">
              <a:extLst>
                <a:ext uri="{FF2B5EF4-FFF2-40B4-BE49-F238E27FC236}">
                  <a16:creationId xmlns:a16="http://schemas.microsoft.com/office/drawing/2014/main" id="{0F89550D-7FC8-2FE3-F190-EEF9C11FD266}"/>
                </a:ext>
              </a:extLst>
            </xdr:cNvPr>
            <xdr:cNvSpPr txBox="1"/>
          </xdr:nvSpPr>
          <xdr:spPr>
            <a:xfrm>
              <a:off x="13878288" y="2698410"/>
              <a:ext cx="830227" cy="3188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f>
                          <m:fPr>
                            <m:type m:val="lin"/>
                            <m:ctrlPr>
                              <a:rPr lang="en-US" sz="110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100" i="1">
                                <a:latin typeface="Cambria Math" panose="02040503050406030204" pitchFamily="18" charset="0"/>
                              </a:rPr>
                              <m:t>𝑡</m:t>
                            </m:r>
                          </m:num>
                          <m:den>
                            <m:r>
                              <a:rPr lang="en-US" sz="1100" i="0">
                                <a:latin typeface="Cambria Math" panose="02040503050406030204" pitchFamily="18" charset="0"/>
                              </a:rPr>
                              <m:t>1</m:t>
                            </m:r>
                          </m:den>
                        </m:f>
                      </m:sub>
                    </m:sSub>
                    <m:r>
                      <a:rPr lang="en-US" sz="1100" i="0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e>
                          <m:sub>
                            <m:r>
                              <a:rPr lang="en-US" sz="1100" i="1">
                                <a:latin typeface="Cambria Math" panose="02040503050406030204" pitchFamily="18" charset="0"/>
                              </a:rPr>
                              <m:t>𝑡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e>
                          <m:sub>
                            <m:r>
                              <a:rPr lang="en-US" sz="1100" i="0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</m:den>
                    </m:f>
                    <m:r>
                      <a:rPr lang="en-US" sz="1100" i="0">
                        <a:latin typeface="Cambria Math" panose="02040503050406030204" pitchFamily="18" charset="0"/>
                      </a:rPr>
                      <m:t>&gt;1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39" name="TextBox 38">
              <a:extLst>
                <a:ext uri="{FF2B5EF4-FFF2-40B4-BE49-F238E27FC236}">
                  <a16:creationId xmlns:a16="http://schemas.microsoft.com/office/drawing/2014/main" id="{0F89550D-7FC8-2FE3-F190-EEF9C11FD266}"/>
                </a:ext>
              </a:extLst>
            </xdr:cNvPr>
            <xdr:cNvSpPr txBox="1"/>
          </xdr:nvSpPr>
          <xdr:spPr>
            <a:xfrm>
              <a:off x="13878288" y="2698410"/>
              <a:ext cx="830227" cy="3188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𝐼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_(</a:t>
              </a:r>
              <a:r>
                <a:rPr lang="en-US" sz="1100" i="0">
                  <a:latin typeface="Cambria Math" panose="02040503050406030204" pitchFamily="18" charset="0"/>
                </a:rPr>
                <a:t>𝑡∕1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)</a:t>
              </a:r>
              <a:r>
                <a:rPr lang="en-US" sz="1100" i="0">
                  <a:latin typeface="Cambria Math" panose="02040503050406030204" pitchFamily="18" charset="0"/>
                </a:rPr>
                <a:t>=𝑦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sz="1100" i="0">
                  <a:latin typeface="Cambria Math" panose="02040503050406030204" pitchFamily="18" charset="0"/>
                </a:rPr>
                <a:t>𝑡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/</a:t>
              </a:r>
              <a:r>
                <a:rPr lang="en-US" sz="1100" i="0">
                  <a:latin typeface="Cambria Math" panose="02040503050406030204" pitchFamily="18" charset="0"/>
                </a:rPr>
                <a:t>𝑦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sz="1100" i="0">
                  <a:latin typeface="Cambria Math" panose="02040503050406030204" pitchFamily="18" charset="0"/>
                </a:rPr>
                <a:t>1 &gt;1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24</xdr:col>
      <xdr:colOff>365876</xdr:colOff>
      <xdr:row>13</xdr:row>
      <xdr:rowOff>133205</xdr:rowOff>
    </xdr:from>
    <xdr:ext cx="1079462" cy="31880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0" name="TextBox 39">
              <a:extLst>
                <a:ext uri="{FF2B5EF4-FFF2-40B4-BE49-F238E27FC236}">
                  <a16:creationId xmlns:a16="http://schemas.microsoft.com/office/drawing/2014/main" id="{38AA5B9F-CA65-95DF-8D12-93B35A8DEEAC}"/>
                </a:ext>
              </a:extLst>
            </xdr:cNvPr>
            <xdr:cNvSpPr txBox="1"/>
          </xdr:nvSpPr>
          <xdr:spPr>
            <a:xfrm>
              <a:off x="15245235" y="2698411"/>
              <a:ext cx="1079462" cy="3188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f>
                          <m:fPr>
                            <m:type m:val="lin"/>
                            <m:ctrlPr>
                              <a:rPr lang="en-US" sz="110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100" i="1">
                                <a:latin typeface="Cambria Math" panose="02040503050406030204" pitchFamily="18" charset="0"/>
                              </a:rPr>
                              <m:t>𝑡</m:t>
                            </m:r>
                          </m:num>
                          <m:den>
                            <m:r>
                              <a:rPr lang="en-US" sz="1100" i="1">
                                <a:latin typeface="Cambria Math" panose="02040503050406030204" pitchFamily="18" charset="0"/>
                              </a:rPr>
                              <m:t>𝑡</m:t>
                            </m:r>
                          </m:den>
                        </m:f>
                        <m:r>
                          <a:rPr lang="en-US" sz="1100" i="0">
                            <a:latin typeface="Cambria Math" panose="02040503050406030204" pitchFamily="18" charset="0"/>
                          </a:rPr>
                          <m:t>−1</m:t>
                        </m:r>
                      </m:sub>
                    </m:sSub>
                    <m:r>
                      <a:rPr lang="en-US" sz="1100" i="0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e>
                          <m:sub>
                            <m:r>
                              <a:rPr lang="en-US" sz="1100" i="1">
                                <a:latin typeface="Cambria Math" panose="02040503050406030204" pitchFamily="18" charset="0"/>
                              </a:rPr>
                              <m:t>𝑡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e>
                          <m:sub>
                            <m:r>
                              <a:rPr lang="en-US" sz="1100" i="1">
                                <a:latin typeface="Cambria Math" panose="02040503050406030204" pitchFamily="18" charset="0"/>
                              </a:rPr>
                              <m:t>𝑡</m:t>
                            </m:r>
                            <m:r>
                              <a:rPr lang="en-US" sz="1100" i="0">
                                <a:latin typeface="Cambria Math" panose="02040503050406030204" pitchFamily="18" charset="0"/>
                              </a:rPr>
                              <m:t>−1</m:t>
                            </m:r>
                          </m:sub>
                        </m:sSub>
                      </m:den>
                    </m:f>
                    <m:r>
                      <a:rPr lang="en-US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&lt;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1</m:t>
                    </m:r>
                  </m:oMath>
                </m:oMathPara>
              </a14:m>
              <a:endParaRPr lang="en-US" sz="1100" b="0">
                <a:ea typeface="Cambria Math" panose="02040503050406030204" pitchFamily="18" charset="0"/>
              </a:endParaRPr>
            </a:p>
          </xdr:txBody>
        </xdr:sp>
      </mc:Choice>
      <mc:Fallback>
        <xdr:sp macro="" textlink="">
          <xdr:nvSpPr>
            <xdr:cNvPr id="40" name="TextBox 39">
              <a:extLst>
                <a:ext uri="{FF2B5EF4-FFF2-40B4-BE49-F238E27FC236}">
                  <a16:creationId xmlns:a16="http://schemas.microsoft.com/office/drawing/2014/main" id="{38AA5B9F-CA65-95DF-8D12-93B35A8DEEAC}"/>
                </a:ext>
              </a:extLst>
            </xdr:cNvPr>
            <xdr:cNvSpPr txBox="1"/>
          </xdr:nvSpPr>
          <xdr:spPr>
            <a:xfrm>
              <a:off x="15245235" y="2698411"/>
              <a:ext cx="1079462" cy="3188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𝐼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_(</a:t>
              </a:r>
              <a:r>
                <a:rPr lang="en-US" sz="1100" i="0">
                  <a:latin typeface="Cambria Math" panose="02040503050406030204" pitchFamily="18" charset="0"/>
                </a:rPr>
                <a:t>𝑡∕𝑡−1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)</a:t>
              </a:r>
              <a:r>
                <a:rPr lang="en-US" sz="1100" i="0">
                  <a:latin typeface="Cambria Math" panose="02040503050406030204" pitchFamily="18" charset="0"/>
                </a:rPr>
                <a:t>=𝑦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sz="1100" i="0">
                  <a:latin typeface="Cambria Math" panose="02040503050406030204" pitchFamily="18" charset="0"/>
                </a:rPr>
                <a:t>𝑡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/</a:t>
              </a:r>
              <a:r>
                <a:rPr lang="en-US" sz="1100" i="0">
                  <a:latin typeface="Cambria Math" panose="02040503050406030204" pitchFamily="18" charset="0"/>
                </a:rPr>
                <a:t>𝑦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_(</a:t>
              </a:r>
              <a:r>
                <a:rPr lang="en-US" sz="1100" i="0">
                  <a:latin typeface="Cambria Math" panose="02040503050406030204" pitchFamily="18" charset="0"/>
                </a:rPr>
                <a:t>𝑡−1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) </a:t>
              </a:r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&lt;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1</a:t>
              </a:r>
              <a:endParaRPr lang="en-US" sz="1100" b="0">
                <a:ea typeface="Cambria Math" panose="02040503050406030204" pitchFamily="18" charset="0"/>
              </a:endParaRPr>
            </a:p>
          </xdr:txBody>
        </xdr:sp>
      </mc:Fallback>
    </mc:AlternateContent>
    <xdr:clientData/>
  </xdr:oneCellAnchor>
  <xdr:oneCellAnchor>
    <xdr:from>
      <xdr:col>21</xdr:col>
      <xdr:colOff>627632</xdr:colOff>
      <xdr:row>15</xdr:row>
      <xdr:rowOff>179739</xdr:rowOff>
    </xdr:from>
    <xdr:ext cx="1399037" cy="19242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1" name="TextBox 40">
              <a:extLst>
                <a:ext uri="{FF2B5EF4-FFF2-40B4-BE49-F238E27FC236}">
                  <a16:creationId xmlns:a16="http://schemas.microsoft.com/office/drawing/2014/main" id="{097B57C0-8516-38D5-C2C4-EDA965D022AB}"/>
                </a:ext>
              </a:extLst>
            </xdr:cNvPr>
            <xdr:cNvSpPr txBox="1"/>
          </xdr:nvSpPr>
          <xdr:spPr>
            <a:xfrm>
              <a:off x="13674701" y="2936899"/>
              <a:ext cx="1399037" cy="1924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b>
                        <m:f>
                          <m:fPr>
                            <m:type m:val="lin"/>
                            <m:ctrlPr>
                              <a:rPr lang="en-US" sz="110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100" i="1">
                                <a:latin typeface="Cambria Math" panose="02040503050406030204" pitchFamily="18" charset="0"/>
                              </a:rPr>
                              <m:t>𝑡</m:t>
                            </m:r>
                          </m:num>
                          <m:den>
                            <m:r>
                              <a:rPr lang="en-US" sz="1100" i="0">
                                <a:latin typeface="Cambria Math" panose="02040503050406030204" pitchFamily="18" charset="0"/>
                              </a:rPr>
                              <m:t>1</m:t>
                            </m:r>
                          </m:den>
                        </m:f>
                      </m:sub>
                    </m:sSub>
                    <m:r>
                      <a:rPr lang="en-US" sz="1100" i="0">
                        <a:latin typeface="Cambria Math" panose="02040503050406030204" pitchFamily="18" charset="0"/>
                      </a:rPr>
                      <m:t>=</m:t>
                    </m:r>
                    <m:d>
                      <m:dPr>
                        <m:ctrlPr>
                          <a:rPr lang="en-US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sz="11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latin typeface="Cambria Math" panose="02040503050406030204" pitchFamily="18" charset="0"/>
                              </a:rPr>
                              <m:t>𝐼</m:t>
                            </m:r>
                          </m:e>
                          <m:sub>
                            <m:f>
                              <m:fPr>
                                <m:type m:val="lin"/>
                                <m:ctrlPr>
                                  <a:rPr lang="en-US" sz="110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n-US" sz="1100" i="1">
                                    <a:latin typeface="Cambria Math" panose="02040503050406030204" pitchFamily="18" charset="0"/>
                                  </a:rPr>
                                  <m:t>𝑡</m:t>
                                </m:r>
                              </m:num>
                              <m:den>
                                <m:r>
                                  <a:rPr lang="en-US" sz="1100" i="0">
                                    <a:latin typeface="Cambria Math" panose="02040503050406030204" pitchFamily="18" charset="0"/>
                                  </a:rPr>
                                  <m:t>1</m:t>
                                </m:r>
                              </m:den>
                            </m:f>
                          </m:sub>
                        </m:sSub>
                        <m:r>
                          <a:rPr lang="en-US" sz="1100" i="0">
                            <a:latin typeface="Cambria Math" panose="02040503050406030204" pitchFamily="18" charset="0"/>
                          </a:rPr>
                          <m:t>−1</m:t>
                        </m:r>
                      </m:e>
                    </m:d>
                    <m:r>
                      <a:rPr lang="en-US" sz="1100" i="0">
                        <a:latin typeface="Cambria Math" panose="02040503050406030204" pitchFamily="18" charset="0"/>
                      </a:rPr>
                      <m:t>⋅100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41" name="TextBox 40">
              <a:extLst>
                <a:ext uri="{FF2B5EF4-FFF2-40B4-BE49-F238E27FC236}">
                  <a16:creationId xmlns:a16="http://schemas.microsoft.com/office/drawing/2014/main" id="{097B57C0-8516-38D5-C2C4-EDA965D022AB}"/>
                </a:ext>
              </a:extLst>
            </xdr:cNvPr>
            <xdr:cNvSpPr txBox="1"/>
          </xdr:nvSpPr>
          <xdr:spPr>
            <a:xfrm>
              <a:off x="13674701" y="2936899"/>
              <a:ext cx="1399037" cy="1924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𝑅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_(</a:t>
              </a:r>
              <a:r>
                <a:rPr lang="en-US" sz="1100" i="0">
                  <a:latin typeface="Cambria Math" panose="02040503050406030204" pitchFamily="18" charset="0"/>
                </a:rPr>
                <a:t>𝑡∕1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)</a:t>
              </a:r>
              <a:r>
                <a:rPr lang="en-US" sz="1100" i="0">
                  <a:latin typeface="Cambria Math" panose="02040503050406030204" pitchFamily="18" charset="0"/>
                </a:rPr>
                <a:t>=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en-US" sz="1100" i="0">
                  <a:latin typeface="Cambria Math" panose="02040503050406030204" pitchFamily="18" charset="0"/>
                </a:rPr>
                <a:t>𝐼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_(</a:t>
              </a:r>
              <a:r>
                <a:rPr lang="en-US" sz="1100" i="0">
                  <a:latin typeface="Cambria Math" panose="02040503050406030204" pitchFamily="18" charset="0"/>
                </a:rPr>
                <a:t>𝑡∕1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)</a:t>
              </a:r>
              <a:r>
                <a:rPr lang="en-US" sz="1100" i="0">
                  <a:latin typeface="Cambria Math" panose="02040503050406030204" pitchFamily="18" charset="0"/>
                </a:rPr>
                <a:t>−1)⋅100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24</xdr:col>
      <xdr:colOff>122152</xdr:colOff>
      <xdr:row>15</xdr:row>
      <xdr:rowOff>180320</xdr:rowOff>
    </xdr:from>
    <xdr:ext cx="1629357" cy="19242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6" name="TextBox 45">
              <a:extLst>
                <a:ext uri="{FF2B5EF4-FFF2-40B4-BE49-F238E27FC236}">
                  <a16:creationId xmlns:a16="http://schemas.microsoft.com/office/drawing/2014/main" id="{E5ADD03F-4142-4CD5-830C-346EF5C700CD}"/>
                </a:ext>
              </a:extLst>
            </xdr:cNvPr>
            <xdr:cNvSpPr txBox="1"/>
          </xdr:nvSpPr>
          <xdr:spPr>
            <a:xfrm>
              <a:off x="15152747" y="3135251"/>
              <a:ext cx="1629357" cy="192425"/>
            </a:xfrm>
            <a:prstGeom prst="rect">
              <a:avLst/>
            </a:prstGeom>
            <a:noFill/>
            <a:ln>
              <a:noFill/>
            </a:ln>
            <a:effectLst/>
          </xdr:spPr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kumimoji="0" lang="en-US" sz="1100" b="0" i="0" u="none" strike="noStrike" kern="0" cap="none" spc="0" normalizeH="0" baseline="0" noProof="0" smtClean="0">
                            <a:ln>
                              <a:noFill/>
                            </a:ln>
                            <a:solidFill>
                              <a:srgbClr val="836967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kumimoji="0" lang="en-US" sz="1100" b="0" i="1" u="none" strike="noStrike" kern="0" cap="none" spc="0" normalizeH="0" baseline="0" noProof="0" smtClean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</m:t>
                        </m:r>
                      </m:e>
                      <m:sub>
                        <m:f>
                          <m:fPr>
                            <m:type m:val="lin"/>
                            <m:ctrlPr>
                              <a:rPr lang="en-US" sz="1100" i="1"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n-US" sz="1100" i="1"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𝑡</m:t>
                            </m:r>
                          </m:num>
                          <m:den>
                            <m:r>
                              <a:rPr lang="en-US" sz="1100" i="1"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𝑡</m:t>
                            </m:r>
                          </m:den>
                        </m:f>
                        <m:r>
                          <a:rPr lang="en-US" sz="1100" i="0">
                            <a:effectLst/>
                            <a:latin typeface="+mn-lt"/>
                            <a:ea typeface="+mn-ea"/>
                            <a:cs typeface="+mn-cs"/>
                          </a:rPr>
                          <m:t>−</m:t>
                        </m:r>
                        <m:r>
                          <a:rPr lang="en-US" sz="1100" b="0" i="1"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sub>
                    </m:sSub>
                    <m:r>
                      <a:rPr kumimoji="0" lang="en-US" sz="1100" b="0" i="0" u="none" strike="noStrike" kern="0" cap="none" spc="0" normalizeH="0" baseline="0" noProof="0" smtClean="0">
                        <a:ln>
                          <a:noFill/>
                        </a:ln>
                        <a:solidFill>
                          <a:sysClr val="windowText" lastClr="000000"/>
                        </a:solidFill>
                        <a:effectLst/>
                        <a:uLnTx/>
                        <a:uFillTx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d>
                      <m:dPr>
                        <m:ctrlPr>
                          <a:rPr kumimoji="0" lang="en-US" sz="1100" b="0" i="1" u="none" strike="noStrike" kern="0" cap="none" spc="0" normalizeH="0" baseline="0" noProof="0" smtClean="0">
                            <a:ln>
                              <a:noFill/>
                            </a:ln>
                            <a:solidFill>
                              <a:srgbClr val="836967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kumimoji="0" lang="en-US" sz="1100" b="0" i="1" u="none" strike="noStrike" kern="0" cap="none" spc="0" normalizeH="0" baseline="0" noProof="0" smtClean="0">
                                <a:ln>
                                  <a:noFill/>
                                </a:ln>
                                <a:solidFill>
                                  <a:srgbClr val="836967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kumimoji="0" lang="en-US" sz="1100" b="0" i="1" u="none" strike="noStrike" kern="0" cap="none" spc="0" normalizeH="0" baseline="0" noProof="0" smtClean="0">
                                <a:ln>
                                  <a:noFill/>
                                </a:ln>
                                <a:solidFill>
                                  <a:sysClr val="windowText" lastClr="000000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𝐼</m:t>
                            </m:r>
                          </m:e>
                          <m:sub>
                            <m:f>
                              <m:fPr>
                                <m:type m:val="lin"/>
                                <m:ctrlPr>
                                  <a:rPr lang="en-US" sz="1100" i="1"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sz="1100" i="1"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𝑡</m:t>
                                </m:r>
                              </m:num>
                              <m:den>
                                <m:r>
                                  <a:rPr lang="en-US" sz="1100" i="1"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𝑡</m:t>
                                </m:r>
                              </m:den>
                            </m:f>
                            <m:r>
                              <a:rPr lang="en-US" sz="1100" i="0"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−</m:t>
                            </m:r>
                            <m:r>
                              <a:rPr lang="en-US" sz="1100" b="0" i="1"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  <m:r>
                          <a:rPr kumimoji="0" lang="en-US" sz="1100" b="0" i="0" u="none" strike="noStrike" kern="0" cap="none" spc="0" normalizeH="0" baseline="0" noProof="0" smtClean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−1</m:t>
                        </m:r>
                      </m:e>
                    </m:d>
                    <m:r>
                      <a:rPr kumimoji="0" lang="en-US" sz="1100" b="0" i="0" u="none" strike="noStrike" kern="0" cap="none" spc="0" normalizeH="0" baseline="0" noProof="0" smtClean="0">
                        <a:ln>
                          <a:noFill/>
                        </a:ln>
                        <a:solidFill>
                          <a:sysClr val="windowText" lastClr="000000"/>
                        </a:solidFill>
                        <a:effectLst/>
                        <a:uLnTx/>
                        <a:uFillTx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⋅100</m:t>
                    </m:r>
                  </m:oMath>
                </m:oMathPara>
              </a14:m>
              <a:endParaRPr kumimoji="0" lang="en-US" sz="110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Calibri" panose="020F0502020204030204"/>
                <a:ea typeface="+mn-ea"/>
                <a:cs typeface="+mn-cs"/>
              </a:endParaRPr>
            </a:p>
          </xdr:txBody>
        </xdr:sp>
      </mc:Choice>
      <mc:Fallback>
        <xdr:sp macro="" textlink="">
          <xdr:nvSpPr>
            <xdr:cNvPr id="46" name="TextBox 45">
              <a:extLst>
                <a:ext uri="{FF2B5EF4-FFF2-40B4-BE49-F238E27FC236}">
                  <a16:creationId xmlns:a16="http://schemas.microsoft.com/office/drawing/2014/main" id="{E5ADD03F-4142-4CD5-830C-346EF5C700CD}"/>
                </a:ext>
              </a:extLst>
            </xdr:cNvPr>
            <xdr:cNvSpPr txBox="1"/>
          </xdr:nvSpPr>
          <xdr:spPr>
            <a:xfrm>
              <a:off x="15152747" y="3135251"/>
              <a:ext cx="1629357" cy="192425"/>
            </a:xfrm>
            <a:prstGeom prst="rect">
              <a:avLst/>
            </a:prstGeom>
            <a:noFill/>
            <a:ln>
              <a:noFill/>
            </a:ln>
            <a:effectLst/>
          </xdr:spPr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en-US" sz="11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𝑅</a:t>
              </a:r>
              <a:r>
                <a:rPr kumimoji="0" lang="en-US" sz="1100" b="0" i="0" u="none" strike="noStrike" kern="0" cap="none" spc="0" normalizeH="0" baseline="0" noProof="0">
                  <a:ln>
                    <a:noFill/>
                  </a:ln>
                  <a:solidFill>
                    <a:srgbClr val="836967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_(</a:t>
              </a:r>
              <a:r>
                <a:rPr lang="en-US" sz="1100" i="0">
                  <a:effectLst/>
                  <a:latin typeface="+mn-lt"/>
                  <a:ea typeface="+mn-ea"/>
                  <a:cs typeface="+mn-cs"/>
                </a:rPr>
                <a:t>𝑡∕𝑡−</a:t>
              </a:r>
              <a:r>
                <a:rPr lang="en-US" sz="1100" b="0" i="0"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</a:t>
              </a:r>
              <a:r>
                <a:rPr kumimoji="0" lang="en-US" sz="1100" b="0" i="0" u="none" strike="noStrike" kern="0" cap="none" spc="0" normalizeH="0" baseline="0" noProof="0">
                  <a:ln>
                    <a:noFill/>
                  </a:ln>
                  <a:solidFill>
                    <a:srgbClr val="836967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kumimoji="0" lang="en-US" sz="11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kumimoji="0" lang="en-US" sz="1100" b="0" i="0" u="none" strike="noStrike" kern="0" cap="none" spc="0" normalizeH="0" baseline="0" noProof="0">
                  <a:ln>
                    <a:noFill/>
                  </a:ln>
                  <a:solidFill>
                    <a:srgbClr val="836967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kumimoji="0" lang="en-US" sz="11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𝐼</a:t>
              </a:r>
              <a:r>
                <a:rPr kumimoji="0" lang="en-US" sz="1100" b="0" i="0" u="none" strike="noStrike" kern="0" cap="none" spc="0" normalizeH="0" baseline="0" noProof="0">
                  <a:ln>
                    <a:noFill/>
                  </a:ln>
                  <a:solidFill>
                    <a:srgbClr val="836967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_(</a:t>
              </a:r>
              <a:r>
                <a:rPr lang="en-US" sz="1100" i="0">
                  <a:effectLst/>
                  <a:latin typeface="+mn-lt"/>
                  <a:ea typeface="+mn-ea"/>
                  <a:cs typeface="+mn-cs"/>
                </a:rPr>
                <a:t>𝑡∕𝑡−</a:t>
              </a:r>
              <a:r>
                <a:rPr lang="en-US" sz="1100" b="0" i="0"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</a:t>
              </a:r>
              <a:r>
                <a:rPr kumimoji="0" lang="en-US" sz="1100" b="0" i="0" u="none" strike="noStrike" kern="0" cap="none" spc="0" normalizeH="0" baseline="0" noProof="0">
                  <a:ln>
                    <a:noFill/>
                  </a:ln>
                  <a:solidFill>
                    <a:srgbClr val="836967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kumimoji="0" lang="en-US" sz="11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−1)⋅100</a:t>
              </a:r>
              <a:endParaRPr kumimoji="0" lang="en-US" sz="110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Calibri" panose="020F0502020204030204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23</xdr:col>
      <xdr:colOff>511297</xdr:colOff>
      <xdr:row>17</xdr:row>
      <xdr:rowOff>104120</xdr:rowOff>
    </xdr:from>
    <xdr:ext cx="549061" cy="32720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7" name="TextBox 46">
              <a:extLst>
                <a:ext uri="{FF2B5EF4-FFF2-40B4-BE49-F238E27FC236}">
                  <a16:creationId xmlns:a16="http://schemas.microsoft.com/office/drawing/2014/main" id="{60490BC4-622C-DC2B-7246-A16D6EC21FA6}"/>
                </a:ext>
              </a:extLst>
            </xdr:cNvPr>
            <xdr:cNvSpPr txBox="1"/>
          </xdr:nvSpPr>
          <xdr:spPr>
            <a:xfrm>
              <a:off x="14779892" y="3251005"/>
              <a:ext cx="549061" cy="3272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100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</m:acc>
                    <m:r>
                      <a:rPr lang="en-US" sz="1100" i="0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nary>
                          <m:naryPr>
                            <m:chr m:val="∑"/>
                            <m:grow m:val="on"/>
                            <m:subHide m:val="on"/>
                            <m:supHide m:val="on"/>
                            <m:ctrlPr>
                              <a:rPr lang="en-US" sz="110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/>
                          <m:sup/>
                          <m:e>
                            <m:sSub>
                              <m:sSubPr>
                                <m:ctrlPr>
                                  <a:rPr lang="en-US" sz="1100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latin typeface="Cambria Math" panose="02040503050406030204" pitchFamily="18" charset="0"/>
                                  </a:rPr>
                                  <m:t>𝑦</m:t>
                                </m:r>
                              </m:e>
                              <m:sub>
                                <m:r>
                                  <a:rPr lang="en-US" sz="1100" i="1">
                                    <a:latin typeface="Cambria Math" panose="02040503050406030204" pitchFamily="18" charset="0"/>
                                  </a:rPr>
                                  <m:t>𝑡</m:t>
                                </m:r>
                              </m:sub>
                            </m:sSub>
                          </m:e>
                        </m:nary>
                      </m:num>
                      <m:den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𝑛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47" name="TextBox 46">
              <a:extLst>
                <a:ext uri="{FF2B5EF4-FFF2-40B4-BE49-F238E27FC236}">
                  <a16:creationId xmlns:a16="http://schemas.microsoft.com/office/drawing/2014/main" id="{60490BC4-622C-DC2B-7246-A16D6EC21FA6}"/>
                </a:ext>
              </a:extLst>
            </xdr:cNvPr>
            <xdr:cNvSpPr txBox="1"/>
          </xdr:nvSpPr>
          <xdr:spPr>
            <a:xfrm>
              <a:off x="14779892" y="3251005"/>
              <a:ext cx="549061" cy="3272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𝑦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 ̅</a:t>
              </a:r>
              <a:r>
                <a:rPr lang="en-US" sz="1100" i="0">
                  <a:latin typeface="Cambria Math" panose="02040503050406030204" pitchFamily="18" charset="0"/>
                </a:rPr>
                <a:t>=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(∑128▒</a:t>
              </a:r>
              <a:r>
                <a:rPr lang="en-US" sz="1100" i="0">
                  <a:latin typeface="Cambria Math" panose="02040503050406030204" pitchFamily="18" charset="0"/>
                </a:rPr>
                <a:t>𝑦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sz="1100" i="0">
                  <a:latin typeface="Cambria Math" panose="02040503050406030204" pitchFamily="18" charset="0"/>
                </a:rPr>
                <a:t>𝑡 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)/</a:t>
              </a:r>
              <a:r>
                <a:rPr lang="en-US" sz="1100" i="0">
                  <a:latin typeface="Cambria Math" panose="02040503050406030204" pitchFamily="18" charset="0"/>
                </a:rPr>
                <a:t>𝑛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22</xdr:col>
      <xdr:colOff>11052</xdr:colOff>
      <xdr:row>20</xdr:row>
      <xdr:rowOff>22685</xdr:rowOff>
    </xdr:from>
    <xdr:ext cx="3151312" cy="46051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8" name="TextBox 47">
              <a:extLst>
                <a:ext uri="{FF2B5EF4-FFF2-40B4-BE49-F238E27FC236}">
                  <a16:creationId xmlns:a16="http://schemas.microsoft.com/office/drawing/2014/main" id="{153B2581-DD86-8BAE-7347-2B42C3E0B610}"/>
                </a:ext>
              </a:extLst>
            </xdr:cNvPr>
            <xdr:cNvSpPr txBox="1"/>
          </xdr:nvSpPr>
          <xdr:spPr>
            <a:xfrm>
              <a:off x="13668884" y="3890853"/>
              <a:ext cx="3151312" cy="46051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100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</m:acc>
                    <m:r>
                      <a:rPr lang="en-US" sz="1100" i="0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e>
                          <m:sub>
                            <m:r>
                              <a:rPr lang="en-US" sz="1100" i="0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  <m:r>
                          <a:rPr lang="en-US" sz="1100" i="0">
                            <a:latin typeface="Cambria Math" panose="02040503050406030204" pitchFamily="18" charset="0"/>
                          </a:rPr>
                          <m:t>⋅</m:t>
                        </m:r>
                        <m:f>
                          <m:fPr>
                            <m:ctrlPr>
                              <a:rPr lang="en-US" sz="11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en-US" sz="1100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i="0">
                                    <a:latin typeface="Cambria Math" panose="02040503050406030204" pitchFamily="18" charset="0"/>
                                  </a:rPr>
                                  <m:t>ⅆ</m:t>
                                </m:r>
                              </m:e>
                              <m:sub>
                                <m:r>
                                  <a:rPr lang="en-US" sz="1100" i="0">
                                    <a:latin typeface="Cambria Math" panose="02040503050406030204" pitchFamily="18" charset="0"/>
                                  </a:rPr>
                                  <m:t>1</m:t>
                                </m:r>
                              </m:sub>
                            </m:sSub>
                          </m:num>
                          <m:den>
                            <m:r>
                              <a:rPr lang="en-US" sz="1100" i="0">
                                <a:latin typeface="Cambria Math" panose="02040503050406030204" pitchFamily="18" charset="0"/>
                              </a:rPr>
                              <m:t>2</m:t>
                            </m:r>
                          </m:den>
                        </m:f>
                        <m:r>
                          <a:rPr lang="en-US" sz="1100" i="0">
                            <a:latin typeface="Cambria Math" panose="02040503050406030204" pitchFamily="18" charset="0"/>
                          </a:rPr>
                          <m:t>+</m:t>
                        </m:r>
                        <m:sSub>
                          <m:sSubPr>
                            <m:ctrlPr>
                              <a:rPr lang="en-US" sz="11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e>
                          <m:sub>
                            <m:r>
                              <a:rPr lang="en-US" sz="1100" i="0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  <m:f>
                          <m:fPr>
                            <m:ctrlPr>
                              <a:rPr lang="en-US" sz="11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en-US" sz="1100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i="0">
                                    <a:latin typeface="Cambria Math" panose="02040503050406030204" pitchFamily="18" charset="0"/>
                                  </a:rPr>
                                  <m:t>ⅆ</m:t>
                                </m:r>
                              </m:e>
                              <m:sub>
                                <m:r>
                                  <a:rPr lang="en-US" sz="1100" i="0">
                                    <a:latin typeface="Cambria Math" panose="02040503050406030204" pitchFamily="18" charset="0"/>
                                  </a:rPr>
                                  <m:t>1</m:t>
                                </m:r>
                              </m:sub>
                            </m:sSub>
                            <m:r>
                              <a:rPr lang="en-US" sz="1100" i="0">
                                <a:latin typeface="Cambria Math" panose="02040503050406030204" pitchFamily="18" charset="0"/>
                              </a:rPr>
                              <m:t>+</m:t>
                            </m:r>
                            <m:sSub>
                              <m:sSubPr>
                                <m:ctrlPr>
                                  <a:rPr lang="en-US" sz="1100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i="0">
                                    <a:latin typeface="Cambria Math" panose="02040503050406030204" pitchFamily="18" charset="0"/>
                                  </a:rPr>
                                  <m:t>ⅆ</m:t>
                                </m:r>
                              </m:e>
                              <m:sub>
                                <m:r>
                                  <a:rPr lang="en-US" sz="1100" i="0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b>
                            </m:sSub>
                          </m:num>
                          <m:den>
                            <m:r>
                              <a:rPr lang="en-US" sz="1100" i="0">
                                <a:latin typeface="Cambria Math" panose="02040503050406030204" pitchFamily="18" charset="0"/>
                              </a:rPr>
                              <m:t>2</m:t>
                            </m:r>
                          </m:den>
                        </m:f>
                        <m:r>
                          <a:rPr lang="en-US" sz="1100" i="0">
                            <a:latin typeface="Cambria Math" panose="02040503050406030204" pitchFamily="18" charset="0"/>
                          </a:rPr>
                          <m:t>+</m:t>
                        </m:r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𝑦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3</m:t>
                            </m:r>
                          </m:sub>
                        </m:sSub>
                        <m:f>
                          <m:f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𝑑</m:t>
                                </m:r>
                              </m:e>
                              <m:sub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+</m:t>
                            </m:r>
                            <m:sSub>
                              <m:sSub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𝑑</m:t>
                                </m:r>
                              </m:e>
                              <m:sub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3</m:t>
                                </m:r>
                              </m:sub>
                            </m:sSub>
                          </m:num>
                          <m:den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2</m:t>
                            </m:r>
                          </m:den>
                        </m:f>
                        <m:r>
                          <a:rPr lang="en-US" sz="1100" i="0">
                            <a:latin typeface="Cambria Math" panose="02040503050406030204" pitchFamily="18" charset="0"/>
                          </a:rPr>
                          <m:t>+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…+</m:t>
                        </m:r>
                        <m:sSub>
                          <m:sSubPr>
                            <m:ctrlPr>
                              <a:rPr lang="en-US" sz="11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e>
                          <m:sub>
                            <m:r>
                              <a:rPr lang="en-US" sz="110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sub>
                        </m:sSub>
                        <m:f>
                          <m:fPr>
                            <m:ctrlPr>
                              <a:rPr lang="en-US" sz="11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en-US" sz="1100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latin typeface="Cambria Math" panose="02040503050406030204" pitchFamily="18" charset="0"/>
                                  </a:rPr>
                                  <m:t>ⅆ</m:t>
                                </m:r>
                              </m:e>
                              <m:sub>
                                <m:r>
                                  <a:rPr lang="en-US" sz="1100" i="1"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  <m:r>
                                  <a:rPr lang="en-US" sz="1100" i="1">
                                    <a:latin typeface="Cambria Math" panose="02040503050406030204" pitchFamily="18" charset="0"/>
                                  </a:rPr>
                                  <m:t>−1</m:t>
                                </m:r>
                              </m:sub>
                            </m:sSub>
                          </m:num>
                          <m:den>
                            <m:r>
                              <a:rPr lang="en-US" sz="110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den>
                        </m:f>
                      </m:num>
                      <m:den>
                        <m:sSub>
                          <m:sSubPr>
                            <m:ctrlPr>
                              <a:rPr lang="en-US" sz="11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latin typeface="Cambria Math" panose="02040503050406030204" pitchFamily="18" charset="0"/>
                              </a:rPr>
                              <m:t>𝑑</m:t>
                            </m:r>
                          </m:e>
                          <m:sub>
                            <m:r>
                              <a:rPr lang="en-US" sz="1100" i="0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  <m:r>
                          <a:rPr lang="en-US" sz="1100" i="0">
                            <a:latin typeface="Cambria Math" panose="02040503050406030204" pitchFamily="18" charset="0"/>
                          </a:rPr>
                          <m:t>+</m:t>
                        </m:r>
                        <m:sSub>
                          <m:sSubPr>
                            <m:ctrlPr>
                              <a:rPr lang="en-US" sz="11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latin typeface="Cambria Math" panose="02040503050406030204" pitchFamily="18" charset="0"/>
                              </a:rPr>
                              <m:t>𝑑</m:t>
                            </m:r>
                          </m:e>
                          <m:sub>
                            <m:r>
                              <a:rPr lang="en-US" sz="1100" i="0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  <m:r>
                          <a:rPr lang="en-US" sz="1100" i="0">
                            <a:latin typeface="Cambria Math" panose="02040503050406030204" pitchFamily="18" charset="0"/>
                          </a:rPr>
                          <m:t>+…+</m:t>
                        </m:r>
                        <m:sSub>
                          <m:sSubPr>
                            <m:ctrlPr>
                              <a:rPr lang="en-US" sz="11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latin typeface="Cambria Math" panose="02040503050406030204" pitchFamily="18" charset="0"/>
                              </a:rPr>
                              <m:t>𝑑</m:t>
                            </m:r>
                          </m:e>
                          <m:sub>
                            <m:r>
                              <a:rPr lang="en-US" sz="110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  <m:r>
                              <a:rPr lang="en-US" sz="1100" i="0">
                                <a:latin typeface="Cambria Math" panose="02040503050406030204" pitchFamily="18" charset="0"/>
                              </a:rPr>
                              <m:t>−1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48" name="TextBox 47">
              <a:extLst>
                <a:ext uri="{FF2B5EF4-FFF2-40B4-BE49-F238E27FC236}">
                  <a16:creationId xmlns:a16="http://schemas.microsoft.com/office/drawing/2014/main" id="{153B2581-DD86-8BAE-7347-2B42C3E0B610}"/>
                </a:ext>
              </a:extLst>
            </xdr:cNvPr>
            <xdr:cNvSpPr txBox="1"/>
          </xdr:nvSpPr>
          <xdr:spPr>
            <a:xfrm>
              <a:off x="13668884" y="3890853"/>
              <a:ext cx="3151312" cy="46051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𝑦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 ̅</a:t>
              </a:r>
              <a:r>
                <a:rPr lang="en-US" sz="1100" i="0">
                  <a:latin typeface="Cambria Math" panose="02040503050406030204" pitchFamily="18" charset="0"/>
                </a:rPr>
                <a:t>=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en-US" sz="1100" i="0">
                  <a:latin typeface="Cambria Math" panose="02040503050406030204" pitchFamily="18" charset="0"/>
                </a:rPr>
                <a:t>𝑦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sz="1100" i="0">
                  <a:latin typeface="Cambria Math" panose="02040503050406030204" pitchFamily="18" charset="0"/>
                </a:rPr>
                <a:t>1⋅ⅆ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sz="1100" i="0">
                  <a:latin typeface="Cambria Math" panose="02040503050406030204" pitchFamily="18" charset="0"/>
                </a:rPr>
                <a:t>1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/</a:t>
              </a:r>
              <a:r>
                <a:rPr lang="en-US" sz="1100" i="0">
                  <a:latin typeface="Cambria Math" panose="02040503050406030204" pitchFamily="18" charset="0"/>
                </a:rPr>
                <a:t>2+𝑦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sz="1100" i="0">
                  <a:latin typeface="Cambria Math" panose="02040503050406030204" pitchFamily="18" charset="0"/>
                </a:rPr>
                <a:t>2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  (</a:t>
              </a:r>
              <a:r>
                <a:rPr lang="en-US" sz="1100" i="0">
                  <a:latin typeface="Cambria Math" panose="02040503050406030204" pitchFamily="18" charset="0"/>
                </a:rPr>
                <a:t>ⅆ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sz="1100" i="0">
                  <a:latin typeface="Cambria Math" panose="02040503050406030204" pitchFamily="18" charset="0"/>
                </a:rPr>
                <a:t>1+ⅆ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sz="1100" i="0">
                  <a:latin typeface="Cambria Math" panose="02040503050406030204" pitchFamily="18" charset="0"/>
                </a:rPr>
                <a:t>2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)/</a:t>
              </a:r>
              <a:r>
                <a:rPr lang="en-US" sz="1100" i="0">
                  <a:latin typeface="Cambria Math" panose="02040503050406030204" pitchFamily="18" charset="0"/>
                </a:rPr>
                <a:t>2+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𝑦_3  (𝑑_2+𝑑_3)/2</a:t>
              </a:r>
              <a:r>
                <a:rPr lang="en-US" sz="1100" i="0">
                  <a:latin typeface="Cambria Math" panose="02040503050406030204" pitchFamily="18" charset="0"/>
                </a:rPr>
                <a:t>+</a:t>
              </a:r>
              <a:r>
                <a:rPr lang="en-US" sz="1100" b="0" i="0">
                  <a:latin typeface="Cambria Math" panose="02040503050406030204" pitchFamily="18" charset="0"/>
                </a:rPr>
                <a:t>…+</a:t>
              </a:r>
              <a:r>
                <a:rPr lang="en-US" sz="1100" i="0">
                  <a:latin typeface="Cambria Math" panose="02040503050406030204" pitchFamily="18" charset="0"/>
                </a:rPr>
                <a:t>𝑦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sz="1100" i="0">
                  <a:latin typeface="Cambria Math" panose="02040503050406030204" pitchFamily="18" charset="0"/>
                </a:rPr>
                <a:t>𝑛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  </a:t>
              </a:r>
              <a:r>
                <a:rPr lang="en-US" sz="1100" i="0">
                  <a:latin typeface="Cambria Math" panose="02040503050406030204" pitchFamily="18" charset="0"/>
                </a:rPr>
                <a:t>ⅆ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_(</a:t>
              </a:r>
              <a:r>
                <a:rPr lang="en-US" sz="1100" i="0">
                  <a:latin typeface="Cambria Math" panose="02040503050406030204" pitchFamily="18" charset="0"/>
                </a:rPr>
                <a:t>𝑛−1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)/</a:t>
              </a:r>
              <a:r>
                <a:rPr lang="en-US" sz="1100" i="0">
                  <a:latin typeface="Cambria Math" panose="02040503050406030204" pitchFamily="18" charset="0"/>
                </a:rPr>
                <a:t>2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)/(</a:t>
              </a:r>
              <a:r>
                <a:rPr lang="en-US" sz="1100" i="0">
                  <a:latin typeface="Cambria Math" panose="02040503050406030204" pitchFamily="18" charset="0"/>
                </a:rPr>
                <a:t>𝑑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sz="1100" i="0">
                  <a:latin typeface="Cambria Math" panose="02040503050406030204" pitchFamily="18" charset="0"/>
                </a:rPr>
                <a:t>1+𝑑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sz="1100" i="0">
                  <a:latin typeface="Cambria Math" panose="02040503050406030204" pitchFamily="18" charset="0"/>
                </a:rPr>
                <a:t>2+…+𝑑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_(</a:t>
              </a:r>
              <a:r>
                <a:rPr lang="en-US" sz="1100" i="0">
                  <a:latin typeface="Cambria Math" panose="02040503050406030204" pitchFamily="18" charset="0"/>
                </a:rPr>
                <a:t>𝑛−1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) 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22</xdr:col>
      <xdr:colOff>319342</xdr:colOff>
      <xdr:row>23</xdr:row>
      <xdr:rowOff>139021</xdr:rowOff>
    </xdr:from>
    <xdr:ext cx="745589" cy="28982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9" name="TextBox 48">
              <a:extLst>
                <a:ext uri="{FF2B5EF4-FFF2-40B4-BE49-F238E27FC236}">
                  <a16:creationId xmlns:a16="http://schemas.microsoft.com/office/drawing/2014/main" id="{CA87D975-9729-4345-E60F-2A161BB0EE47}"/>
                </a:ext>
              </a:extLst>
            </xdr:cNvPr>
            <xdr:cNvSpPr txBox="1"/>
          </xdr:nvSpPr>
          <xdr:spPr>
            <a:xfrm>
              <a:off x="13977174" y="4367830"/>
              <a:ext cx="745589" cy="28982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100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m:rPr>
                            <m:sty m:val="p"/>
                          </m:rPr>
                          <a:rPr lang="en-US" sz="1100">
                            <a:latin typeface="Cambria Math" panose="02040503050406030204" pitchFamily="18" charset="0"/>
                          </a:rPr>
                          <m:t>Δ</m:t>
                        </m:r>
                      </m:e>
                    </m:acc>
                    <m:r>
                      <a:rPr lang="en-US" sz="1100" i="0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e>
                          <m:sub>
                            <m:r>
                              <a:rPr lang="en-US" sz="110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sub>
                        </m:sSub>
                        <m:r>
                          <a:rPr lang="en-US" sz="1100" i="0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e>
                          <m:sub>
                            <m:r>
                              <a:rPr lang="en-US" sz="1100" i="0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</m:num>
                      <m:den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𝑛</m:t>
                        </m:r>
                        <m:r>
                          <a:rPr lang="en-US" sz="1100" i="0">
                            <a:latin typeface="Cambria Math" panose="02040503050406030204" pitchFamily="18" charset="0"/>
                          </a:rPr>
                          <m:t>−1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49" name="TextBox 48">
              <a:extLst>
                <a:ext uri="{FF2B5EF4-FFF2-40B4-BE49-F238E27FC236}">
                  <a16:creationId xmlns:a16="http://schemas.microsoft.com/office/drawing/2014/main" id="{CA87D975-9729-4345-E60F-2A161BB0EE47}"/>
                </a:ext>
              </a:extLst>
            </xdr:cNvPr>
            <xdr:cNvSpPr txBox="1"/>
          </xdr:nvSpPr>
          <xdr:spPr>
            <a:xfrm>
              <a:off x="13977174" y="4367830"/>
              <a:ext cx="745589" cy="28982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Δ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 ̅</a:t>
              </a:r>
              <a:r>
                <a:rPr lang="en-US" sz="1100" i="0">
                  <a:latin typeface="Cambria Math" panose="02040503050406030204" pitchFamily="18" charset="0"/>
                </a:rPr>
                <a:t>=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en-US" sz="1100" i="0">
                  <a:latin typeface="Cambria Math" panose="02040503050406030204" pitchFamily="18" charset="0"/>
                </a:rPr>
                <a:t>𝑦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sz="1100" i="0">
                  <a:latin typeface="Cambria Math" panose="02040503050406030204" pitchFamily="18" charset="0"/>
                </a:rPr>
                <a:t>𝑛−𝑦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sz="1100" i="0">
                  <a:latin typeface="Cambria Math" panose="02040503050406030204" pitchFamily="18" charset="0"/>
                </a:rPr>
                <a:t>1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)/(</a:t>
              </a:r>
              <a:r>
                <a:rPr lang="en-US" sz="1100" i="0">
                  <a:latin typeface="Cambria Math" panose="02040503050406030204" pitchFamily="18" charset="0"/>
                </a:rPr>
                <a:t>𝑛−1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24</xdr:col>
      <xdr:colOff>505479</xdr:colOff>
      <xdr:row>23</xdr:row>
      <xdr:rowOff>75037</xdr:rowOff>
    </xdr:from>
    <xdr:ext cx="860748" cy="36016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0" name="TextBox 49">
              <a:extLst>
                <a:ext uri="{FF2B5EF4-FFF2-40B4-BE49-F238E27FC236}">
                  <a16:creationId xmlns:a16="http://schemas.microsoft.com/office/drawing/2014/main" id="{37845795-BDAA-C6E4-97E1-545BE4FEED8C}"/>
                </a:ext>
              </a:extLst>
            </xdr:cNvPr>
            <xdr:cNvSpPr txBox="1"/>
          </xdr:nvSpPr>
          <xdr:spPr>
            <a:xfrm>
              <a:off x="15536074" y="4303846"/>
              <a:ext cx="860748" cy="360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100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m:rPr>
                            <m:sty m:val="p"/>
                          </m:rPr>
                          <a:rPr lang="en-US" sz="1100">
                            <a:latin typeface="Cambria Math" panose="02040503050406030204" pitchFamily="18" charset="0"/>
                          </a:rPr>
                          <m:t>Δ</m:t>
                        </m:r>
                      </m:e>
                    </m:acc>
                    <m:r>
                      <a:rPr lang="en-US" sz="1100" i="0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nary>
                          <m:naryPr>
                            <m:chr m:val="∑"/>
                            <m:grow m:val="on"/>
                            <m:subHide m:val="on"/>
                            <m:supHide m:val="on"/>
                            <m:ctrlPr>
                              <a:rPr lang="en-US" sz="110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/>
                          <m:sup/>
                          <m:e>
                            <m:sSub>
                              <m:sSubPr>
                                <m:ctrlPr>
                                  <a:rPr lang="en-US" sz="1100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m:rPr>
                                    <m:sty m:val="p"/>
                                  </m:rPr>
                                  <a:rPr lang="en-US" sz="1100" i="0">
                                    <a:latin typeface="Cambria Math" panose="02040503050406030204" pitchFamily="18" charset="0"/>
                                  </a:rPr>
                                  <m:t>Δ</m:t>
                                </m:r>
                              </m:e>
                              <m:sub>
                                <m:f>
                                  <m:fPr>
                                    <m:type m:val="lin"/>
                                    <m:ctrlPr>
                                      <a:rPr lang="en-US" sz="1100" i="1">
                                        <a:latin typeface="Cambria Math" panose="02040503050406030204" pitchFamily="18" charset="0"/>
                                      </a:rPr>
                                    </m:ctrlPr>
                                  </m:fPr>
                                  <m:num>
                                    <m:r>
                                      <a:rPr lang="en-US" sz="1100" i="1">
                                        <a:latin typeface="Cambria Math" panose="02040503050406030204" pitchFamily="18" charset="0"/>
                                      </a:rPr>
                                      <m:t>𝑡</m:t>
                                    </m:r>
                                  </m:num>
                                  <m:den>
                                    <m:r>
                                      <a:rPr lang="en-US" sz="1100" i="1">
                                        <a:latin typeface="Cambria Math" panose="02040503050406030204" pitchFamily="18" charset="0"/>
                                      </a:rPr>
                                      <m:t>𝑡</m:t>
                                    </m:r>
                                  </m:den>
                                </m:f>
                                <m:r>
                                  <a:rPr lang="en-US" sz="1100" i="0">
                                    <a:latin typeface="Cambria Math" panose="02040503050406030204" pitchFamily="18" charset="0"/>
                                  </a:rPr>
                                  <m:t>−1</m:t>
                                </m:r>
                              </m:sub>
                            </m:sSub>
                          </m:e>
                        </m:nary>
                      </m:num>
                      <m:den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𝑛</m:t>
                        </m:r>
                        <m:r>
                          <a:rPr lang="en-US" sz="1100" i="0">
                            <a:latin typeface="Cambria Math" panose="02040503050406030204" pitchFamily="18" charset="0"/>
                          </a:rPr>
                          <m:t>−1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50" name="TextBox 49">
              <a:extLst>
                <a:ext uri="{FF2B5EF4-FFF2-40B4-BE49-F238E27FC236}">
                  <a16:creationId xmlns:a16="http://schemas.microsoft.com/office/drawing/2014/main" id="{37845795-BDAA-C6E4-97E1-545BE4FEED8C}"/>
                </a:ext>
              </a:extLst>
            </xdr:cNvPr>
            <xdr:cNvSpPr txBox="1"/>
          </xdr:nvSpPr>
          <xdr:spPr>
            <a:xfrm>
              <a:off x="15536074" y="4303846"/>
              <a:ext cx="860748" cy="360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Δ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 ̅</a:t>
              </a:r>
              <a:r>
                <a:rPr lang="en-US" sz="1100" i="0">
                  <a:latin typeface="Cambria Math" panose="02040503050406030204" pitchFamily="18" charset="0"/>
                </a:rPr>
                <a:t>=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(∑128▒</a:t>
              </a:r>
              <a:r>
                <a:rPr lang="en-US" sz="1100" i="0">
                  <a:latin typeface="Cambria Math" panose="02040503050406030204" pitchFamily="18" charset="0"/>
                </a:rPr>
                <a:t>Δ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_(</a:t>
              </a:r>
              <a:r>
                <a:rPr lang="en-US" sz="1100" i="0">
                  <a:latin typeface="Cambria Math" panose="02040503050406030204" pitchFamily="18" charset="0"/>
                </a:rPr>
                <a:t>𝑡∕𝑡−1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) )/(</a:t>
              </a:r>
              <a:r>
                <a:rPr lang="en-US" sz="1100" i="0">
                  <a:latin typeface="Cambria Math" panose="02040503050406030204" pitchFamily="18" charset="0"/>
                </a:rPr>
                <a:t>𝑛−1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22</xdr:col>
      <xdr:colOff>342609</xdr:colOff>
      <xdr:row>26</xdr:row>
      <xdr:rowOff>162288</xdr:rowOff>
    </xdr:from>
    <xdr:ext cx="753091" cy="20499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1" name="TextBox 50">
              <a:extLst>
                <a:ext uri="{FF2B5EF4-FFF2-40B4-BE49-F238E27FC236}">
                  <a16:creationId xmlns:a16="http://schemas.microsoft.com/office/drawing/2014/main" id="{76E39106-8F2F-7B99-F699-2E6732D5A37A}"/>
                </a:ext>
              </a:extLst>
            </xdr:cNvPr>
            <xdr:cNvSpPr txBox="1"/>
          </xdr:nvSpPr>
          <xdr:spPr>
            <a:xfrm>
              <a:off x="14000441" y="4932059"/>
              <a:ext cx="753091" cy="2049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100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</m:acc>
                    <m:r>
                      <a:rPr lang="en-US" sz="1100" i="0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ctrlPr>
                          <a:rPr lang="en-US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radPr>
                      <m:deg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𝑛</m:t>
                        </m:r>
                        <m:r>
                          <a:rPr lang="en-US" sz="1100" i="0">
                            <a:latin typeface="Cambria Math" panose="02040503050406030204" pitchFamily="18" charset="0"/>
                          </a:rPr>
                          <m:t>−1</m:t>
                        </m:r>
                      </m:deg>
                      <m:e>
                        <m:sSub>
                          <m:sSubPr>
                            <m:ctrlPr>
                              <a:rPr lang="en-US" sz="11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latin typeface="Cambria Math" panose="02040503050406030204" pitchFamily="18" charset="0"/>
                              </a:rPr>
                              <m:t>𝐼</m:t>
                            </m:r>
                          </m:e>
                          <m:sub>
                            <m:f>
                              <m:fPr>
                                <m:type m:val="lin"/>
                                <m:ctrlPr>
                                  <a:rPr lang="en-US" sz="110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n-US" sz="1100" i="1"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num>
                              <m:den>
                                <m:r>
                                  <a:rPr lang="en-US" sz="1100" i="0">
                                    <a:latin typeface="Cambria Math" panose="02040503050406030204" pitchFamily="18" charset="0"/>
                                  </a:rPr>
                                  <m:t>1</m:t>
                                </m:r>
                              </m:den>
                            </m:f>
                          </m:sub>
                        </m:sSub>
                      </m:e>
                    </m:rad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51" name="TextBox 50">
              <a:extLst>
                <a:ext uri="{FF2B5EF4-FFF2-40B4-BE49-F238E27FC236}">
                  <a16:creationId xmlns:a16="http://schemas.microsoft.com/office/drawing/2014/main" id="{76E39106-8F2F-7B99-F699-2E6732D5A37A}"/>
                </a:ext>
              </a:extLst>
            </xdr:cNvPr>
            <xdr:cNvSpPr txBox="1"/>
          </xdr:nvSpPr>
          <xdr:spPr>
            <a:xfrm>
              <a:off x="14000441" y="4932059"/>
              <a:ext cx="753091" cy="2049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𝐼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 ̅</a:t>
              </a:r>
              <a:r>
                <a:rPr lang="en-US" sz="1100" i="0">
                  <a:latin typeface="Cambria Math" panose="02040503050406030204" pitchFamily="18" charset="0"/>
                </a:rPr>
                <a:t>=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√(</a:t>
              </a:r>
              <a:r>
                <a:rPr lang="en-US" sz="1100" i="0">
                  <a:latin typeface="Cambria Math" panose="02040503050406030204" pitchFamily="18" charset="0"/>
                </a:rPr>
                <a:t>𝑛−1&amp;𝐼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_(</a:t>
              </a:r>
              <a:r>
                <a:rPr lang="en-US" sz="1100" i="0">
                  <a:latin typeface="Cambria Math" panose="02040503050406030204" pitchFamily="18" charset="0"/>
                </a:rPr>
                <a:t>𝑛∕1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) 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24</xdr:col>
      <xdr:colOff>476395</xdr:colOff>
      <xdr:row>26</xdr:row>
      <xdr:rowOff>34319</xdr:rowOff>
    </xdr:from>
    <xdr:ext cx="956480" cy="50013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2" name="TextBox 51">
              <a:extLst>
                <a:ext uri="{FF2B5EF4-FFF2-40B4-BE49-F238E27FC236}">
                  <a16:creationId xmlns:a16="http://schemas.microsoft.com/office/drawing/2014/main" id="{DA77AABF-E381-4FAE-2648-2A1C788820C9}"/>
                </a:ext>
              </a:extLst>
            </xdr:cNvPr>
            <xdr:cNvSpPr txBox="1"/>
          </xdr:nvSpPr>
          <xdr:spPr>
            <a:xfrm>
              <a:off x="15506990" y="4804090"/>
              <a:ext cx="956480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100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</m:acc>
                    <m:r>
                      <a:rPr lang="en-US" sz="1100" i="0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nary>
                          <m:naryPr>
                            <m:chr m:val="∏"/>
                            <m:grow m:val="on"/>
                            <m:subHide m:val="on"/>
                            <m:supHide m:val="on"/>
                            <m:ctrlPr>
                              <a:rPr lang="en-US" sz="110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/>
                          <m:sup/>
                          <m:e>
                            <m:sSub>
                              <m:sSubPr>
                                <m:ctrlPr>
                                  <a:rPr lang="en-US" sz="1100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latin typeface="Cambria Math" panose="02040503050406030204" pitchFamily="18" charset="0"/>
                                  </a:rPr>
                                  <m:t>𝐼</m:t>
                                </m:r>
                              </m:e>
                              <m:sub>
                                <m:f>
                                  <m:fPr>
                                    <m:type m:val="lin"/>
                                    <m:ctrlPr>
                                      <a:rPr lang="en-US" sz="1100" i="1">
                                        <a:latin typeface="Cambria Math" panose="02040503050406030204" pitchFamily="18" charset="0"/>
                                      </a:rPr>
                                    </m:ctrlPr>
                                  </m:fPr>
                                  <m:num>
                                    <m:r>
                                      <a:rPr lang="en-US" sz="1100" i="1">
                                        <a:latin typeface="Cambria Math" panose="02040503050406030204" pitchFamily="18" charset="0"/>
                                      </a:rPr>
                                      <m:t>𝑡</m:t>
                                    </m:r>
                                  </m:num>
                                  <m:den>
                                    <m:r>
                                      <a:rPr lang="en-US" sz="1100" i="1">
                                        <a:latin typeface="Cambria Math" panose="02040503050406030204" pitchFamily="18" charset="0"/>
                                      </a:rPr>
                                      <m:t>𝑡</m:t>
                                    </m:r>
                                  </m:den>
                                </m:f>
                                <m:r>
                                  <a:rPr lang="en-US" sz="1100" i="0">
                                    <a:latin typeface="Cambria Math" panose="02040503050406030204" pitchFamily="18" charset="0"/>
                                  </a:rPr>
                                  <m:t>−1</m:t>
                                </m:r>
                              </m:sub>
                            </m:sSub>
                          </m:e>
                        </m:nary>
                      </m:e>
                    </m:rad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52" name="TextBox 51">
              <a:extLst>
                <a:ext uri="{FF2B5EF4-FFF2-40B4-BE49-F238E27FC236}">
                  <a16:creationId xmlns:a16="http://schemas.microsoft.com/office/drawing/2014/main" id="{DA77AABF-E381-4FAE-2648-2A1C788820C9}"/>
                </a:ext>
              </a:extLst>
            </xdr:cNvPr>
            <xdr:cNvSpPr txBox="1"/>
          </xdr:nvSpPr>
          <xdr:spPr>
            <a:xfrm>
              <a:off x="15506990" y="4804090"/>
              <a:ext cx="956480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𝐼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 ̅</a:t>
              </a:r>
              <a:r>
                <a:rPr lang="en-US" sz="1100" i="0">
                  <a:latin typeface="Cambria Math" panose="02040503050406030204" pitchFamily="18" charset="0"/>
                </a:rPr>
                <a:t>=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√(∏128▒</a:t>
              </a:r>
              <a:r>
                <a:rPr lang="en-US" sz="1100" i="0">
                  <a:latin typeface="Cambria Math" panose="02040503050406030204" pitchFamily="18" charset="0"/>
                </a:rPr>
                <a:t>𝐼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_(</a:t>
              </a:r>
              <a:r>
                <a:rPr lang="en-US" sz="1100" i="0">
                  <a:latin typeface="Cambria Math" panose="02040503050406030204" pitchFamily="18" charset="0"/>
                </a:rPr>
                <a:t>𝑡∕𝑡−1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) 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22</xdr:col>
      <xdr:colOff>255357</xdr:colOff>
      <xdr:row>32</xdr:row>
      <xdr:rowOff>98304</xdr:rowOff>
    </xdr:from>
    <xdr:ext cx="1155573" cy="17620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3" name="TextBox 52">
              <a:extLst>
                <a:ext uri="{FF2B5EF4-FFF2-40B4-BE49-F238E27FC236}">
                  <a16:creationId xmlns:a16="http://schemas.microsoft.com/office/drawing/2014/main" id="{034E7E8F-9D2A-7A9F-70F1-A3DE412D04AB}"/>
                </a:ext>
              </a:extLst>
            </xdr:cNvPr>
            <xdr:cNvSpPr txBox="1"/>
          </xdr:nvSpPr>
          <xdr:spPr>
            <a:xfrm>
              <a:off x="13936456" y="5990716"/>
              <a:ext cx="1155573" cy="1762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acc>
                          <m:accPr>
                            <m:chr m:val="̂"/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𝑦</m:t>
                            </m:r>
                          </m:e>
                        </m:acc>
                      </m:e>
                      <m: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𝑡</m:t>
                        </m:r>
                      </m:sub>
                    </m:sSub>
                    <m:r>
                      <a:rPr lang="en-US" sz="1100" i="0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en-US" sz="1100" i="0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US" sz="1100" i="0">
                        <a:latin typeface="Cambria Math" panose="02040503050406030204" pitchFamily="18" charset="0"/>
                      </a:rPr>
                      <m:t>+</m:t>
                    </m:r>
                    <m:acc>
                      <m:accPr>
                        <m:chr m:val="̅"/>
                        <m:ctrlPr>
                          <a:rPr lang="en-US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m:rPr>
                            <m:sty m:val="p"/>
                          </m:rPr>
                          <a:rPr lang="en-US" sz="1100" i="0">
                            <a:latin typeface="Cambria Math" panose="02040503050406030204" pitchFamily="18" charset="0"/>
                          </a:rPr>
                          <m:t>Δ</m:t>
                        </m:r>
                      </m:e>
                    </m:acc>
                    <m:d>
                      <m:dPr>
                        <m:ctrlPr>
                          <a:rPr lang="en-US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𝑡</m:t>
                        </m:r>
                        <m:r>
                          <a:rPr lang="en-US" sz="1100" i="0">
                            <a:latin typeface="Cambria Math" panose="02040503050406030204" pitchFamily="18" charset="0"/>
                          </a:rPr>
                          <m:t>−1</m:t>
                        </m:r>
                      </m:e>
                    </m:d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53" name="TextBox 52">
              <a:extLst>
                <a:ext uri="{FF2B5EF4-FFF2-40B4-BE49-F238E27FC236}">
                  <a16:creationId xmlns:a16="http://schemas.microsoft.com/office/drawing/2014/main" id="{034E7E8F-9D2A-7A9F-70F1-A3DE412D04AB}"/>
                </a:ext>
              </a:extLst>
            </xdr:cNvPr>
            <xdr:cNvSpPr txBox="1"/>
          </xdr:nvSpPr>
          <xdr:spPr>
            <a:xfrm>
              <a:off x="13936456" y="5990716"/>
              <a:ext cx="1155573" cy="1762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𝑦 ̂_𝑡</a:t>
              </a:r>
              <a:r>
                <a:rPr lang="en-US" sz="1100" i="0">
                  <a:latin typeface="Cambria Math" panose="02040503050406030204" pitchFamily="18" charset="0"/>
                </a:rPr>
                <a:t>=𝑦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sz="1100" i="0">
                  <a:latin typeface="Cambria Math" panose="02040503050406030204" pitchFamily="18" charset="0"/>
                </a:rPr>
                <a:t>1+Δ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 ̅(</a:t>
              </a:r>
              <a:r>
                <a:rPr lang="en-US" sz="1100" i="0">
                  <a:latin typeface="Cambria Math" panose="02040503050406030204" pitchFamily="18" charset="0"/>
                </a:rPr>
                <a:t>𝑡−1)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22</xdr:col>
      <xdr:colOff>342609</xdr:colOff>
      <xdr:row>35</xdr:row>
      <xdr:rowOff>144838</xdr:rowOff>
    </xdr:from>
    <xdr:ext cx="946926" cy="17511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4" name="TextBox 53">
              <a:extLst>
                <a:ext uri="{FF2B5EF4-FFF2-40B4-BE49-F238E27FC236}">
                  <a16:creationId xmlns:a16="http://schemas.microsoft.com/office/drawing/2014/main" id="{5BCB8667-9CEE-ACEC-0960-26BDBB35573A}"/>
                </a:ext>
              </a:extLst>
            </xdr:cNvPr>
            <xdr:cNvSpPr txBox="1"/>
          </xdr:nvSpPr>
          <xdr:spPr>
            <a:xfrm>
              <a:off x="14023708" y="6659647"/>
              <a:ext cx="946926" cy="1751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acc>
                          <m:accPr>
                            <m:chr m:val="̂"/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𝑦</m:t>
                            </m:r>
                          </m:e>
                        </m:acc>
                      </m:e>
                      <m: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𝑡</m:t>
                        </m:r>
                      </m:sub>
                    </m:sSub>
                    <m:r>
                      <a:rPr lang="en-US" sz="1100" i="0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en-US" sz="1100" i="0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US" sz="1100" i="0">
                        <a:latin typeface="Cambria Math" panose="02040503050406030204" pitchFamily="18" charset="0"/>
                      </a:rPr>
                      <m:t>⋅</m:t>
                    </m:r>
                    <m:sSup>
                      <m:sSupPr>
                        <m:ctrlPr>
                          <a:rPr lang="en-US" sz="110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sz="110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acc>
                              <m:accPr>
                                <m:chr m:val="̅"/>
                                <m:ctrlPr>
                                  <a:rPr lang="en-US" sz="1100" i="1">
                                    <a:solidFill>
                                      <a:sysClr val="windowText" lastClr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r>
                                  <a:rPr lang="en-US" sz="1100" i="1">
                                    <a:solidFill>
                                      <a:sysClr val="windowText" lastClr="000000"/>
                                    </a:solidFill>
                                    <a:latin typeface="Cambria Math" panose="02040503050406030204" pitchFamily="18" charset="0"/>
                                  </a:rPr>
                                  <m:t>𝐼</m:t>
                                </m:r>
                              </m:e>
                            </m:acc>
                          </m:e>
                        </m:d>
                      </m:e>
                      <m:sup>
                        <m:r>
                          <a:rPr lang="en-US" sz="110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𝑡</m:t>
                        </m:r>
                        <m:r>
                          <a:rPr lang="en-US" sz="1100" i="0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−1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54" name="TextBox 53">
              <a:extLst>
                <a:ext uri="{FF2B5EF4-FFF2-40B4-BE49-F238E27FC236}">
                  <a16:creationId xmlns:a16="http://schemas.microsoft.com/office/drawing/2014/main" id="{5BCB8667-9CEE-ACEC-0960-26BDBB35573A}"/>
                </a:ext>
              </a:extLst>
            </xdr:cNvPr>
            <xdr:cNvSpPr txBox="1"/>
          </xdr:nvSpPr>
          <xdr:spPr>
            <a:xfrm>
              <a:off x="14023708" y="6659647"/>
              <a:ext cx="946926" cy="1751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𝑦 ̂_𝑡</a:t>
              </a:r>
              <a:r>
                <a:rPr lang="en-US" sz="1100" i="0">
                  <a:latin typeface="Cambria Math" panose="02040503050406030204" pitchFamily="18" charset="0"/>
                </a:rPr>
                <a:t>=𝑦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sz="1100" i="0">
                  <a:latin typeface="Cambria Math" panose="02040503050406030204" pitchFamily="18" charset="0"/>
                </a:rPr>
                <a:t>1⋅</a:t>
              </a:r>
              <a:r>
                <a:rPr lang="en-US" sz="110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(𝐼 ̅ )^(𝑡−1)</a:t>
              </a:r>
              <a:endParaRPr lang="en-US" sz="1100"/>
            </a:p>
          </xdr:txBody>
        </xdr:sp>
      </mc:Fallback>
    </mc:AlternateContent>
    <xdr:clientData/>
  </xdr:oneCellAnchor>
  <xdr:twoCellAnchor>
    <xdr:from>
      <xdr:col>2</xdr:col>
      <xdr:colOff>168687</xdr:colOff>
      <xdr:row>15</xdr:row>
      <xdr:rowOff>174504</xdr:rowOff>
    </xdr:from>
    <xdr:to>
      <xdr:col>2</xdr:col>
      <xdr:colOff>453710</xdr:colOff>
      <xdr:row>17</xdr:row>
      <xdr:rowOff>162871</xdr:rowOff>
    </xdr:to>
    <xdr:sp macro="" textlink="">
      <xdr:nvSpPr>
        <xdr:cNvPr id="55" name="Rectangle 54">
          <a:extLst>
            <a:ext uri="{FF2B5EF4-FFF2-40B4-BE49-F238E27FC236}">
              <a16:creationId xmlns:a16="http://schemas.microsoft.com/office/drawing/2014/main" id="{B8D4E715-27D9-EC85-2394-6E7420043BDE}"/>
            </a:ext>
          </a:extLst>
        </xdr:cNvPr>
        <xdr:cNvSpPr/>
      </xdr:nvSpPr>
      <xdr:spPr>
        <a:xfrm>
          <a:off x="1390214" y="2931664"/>
          <a:ext cx="285023" cy="378092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191953</xdr:colOff>
      <xdr:row>17</xdr:row>
      <xdr:rowOff>23267</xdr:rowOff>
    </xdr:from>
    <xdr:to>
      <xdr:col>2</xdr:col>
      <xdr:colOff>476976</xdr:colOff>
      <xdr:row>19</xdr:row>
      <xdr:rowOff>29084</xdr:rowOff>
    </xdr:to>
    <xdr:sp macro="" textlink="">
      <xdr:nvSpPr>
        <xdr:cNvPr id="56" name="Rectangle 55">
          <a:extLst>
            <a:ext uri="{FF2B5EF4-FFF2-40B4-BE49-F238E27FC236}">
              <a16:creationId xmlns:a16="http://schemas.microsoft.com/office/drawing/2014/main" id="{385A95D6-3D0E-43F1-A4BF-3F01A3D186CC}"/>
            </a:ext>
          </a:extLst>
        </xdr:cNvPr>
        <xdr:cNvSpPr/>
      </xdr:nvSpPr>
      <xdr:spPr>
        <a:xfrm>
          <a:off x="1413480" y="3170152"/>
          <a:ext cx="285023" cy="366459"/>
        </a:xfrm>
        <a:prstGeom prst="rect">
          <a:avLst/>
        </a:prstGeom>
        <a:noFill/>
        <a:ln>
          <a:solidFill>
            <a:srgbClr val="00206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3</xdr:col>
      <xdr:colOff>656715</xdr:colOff>
      <xdr:row>16</xdr:row>
      <xdr:rowOff>104121</xdr:rowOff>
    </xdr:from>
    <xdr:ext cx="2563201" cy="31848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7" name="TextBox 56">
              <a:extLst>
                <a:ext uri="{FF2B5EF4-FFF2-40B4-BE49-F238E27FC236}">
                  <a16:creationId xmlns:a16="http://schemas.microsoft.com/office/drawing/2014/main" id="{31E5DED7-DB95-BFC9-E8AB-CF9A320CB9F2}"/>
                </a:ext>
              </a:extLst>
            </xdr:cNvPr>
            <xdr:cNvSpPr txBox="1"/>
          </xdr:nvSpPr>
          <xdr:spPr>
            <a:xfrm>
              <a:off x="2489005" y="3059052"/>
              <a:ext cx="2563201" cy="31848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lang="en-US" sz="1100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US" sz="1100">
                            <a:latin typeface="Cambria Math" panose="02040503050406030204" pitchFamily="18" charset="0"/>
                          </a:rPr>
                          <m:t>mod</m:t>
                        </m:r>
                      </m:fName>
                      <m:e>
                        <m:r>
                          <a:rPr lang="en-US" sz="1100" i="0">
                            <a:latin typeface="Cambria Math" panose="02040503050406030204" pitchFamily="18" charset="0"/>
                          </a:rPr>
                          <m:t>ⅇ</m:t>
                        </m:r>
                      </m:e>
                    </m:func>
                    <m:r>
                      <a:rPr lang="en-US" sz="1100" i="0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n-US" sz="1100" i="0">
                        <a:latin typeface="Cambria Math" panose="02040503050406030204" pitchFamily="18" charset="0"/>
                      </a:rPr>
                      <m:t>+</m:t>
                    </m:r>
                    <m:r>
                      <a:rPr lang="en-US" sz="1100" i="1">
                        <a:latin typeface="Cambria Math" panose="02040503050406030204" pitchFamily="18" charset="0"/>
                      </a:rPr>
                      <m:t>𝑚</m:t>
                    </m:r>
                    <m:r>
                      <a:rPr lang="en-US" sz="1100" i="0">
                        <a:latin typeface="Cambria Math" panose="02040503050406030204" pitchFamily="18" charset="0"/>
                      </a:rPr>
                      <m:t>⋅</m:t>
                    </m:r>
                    <m:f>
                      <m:fPr>
                        <m:ctrlPr>
                          <a:rPr lang="en-US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  <m:r>
                          <a:rPr lang="en-US" sz="1100" i="0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  <m:r>
                              <a:rPr lang="en-US" sz="1100" i="0">
                                <a:latin typeface="Cambria Math" panose="02040503050406030204" pitchFamily="18" charset="0"/>
                              </a:rPr>
                              <m:t>−1</m:t>
                            </m:r>
                          </m:sub>
                        </m:sSub>
                      </m:num>
                      <m:den>
                        <m:d>
                          <m:dPr>
                            <m:ctrlPr>
                              <a:rPr lang="en-US" sz="11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sz="1100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sz="110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lang="en-US" sz="1100" i="0"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en-US" sz="1100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sz="110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  <m:r>
                                  <a:rPr lang="en-US" sz="1100" i="0">
                                    <a:latin typeface="Cambria Math" panose="02040503050406030204" pitchFamily="18" charset="0"/>
                                  </a:rPr>
                                  <m:t>−1</m:t>
                                </m:r>
                              </m:sub>
                            </m:sSub>
                          </m:e>
                        </m:d>
                        <m:r>
                          <a:rPr lang="en-US" sz="1100" i="0">
                            <a:latin typeface="Cambria Math" panose="02040503050406030204" pitchFamily="18" charset="0"/>
                          </a:rPr>
                          <m:t>+</m:t>
                        </m:r>
                        <m:d>
                          <m:d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lang="en-US" sz="110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  <m:r>
                                  <a:rPr lang="en-US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+</m:t>
                                </m:r>
                                <m:r>
                                  <a:rPr lang="en-US" sz="110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sub>
                            </m:sSub>
                          </m:e>
                        </m:d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57" name="TextBox 56">
              <a:extLst>
                <a:ext uri="{FF2B5EF4-FFF2-40B4-BE49-F238E27FC236}">
                  <a16:creationId xmlns:a16="http://schemas.microsoft.com/office/drawing/2014/main" id="{31E5DED7-DB95-BFC9-E8AB-CF9A320CB9F2}"/>
                </a:ext>
              </a:extLst>
            </xdr:cNvPr>
            <xdr:cNvSpPr txBox="1"/>
          </xdr:nvSpPr>
          <xdr:spPr>
            <a:xfrm>
              <a:off x="2489005" y="3059052"/>
              <a:ext cx="2563201" cy="31848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mod⁡ⅇ=𝑥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sz="1100" i="0">
                  <a:latin typeface="Cambria Math" panose="02040503050406030204" pitchFamily="18" charset="0"/>
                </a:rPr>
                <a:t>𝑖+𝑚⋅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en-US" sz="1100" i="0">
                  <a:latin typeface="Cambria Math" panose="02040503050406030204" pitchFamily="18" charset="0"/>
                </a:rPr>
                <a:t>𝑥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sz="1100" i="0">
                  <a:latin typeface="Cambria Math" panose="02040503050406030204" pitchFamily="18" charset="0"/>
                </a:rPr>
                <a:t>𝑖−𝑥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_(</a:t>
              </a:r>
              <a:r>
                <a:rPr lang="en-US" sz="1100" i="0">
                  <a:latin typeface="Cambria Math" panose="02040503050406030204" pitchFamily="18" charset="0"/>
                </a:rPr>
                <a:t>𝑖−1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))/((</a:t>
              </a:r>
              <a:r>
                <a:rPr lang="en-US" sz="1100" i="0">
                  <a:latin typeface="Cambria Math" panose="02040503050406030204" pitchFamily="18" charset="0"/>
                </a:rPr>
                <a:t>𝑥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sz="1100" i="0">
                  <a:latin typeface="Cambria Math" panose="02040503050406030204" pitchFamily="18" charset="0"/>
                </a:rPr>
                <a:t>𝑖−𝑥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_(</a:t>
              </a:r>
              <a:r>
                <a:rPr lang="en-US" sz="1100" i="0">
                  <a:latin typeface="Cambria Math" panose="02040503050406030204" pitchFamily="18" charset="0"/>
                </a:rPr>
                <a:t>𝑖−1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) )</a:t>
              </a:r>
              <a:r>
                <a:rPr lang="en-US" sz="1100" i="0">
                  <a:latin typeface="Cambria Math" panose="02040503050406030204" pitchFamily="18" charset="0"/>
                </a:rPr>
                <a:t>+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(𝑥_𝑖−𝑥_(𝑖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1) 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n-US" sz="1100" i="0">
                  <a:solidFill>
                    <a:srgbClr val="836967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5235</xdr:colOff>
      <xdr:row>16</xdr:row>
      <xdr:rowOff>185557</xdr:rowOff>
    </xdr:from>
    <xdr:ext cx="151067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8" name="TextBox 57">
              <a:extLst>
                <a:ext uri="{FF2B5EF4-FFF2-40B4-BE49-F238E27FC236}">
                  <a16:creationId xmlns:a16="http://schemas.microsoft.com/office/drawing/2014/main" id="{ECC16B28-F717-6396-6763-69809C8989A6}"/>
                </a:ext>
              </a:extLst>
            </xdr:cNvPr>
            <xdr:cNvSpPr txBox="1"/>
          </xdr:nvSpPr>
          <xdr:spPr>
            <a:xfrm>
              <a:off x="1837525" y="3140488"/>
              <a:ext cx="15106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58" name="TextBox 57">
              <a:extLst>
                <a:ext uri="{FF2B5EF4-FFF2-40B4-BE49-F238E27FC236}">
                  <a16:creationId xmlns:a16="http://schemas.microsoft.com/office/drawing/2014/main" id="{ECC16B28-F717-6396-6763-69809C8989A6}"/>
                </a:ext>
              </a:extLst>
            </xdr:cNvPr>
            <xdr:cNvSpPr txBox="1"/>
          </xdr:nvSpPr>
          <xdr:spPr>
            <a:xfrm>
              <a:off x="1837525" y="3140488"/>
              <a:ext cx="15106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𝑥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sz="1100" i="0">
                  <a:latin typeface="Cambria Math" panose="02040503050406030204" pitchFamily="18" charset="0"/>
                </a:rPr>
                <a:t>𝑖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</xdr:col>
      <xdr:colOff>604365</xdr:colOff>
      <xdr:row>15</xdr:row>
      <xdr:rowOff>191373</xdr:rowOff>
    </xdr:from>
    <xdr:ext cx="285527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9" name="TextBox 58">
              <a:extLst>
                <a:ext uri="{FF2B5EF4-FFF2-40B4-BE49-F238E27FC236}">
                  <a16:creationId xmlns:a16="http://schemas.microsoft.com/office/drawing/2014/main" id="{AC35E10E-7B31-CABD-5C7B-6F820C995B93}"/>
                </a:ext>
              </a:extLst>
            </xdr:cNvPr>
            <xdr:cNvSpPr txBox="1"/>
          </xdr:nvSpPr>
          <xdr:spPr>
            <a:xfrm>
              <a:off x="1825892" y="2948533"/>
              <a:ext cx="28552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en-US" sz="1100" i="0">
                            <a:latin typeface="Cambria Math" panose="02040503050406030204" pitchFamily="18" charset="0"/>
                          </a:rPr>
                          <m:t>−1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59" name="TextBox 58">
              <a:extLst>
                <a:ext uri="{FF2B5EF4-FFF2-40B4-BE49-F238E27FC236}">
                  <a16:creationId xmlns:a16="http://schemas.microsoft.com/office/drawing/2014/main" id="{AC35E10E-7B31-CABD-5C7B-6F820C995B93}"/>
                </a:ext>
              </a:extLst>
            </xdr:cNvPr>
            <xdr:cNvSpPr txBox="1"/>
          </xdr:nvSpPr>
          <xdr:spPr>
            <a:xfrm>
              <a:off x="1825892" y="2948533"/>
              <a:ext cx="28552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𝑥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_(</a:t>
              </a:r>
              <a:r>
                <a:rPr lang="en-US" sz="1100" i="0">
                  <a:latin typeface="Cambria Math" panose="02040503050406030204" pitchFamily="18" charset="0"/>
                </a:rPr>
                <a:t>𝑖−1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0</xdr:colOff>
      <xdr:row>18</xdr:row>
      <xdr:rowOff>0</xdr:rowOff>
    </xdr:from>
    <xdr:ext cx="285527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0" name="TextBox 59">
              <a:extLst>
                <a:ext uri="{FF2B5EF4-FFF2-40B4-BE49-F238E27FC236}">
                  <a16:creationId xmlns:a16="http://schemas.microsoft.com/office/drawing/2014/main" id="{AFCC963B-2958-475A-8C9D-F56FE2164E2A}"/>
                </a:ext>
              </a:extLst>
            </xdr:cNvPr>
            <xdr:cNvSpPr txBox="1"/>
          </xdr:nvSpPr>
          <xdr:spPr>
            <a:xfrm>
              <a:off x="1832290" y="3327206"/>
              <a:ext cx="28552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en-US" sz="1100" b="0" i="0">
                            <a:latin typeface="Cambria Math" panose="02040503050406030204" pitchFamily="18" charset="0"/>
                          </a:rPr>
                          <m:t>+</m:t>
                        </m:r>
                        <m:r>
                          <a:rPr lang="en-US" sz="1100" i="0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60" name="TextBox 59">
              <a:extLst>
                <a:ext uri="{FF2B5EF4-FFF2-40B4-BE49-F238E27FC236}">
                  <a16:creationId xmlns:a16="http://schemas.microsoft.com/office/drawing/2014/main" id="{AFCC963B-2958-475A-8C9D-F56FE2164E2A}"/>
                </a:ext>
              </a:extLst>
            </xdr:cNvPr>
            <xdr:cNvSpPr txBox="1"/>
          </xdr:nvSpPr>
          <xdr:spPr>
            <a:xfrm>
              <a:off x="1832290" y="3327206"/>
              <a:ext cx="28552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𝑥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_(</a:t>
              </a:r>
              <a:r>
                <a:rPr lang="en-US" sz="1100" i="0">
                  <a:latin typeface="Cambria Math" panose="02040503050406030204" pitchFamily="18" charset="0"/>
                </a:rPr>
                <a:t>𝑖</a:t>
              </a:r>
              <a:r>
                <a:rPr lang="en-US" sz="1100" b="0" i="0">
                  <a:latin typeface="Cambria Math" panose="02040503050406030204" pitchFamily="18" charset="0"/>
                </a:rPr>
                <a:t>+</a:t>
              </a:r>
              <a:r>
                <a:rPr lang="en-US" sz="1100" i="0">
                  <a:latin typeface="Cambria Math" panose="02040503050406030204" pitchFamily="18" charset="0"/>
                </a:rPr>
                <a:t>1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435677</xdr:colOff>
      <xdr:row>16</xdr:row>
      <xdr:rowOff>191373</xdr:rowOff>
    </xdr:from>
    <xdr:ext cx="152542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1" name="TextBox 60">
              <a:extLst>
                <a:ext uri="{FF2B5EF4-FFF2-40B4-BE49-F238E27FC236}">
                  <a16:creationId xmlns:a16="http://schemas.microsoft.com/office/drawing/2014/main" id="{A04481B3-CE14-5FFB-7645-0B67BACC3723}"/>
                </a:ext>
              </a:extLst>
            </xdr:cNvPr>
            <xdr:cNvSpPr txBox="1"/>
          </xdr:nvSpPr>
          <xdr:spPr>
            <a:xfrm>
              <a:off x="435677" y="3146304"/>
              <a:ext cx="15254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latin typeface="Cambria Math" panose="02040503050406030204" pitchFamily="18" charset="0"/>
                      </a:rPr>
                      <m:t>𝑚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61" name="TextBox 60">
              <a:extLst>
                <a:ext uri="{FF2B5EF4-FFF2-40B4-BE49-F238E27FC236}">
                  <a16:creationId xmlns:a16="http://schemas.microsoft.com/office/drawing/2014/main" id="{A04481B3-CE14-5FFB-7645-0B67BACC3723}"/>
                </a:ext>
              </a:extLst>
            </xdr:cNvPr>
            <xdr:cNvSpPr txBox="1"/>
          </xdr:nvSpPr>
          <xdr:spPr>
            <a:xfrm>
              <a:off x="435677" y="3146304"/>
              <a:ext cx="15254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𝑚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6</xdr:col>
      <xdr:colOff>313524</xdr:colOff>
      <xdr:row>21</xdr:row>
      <xdr:rowOff>168105</xdr:rowOff>
    </xdr:from>
    <xdr:ext cx="155171" cy="1831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2" name="TextBox 61">
              <a:extLst>
                <a:ext uri="{FF2B5EF4-FFF2-40B4-BE49-F238E27FC236}">
                  <a16:creationId xmlns:a16="http://schemas.microsoft.com/office/drawing/2014/main" id="{36689B52-7FE2-FEAE-4D8A-39D88388EA05}"/>
                </a:ext>
              </a:extLst>
            </xdr:cNvPr>
            <xdr:cNvSpPr txBox="1"/>
          </xdr:nvSpPr>
          <xdr:spPr>
            <a:xfrm>
              <a:off x="3931570" y="4036273"/>
              <a:ext cx="155171" cy="1831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sub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𝑓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62" name="TextBox 61">
              <a:extLst>
                <a:ext uri="{FF2B5EF4-FFF2-40B4-BE49-F238E27FC236}">
                  <a16:creationId xmlns:a16="http://schemas.microsoft.com/office/drawing/2014/main" id="{36689B52-7FE2-FEAE-4D8A-39D88388EA05}"/>
                </a:ext>
              </a:extLst>
            </xdr:cNvPr>
            <xdr:cNvSpPr txBox="1"/>
          </xdr:nvSpPr>
          <xdr:spPr>
            <a:xfrm>
              <a:off x="3931570" y="4036273"/>
              <a:ext cx="155171" cy="1831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𝑐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sz="1100" i="0">
                  <a:latin typeface="Cambria Math" panose="02040503050406030204" pitchFamily="18" charset="0"/>
                </a:rPr>
                <a:t>𝑓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21</xdr:col>
      <xdr:colOff>243723</xdr:colOff>
      <xdr:row>37</xdr:row>
      <xdr:rowOff>162290</xdr:rowOff>
    </xdr:from>
    <xdr:ext cx="160429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3" name="TextBox 62">
              <a:extLst>
                <a:ext uri="{FF2B5EF4-FFF2-40B4-BE49-F238E27FC236}">
                  <a16:creationId xmlns:a16="http://schemas.microsoft.com/office/drawing/2014/main" id="{0835A28B-3464-DCCC-8C78-770833752AED}"/>
                </a:ext>
              </a:extLst>
            </xdr:cNvPr>
            <xdr:cNvSpPr txBox="1"/>
          </xdr:nvSpPr>
          <xdr:spPr>
            <a:xfrm>
              <a:off x="13924822" y="7037740"/>
              <a:ext cx="1604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𝑡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63" name="TextBox 62">
              <a:extLst>
                <a:ext uri="{FF2B5EF4-FFF2-40B4-BE49-F238E27FC236}">
                  <a16:creationId xmlns:a16="http://schemas.microsoft.com/office/drawing/2014/main" id="{0835A28B-3464-DCCC-8C78-770833752AED}"/>
                </a:ext>
              </a:extLst>
            </xdr:cNvPr>
            <xdr:cNvSpPr txBox="1"/>
          </xdr:nvSpPr>
          <xdr:spPr>
            <a:xfrm>
              <a:off x="13924822" y="7037740"/>
              <a:ext cx="1604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𝑦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sz="1100" i="0">
                  <a:latin typeface="Cambria Math" panose="02040503050406030204" pitchFamily="18" charset="0"/>
                </a:rPr>
                <a:t>𝑡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35</xdr:col>
      <xdr:colOff>86670</xdr:colOff>
      <xdr:row>20</xdr:row>
      <xdr:rowOff>133205</xdr:rowOff>
    </xdr:from>
    <xdr:ext cx="745589" cy="28982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4" name="TextBox 63">
              <a:extLst>
                <a:ext uri="{FF2B5EF4-FFF2-40B4-BE49-F238E27FC236}">
                  <a16:creationId xmlns:a16="http://schemas.microsoft.com/office/drawing/2014/main" id="{02F81804-D0CC-3B6A-24DF-279B0ED5C064}"/>
                </a:ext>
              </a:extLst>
            </xdr:cNvPr>
            <xdr:cNvSpPr txBox="1"/>
          </xdr:nvSpPr>
          <xdr:spPr>
            <a:xfrm>
              <a:off x="21882197" y="3821052"/>
              <a:ext cx="745589" cy="28982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100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m:rPr>
                            <m:sty m:val="p"/>
                          </m:rPr>
                          <a:rPr lang="en-US" sz="1100">
                            <a:latin typeface="Cambria Math" panose="02040503050406030204" pitchFamily="18" charset="0"/>
                          </a:rPr>
                          <m:t>Δ</m:t>
                        </m:r>
                      </m:e>
                    </m:acc>
                    <m:r>
                      <a:rPr lang="en-US" sz="1100" i="0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e>
                          <m:sub>
                            <m:r>
                              <a:rPr lang="en-US" sz="110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sub>
                        </m:sSub>
                        <m:r>
                          <a:rPr lang="en-US" sz="1100" i="0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e>
                          <m:sub>
                            <m:r>
                              <a:rPr lang="en-US" sz="1100" i="0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</m:num>
                      <m:den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𝑛</m:t>
                        </m:r>
                        <m:r>
                          <a:rPr lang="en-US" sz="1100" i="0">
                            <a:latin typeface="Cambria Math" panose="02040503050406030204" pitchFamily="18" charset="0"/>
                          </a:rPr>
                          <m:t>−1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64" name="TextBox 63">
              <a:extLst>
                <a:ext uri="{FF2B5EF4-FFF2-40B4-BE49-F238E27FC236}">
                  <a16:creationId xmlns:a16="http://schemas.microsoft.com/office/drawing/2014/main" id="{02F81804-D0CC-3B6A-24DF-279B0ED5C064}"/>
                </a:ext>
              </a:extLst>
            </xdr:cNvPr>
            <xdr:cNvSpPr txBox="1"/>
          </xdr:nvSpPr>
          <xdr:spPr>
            <a:xfrm>
              <a:off x="21882197" y="3821052"/>
              <a:ext cx="745589" cy="28982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Δ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 ̅</a:t>
              </a:r>
              <a:r>
                <a:rPr lang="en-US" sz="1100" i="0">
                  <a:latin typeface="Cambria Math" panose="02040503050406030204" pitchFamily="18" charset="0"/>
                </a:rPr>
                <a:t>=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en-US" sz="1100" i="0">
                  <a:latin typeface="Cambria Math" panose="02040503050406030204" pitchFamily="18" charset="0"/>
                </a:rPr>
                <a:t>𝑦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sz="1100" i="0">
                  <a:latin typeface="Cambria Math" panose="02040503050406030204" pitchFamily="18" charset="0"/>
                </a:rPr>
                <a:t>𝑛−𝑦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sz="1100" i="0">
                  <a:latin typeface="Cambria Math" panose="02040503050406030204" pitchFamily="18" charset="0"/>
                </a:rPr>
                <a:t>1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)/(</a:t>
              </a:r>
              <a:r>
                <a:rPr lang="en-US" sz="1100" i="0">
                  <a:latin typeface="Cambria Math" panose="02040503050406030204" pitchFamily="18" charset="0"/>
                </a:rPr>
                <a:t>𝑛−1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35</xdr:col>
      <xdr:colOff>75037</xdr:colOff>
      <xdr:row>23</xdr:row>
      <xdr:rowOff>63403</xdr:rowOff>
    </xdr:from>
    <xdr:ext cx="1117406" cy="29723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5" name="TextBox 64">
              <a:extLst>
                <a:ext uri="{FF2B5EF4-FFF2-40B4-BE49-F238E27FC236}">
                  <a16:creationId xmlns:a16="http://schemas.microsoft.com/office/drawing/2014/main" id="{4CF83183-6C0A-82F7-3407-B687BF5D8695}"/>
                </a:ext>
              </a:extLst>
            </xdr:cNvPr>
            <xdr:cNvSpPr txBox="1"/>
          </xdr:nvSpPr>
          <xdr:spPr>
            <a:xfrm>
              <a:off x="21870564" y="4292212"/>
              <a:ext cx="1117406" cy="29723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acc>
                    <m:accPr>
                      <m:chr m:val="̅"/>
                      <m:ctrlPr>
                        <a:rPr lang="en-US" sz="1100">
                          <a:solidFill>
                            <a:srgbClr val="836967"/>
                          </a:solidFill>
                          <a:latin typeface="Cambria Math" panose="02040503050406030204" pitchFamily="18" charset="0"/>
                        </a:rPr>
                      </m:ctrlPr>
                    </m:accPr>
                    <m:e>
                      <m:r>
                        <m:rPr>
                          <m:sty m:val="p"/>
                        </m:rPr>
                        <a:rPr lang="en-US" sz="1100">
                          <a:latin typeface="Cambria Math" panose="02040503050406030204" pitchFamily="18" charset="0"/>
                        </a:rPr>
                        <m:t>Δ</m:t>
                      </m:r>
                    </m:e>
                  </m:acc>
                  <m:r>
                    <a:rPr lang="en-US" sz="1100" i="0">
                      <a:latin typeface="Cambria Math" panose="02040503050406030204" pitchFamily="18" charset="0"/>
                    </a:rPr>
                    <m:t>=</m:t>
                  </m:r>
                  <m:f>
                    <m:f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n-US" sz="1100" b="0" i="1">
                          <a:latin typeface="Cambria Math" panose="02040503050406030204" pitchFamily="18" charset="0"/>
                        </a:rPr>
                        <m:t>37−18</m:t>
                      </m:r>
                    </m:num>
                    <m:den>
                      <m:r>
                        <a:rPr lang="en-US" sz="1100" b="0" i="1">
                          <a:latin typeface="Cambria Math" panose="02040503050406030204" pitchFamily="18" charset="0"/>
                        </a:rPr>
                        <m:t>7−1</m:t>
                      </m:r>
                    </m:den>
                  </m:f>
                </m:oMath>
              </a14:m>
              <a:r>
                <a:rPr lang="en-US" sz="1100"/>
                <a:t>=3,1</a:t>
              </a:r>
            </a:p>
          </xdr:txBody>
        </xdr:sp>
      </mc:Choice>
      <mc:Fallback>
        <xdr:sp macro="" textlink="">
          <xdr:nvSpPr>
            <xdr:cNvPr id="65" name="TextBox 64">
              <a:extLst>
                <a:ext uri="{FF2B5EF4-FFF2-40B4-BE49-F238E27FC236}">
                  <a16:creationId xmlns:a16="http://schemas.microsoft.com/office/drawing/2014/main" id="{4CF83183-6C0A-82F7-3407-B687BF5D8695}"/>
                </a:ext>
              </a:extLst>
            </xdr:cNvPr>
            <xdr:cNvSpPr txBox="1"/>
          </xdr:nvSpPr>
          <xdr:spPr>
            <a:xfrm>
              <a:off x="21870564" y="4292212"/>
              <a:ext cx="1117406" cy="29723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Δ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 ̅</a:t>
              </a:r>
              <a:r>
                <a:rPr lang="en-US" sz="1100" i="0">
                  <a:latin typeface="Cambria Math" panose="02040503050406030204" pitchFamily="18" charset="0"/>
                </a:rPr>
                <a:t>=(</a:t>
              </a:r>
              <a:r>
                <a:rPr lang="en-US" sz="1100" b="0" i="0">
                  <a:latin typeface="Cambria Math" panose="02040503050406030204" pitchFamily="18" charset="0"/>
                </a:rPr>
                <a:t>37−18)/(7−1)</a:t>
              </a:r>
              <a:r>
                <a:rPr lang="en-US" sz="1100"/>
                <a:t>=3,1</a:t>
              </a:r>
            </a:p>
          </xdr:txBody>
        </xdr:sp>
      </mc:Fallback>
    </mc:AlternateContent>
    <xdr:clientData/>
  </xdr:oneCellAnchor>
  <xdr:oneCellAnchor>
    <xdr:from>
      <xdr:col>35</xdr:col>
      <xdr:colOff>80852</xdr:colOff>
      <xdr:row>28</xdr:row>
      <xdr:rowOff>16869</xdr:rowOff>
    </xdr:from>
    <xdr:ext cx="1143903" cy="18037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6" name="TextBox 65">
              <a:extLst>
                <a:ext uri="{FF2B5EF4-FFF2-40B4-BE49-F238E27FC236}">
                  <a16:creationId xmlns:a16="http://schemas.microsoft.com/office/drawing/2014/main" id="{B7EC59FD-732F-C415-7CE3-D0015FF50E03}"/>
                </a:ext>
              </a:extLst>
            </xdr:cNvPr>
            <xdr:cNvSpPr txBox="1"/>
          </xdr:nvSpPr>
          <xdr:spPr>
            <a:xfrm>
              <a:off x="21876379" y="4786640"/>
              <a:ext cx="1143903" cy="180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acc>
                          <m:accPr>
                            <m:chr m:val="̂"/>
                            <m:ctrlPr>
                              <a:rPr lang="en-US" sz="1100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en-US" sz="1100" i="1">
                                <a:latin typeface="Cambria Math" panose="02040503050406030204" pitchFamily="18" charset="0"/>
                              </a:rPr>
                              <m:t>𝑇</m:t>
                            </m:r>
                          </m:e>
                        </m:acc>
                      </m:e>
                      <m:sub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𝑡</m:t>
                        </m:r>
                      </m:sub>
                    </m:sSub>
                    <m:r>
                      <a:rPr lang="en-US" sz="1100" i="0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𝑇</m:t>
                        </m:r>
                      </m:e>
                      <m:sub>
                        <m:r>
                          <a:rPr lang="en-US" sz="1100" i="0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US" sz="1100" i="0">
                        <a:latin typeface="Cambria Math" panose="02040503050406030204" pitchFamily="18" charset="0"/>
                      </a:rPr>
                      <m:t>+</m:t>
                    </m:r>
                    <m:d>
                      <m:dPr>
                        <m:ctrlPr>
                          <a:rPr lang="en-US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𝑡</m:t>
                        </m:r>
                        <m:r>
                          <a:rPr lang="en-US" sz="1100" i="0">
                            <a:latin typeface="Cambria Math" panose="02040503050406030204" pitchFamily="18" charset="0"/>
                          </a:rPr>
                          <m:t>−1</m:t>
                        </m:r>
                      </m:e>
                    </m:d>
                    <m:acc>
                      <m:accPr>
                        <m:chr m:val="̅"/>
                        <m:ctrlPr>
                          <a:rPr lang="en-US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m:rPr>
                            <m:sty m:val="p"/>
                          </m:rPr>
                          <a:rPr lang="en-US" sz="1100" i="0">
                            <a:latin typeface="Cambria Math" panose="02040503050406030204" pitchFamily="18" charset="0"/>
                          </a:rPr>
                          <m:t>Δ</m:t>
                        </m:r>
                      </m:e>
                    </m:acc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66" name="TextBox 65">
              <a:extLst>
                <a:ext uri="{FF2B5EF4-FFF2-40B4-BE49-F238E27FC236}">
                  <a16:creationId xmlns:a16="http://schemas.microsoft.com/office/drawing/2014/main" id="{B7EC59FD-732F-C415-7CE3-D0015FF50E03}"/>
                </a:ext>
              </a:extLst>
            </xdr:cNvPr>
            <xdr:cNvSpPr txBox="1"/>
          </xdr:nvSpPr>
          <xdr:spPr>
            <a:xfrm>
              <a:off x="21876379" y="4786640"/>
              <a:ext cx="1143903" cy="180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𝑇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 ̂_</a:t>
              </a:r>
              <a:r>
                <a:rPr lang="en-US" sz="1100" i="0">
                  <a:latin typeface="Cambria Math" panose="02040503050406030204" pitchFamily="18" charset="0"/>
                </a:rPr>
                <a:t>𝑡=𝑇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sz="1100" i="0">
                  <a:latin typeface="Cambria Math" panose="02040503050406030204" pitchFamily="18" charset="0"/>
                </a:rPr>
                <a:t>1+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en-US" sz="1100" i="0">
                  <a:latin typeface="Cambria Math" panose="02040503050406030204" pitchFamily="18" charset="0"/>
                </a:rPr>
                <a:t>𝑡−1)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 </a:t>
              </a:r>
              <a:r>
                <a:rPr lang="en-US" sz="1100" i="0">
                  <a:latin typeface="Cambria Math" panose="02040503050406030204" pitchFamily="18" charset="0"/>
                </a:rPr>
                <a:t>Δ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 ̅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35</xdr:col>
      <xdr:colOff>87252</xdr:colOff>
      <xdr:row>29</xdr:row>
      <xdr:rowOff>5817</xdr:rowOff>
    </xdr:from>
    <xdr:ext cx="310662" cy="18037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9" name="TextBox 68">
              <a:extLst>
                <a:ext uri="{FF2B5EF4-FFF2-40B4-BE49-F238E27FC236}">
                  <a16:creationId xmlns:a16="http://schemas.microsoft.com/office/drawing/2014/main" id="{B487612C-6F9D-448B-A5CD-CB4457F39465}"/>
                </a:ext>
              </a:extLst>
            </xdr:cNvPr>
            <xdr:cNvSpPr txBox="1"/>
          </xdr:nvSpPr>
          <xdr:spPr>
            <a:xfrm>
              <a:off x="21850465" y="5582178"/>
              <a:ext cx="310662" cy="180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acc>
                          <m:accPr>
                            <m:chr m:val="̂"/>
                            <m:ctrlPr>
                              <a:rPr lang="en-US" sz="1100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en-US" sz="1100" i="1">
                                <a:latin typeface="Cambria Math" panose="02040503050406030204" pitchFamily="18" charset="0"/>
                              </a:rPr>
                              <m:t>𝑇</m:t>
                            </m:r>
                          </m:e>
                        </m:acc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8</m:t>
                        </m:r>
                      </m:sub>
                    </m:sSub>
                    <m:r>
                      <a:rPr lang="en-US" sz="1100" i="0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69" name="TextBox 68">
              <a:extLst>
                <a:ext uri="{FF2B5EF4-FFF2-40B4-BE49-F238E27FC236}">
                  <a16:creationId xmlns:a16="http://schemas.microsoft.com/office/drawing/2014/main" id="{B487612C-6F9D-448B-A5CD-CB4457F39465}"/>
                </a:ext>
              </a:extLst>
            </xdr:cNvPr>
            <xdr:cNvSpPr txBox="1"/>
          </xdr:nvSpPr>
          <xdr:spPr>
            <a:xfrm>
              <a:off x="21850465" y="5582178"/>
              <a:ext cx="310662" cy="180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𝑇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 ̂_</a:t>
              </a:r>
              <a:r>
                <a:rPr lang="en-US" sz="1100" b="0" i="0">
                  <a:latin typeface="Cambria Math" panose="02040503050406030204" pitchFamily="18" charset="0"/>
                </a:rPr>
                <a:t>8</a:t>
              </a:r>
              <a:r>
                <a:rPr lang="en-US" sz="1100" i="0">
                  <a:latin typeface="Cambria Math" panose="02040503050406030204" pitchFamily="18" charset="0"/>
                </a:rPr>
                <a:t>=</a:t>
              </a:r>
              <a:endParaRPr 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3E876-800F-4675-AF8A-047275138013}">
  <dimension ref="A1:BL48"/>
  <sheetViews>
    <sheetView topLeftCell="K9" zoomScale="127" zoomScaleNormal="66" zoomScaleSheetLayoutView="132" workbookViewId="0">
      <selection activeCell="N22" sqref="N22"/>
    </sheetView>
  </sheetViews>
  <sheetFormatPr defaultRowHeight="14.4" x14ac:dyDescent="0.3"/>
  <cols>
    <col min="1" max="1" width="19.109375" bestFit="1" customWidth="1"/>
    <col min="2" max="2" width="13.109375" customWidth="1"/>
    <col min="3" max="3" width="11.5546875" customWidth="1"/>
    <col min="4" max="4" width="11.33203125" bestFit="1" customWidth="1"/>
    <col min="5" max="5" width="16.44140625" bestFit="1" customWidth="1"/>
    <col min="6" max="6" width="11.109375" bestFit="1" customWidth="1"/>
    <col min="7" max="7" width="6.5546875" customWidth="1"/>
    <col min="8" max="8" width="13.88671875" customWidth="1"/>
    <col min="9" max="9" width="13.5546875" bestFit="1" customWidth="1"/>
    <col min="10" max="10" width="13.44140625" bestFit="1" customWidth="1"/>
    <col min="11" max="11" width="12.44140625" customWidth="1"/>
    <col min="12" max="12" width="22" bestFit="1" customWidth="1"/>
    <col min="13" max="13" width="6.6640625" customWidth="1"/>
    <col min="14" max="14" width="12.44140625" customWidth="1"/>
    <col min="15" max="15" width="12.44140625" bestFit="1" customWidth="1"/>
    <col min="16" max="16" width="10.5546875" bestFit="1" customWidth="1"/>
    <col min="17" max="17" width="11.6640625" customWidth="1"/>
    <col min="18" max="18" width="10.5546875" bestFit="1" customWidth="1"/>
    <col min="19" max="19" width="10.88671875" customWidth="1"/>
    <col min="23" max="23" width="7.44140625" customWidth="1"/>
    <col min="24" max="24" width="13.21875" bestFit="1" customWidth="1"/>
    <col min="25" max="25" width="11.44140625" customWidth="1"/>
    <col min="26" max="26" width="20.21875" bestFit="1" customWidth="1"/>
    <col min="27" max="27" width="17.88671875" bestFit="1" customWidth="1"/>
    <col min="28" max="28" width="21.6640625" bestFit="1" customWidth="1"/>
    <col min="29" max="30" width="8.109375" bestFit="1" customWidth="1"/>
    <col min="31" max="31" width="10.33203125" bestFit="1" customWidth="1"/>
    <col min="32" max="32" width="11.109375" bestFit="1" customWidth="1"/>
    <col min="33" max="33" width="6.109375" customWidth="1"/>
    <col min="34" max="34" width="12.21875" customWidth="1"/>
    <col min="35" max="35" width="10" customWidth="1"/>
    <col min="36" max="36" width="10.109375" bestFit="1" customWidth="1"/>
    <col min="37" max="37" width="13.5546875" customWidth="1"/>
    <col min="40" max="40" width="9.109375" customWidth="1"/>
    <col min="48" max="48" width="7.88671875" customWidth="1"/>
    <col min="49" max="49" width="12.21875" bestFit="1" customWidth="1"/>
    <col min="51" max="51" width="6.33203125" bestFit="1" customWidth="1"/>
    <col min="53" max="53" width="7.21875" customWidth="1"/>
    <col min="54" max="54" width="7.44140625" customWidth="1"/>
    <col min="60" max="60" width="31" bestFit="1" customWidth="1"/>
    <col min="61" max="61" width="12.109375" bestFit="1" customWidth="1"/>
    <col min="62" max="62" width="10.88671875" bestFit="1" customWidth="1"/>
    <col min="63" max="63" width="10.21875" bestFit="1" customWidth="1"/>
    <col min="64" max="64" width="11.21875" bestFit="1" customWidth="1"/>
  </cols>
  <sheetData>
    <row r="1" spans="1:64" ht="23.4" x14ac:dyDescent="0.45">
      <c r="A1" s="3"/>
      <c r="B1" s="7" t="s">
        <v>38</v>
      </c>
      <c r="C1" s="4"/>
      <c r="D1" s="3"/>
      <c r="E1" s="3"/>
    </row>
    <row r="2" spans="1:64" ht="18.600000000000001" thickBot="1" x14ac:dyDescent="0.4">
      <c r="A2" s="8" t="s">
        <v>0</v>
      </c>
      <c r="B2" s="9" t="s">
        <v>1</v>
      </c>
      <c r="C2" s="9" t="s">
        <v>2</v>
      </c>
      <c r="D2" s="9" t="s">
        <v>37</v>
      </c>
      <c r="E2" s="16" t="s">
        <v>33</v>
      </c>
      <c r="F2" s="15" t="s">
        <v>80</v>
      </c>
      <c r="H2" s="23" t="s">
        <v>39</v>
      </c>
      <c r="N2" s="21" t="s">
        <v>48</v>
      </c>
      <c r="O2" t="s">
        <v>1</v>
      </c>
      <c r="P2" s="10">
        <f>_xlfn.MODE.SNGL(B3:B32)</f>
        <v>75600000</v>
      </c>
      <c r="X2" s="21" t="s">
        <v>76</v>
      </c>
      <c r="AA2" s="21" t="s">
        <v>77</v>
      </c>
      <c r="AH2" s="21" t="s">
        <v>84</v>
      </c>
      <c r="AV2" s="21" t="s">
        <v>92</v>
      </c>
      <c r="AX2" s="20" t="s">
        <v>113</v>
      </c>
      <c r="BE2" s="85"/>
      <c r="BG2" s="21" t="s">
        <v>128</v>
      </c>
      <c r="BH2" s="20" t="s">
        <v>129</v>
      </c>
      <c r="BI2" t="s">
        <v>1</v>
      </c>
      <c r="BJ2" s="116">
        <f>BH42/AA13^3</f>
        <v>45.030918036919459</v>
      </c>
    </row>
    <row r="3" spans="1:64" ht="15" thickTop="1" x14ac:dyDescent="0.3">
      <c r="A3" s="2" t="s">
        <v>3</v>
      </c>
      <c r="B3" s="11">
        <v>82600000</v>
      </c>
      <c r="C3" s="1">
        <v>36</v>
      </c>
      <c r="D3" s="1">
        <v>75</v>
      </c>
      <c r="E3" s="17">
        <v>25</v>
      </c>
      <c r="F3" s="47">
        <v>4</v>
      </c>
      <c r="H3" s="21" t="s">
        <v>51</v>
      </c>
      <c r="O3" t="s">
        <v>44</v>
      </c>
      <c r="P3">
        <f>_xlfn.MODE.SNGL(C3:C32)</f>
        <v>40</v>
      </c>
      <c r="AH3" t="s">
        <v>85</v>
      </c>
      <c r="BI3" t="s">
        <v>44</v>
      </c>
      <c r="BJ3" s="116">
        <f>BI42/AA14^3</f>
        <v>-5.7035335716625362</v>
      </c>
    </row>
    <row r="4" spans="1:64" x14ac:dyDescent="0.3">
      <c r="A4" s="2" t="s">
        <v>4</v>
      </c>
      <c r="B4" s="11">
        <v>75600000</v>
      </c>
      <c r="C4" s="1">
        <v>40</v>
      </c>
      <c r="D4" s="1">
        <v>170</v>
      </c>
      <c r="E4" s="17">
        <v>45</v>
      </c>
      <c r="F4" s="48">
        <v>7</v>
      </c>
      <c r="O4" t="s">
        <v>41</v>
      </c>
      <c r="P4">
        <f>_xlfn.MODE.SNGL(D3:D32)</f>
        <v>150</v>
      </c>
      <c r="AV4" s="26" t="s">
        <v>93</v>
      </c>
      <c r="BI4" t="s">
        <v>41</v>
      </c>
      <c r="BJ4" s="116">
        <f>BJ42/AA15^3</f>
        <v>5.9207656678345515</v>
      </c>
    </row>
    <row r="5" spans="1:64" ht="15" thickBot="1" x14ac:dyDescent="0.35">
      <c r="A5" s="2" t="s">
        <v>5</v>
      </c>
      <c r="B5" s="11">
        <v>75600000</v>
      </c>
      <c r="C5" s="1">
        <v>29</v>
      </c>
      <c r="D5" s="1">
        <v>150</v>
      </c>
      <c r="E5" s="17">
        <v>35</v>
      </c>
      <c r="F5" s="48">
        <v>3</v>
      </c>
      <c r="H5" s="26" t="s">
        <v>56</v>
      </c>
      <c r="O5" t="s">
        <v>42</v>
      </c>
      <c r="P5">
        <f>_xlfn.MODE.SNGL(E3:E32)</f>
        <v>50</v>
      </c>
      <c r="BI5" t="s">
        <v>42</v>
      </c>
      <c r="BJ5" s="116">
        <f>BK42/AA16^3</f>
        <v>-8.3470824219387989</v>
      </c>
    </row>
    <row r="6" spans="1:64" ht="15.6" thickTop="1" thickBot="1" x14ac:dyDescent="0.35">
      <c r="A6" s="2" t="s">
        <v>6</v>
      </c>
      <c r="B6" s="11">
        <v>59300000</v>
      </c>
      <c r="C6" s="1">
        <v>20</v>
      </c>
      <c r="D6" s="1">
        <v>110</v>
      </c>
      <c r="E6" s="17">
        <v>22</v>
      </c>
      <c r="F6" s="48">
        <v>7</v>
      </c>
      <c r="H6" t="s">
        <v>40</v>
      </c>
      <c r="O6" t="s">
        <v>80</v>
      </c>
      <c r="P6">
        <f>_xlfn.MODE.SNGL(F3:F32)</f>
        <v>4</v>
      </c>
      <c r="AV6" s="29"/>
      <c r="AW6" s="93" t="s">
        <v>104</v>
      </c>
      <c r="AX6" s="87" t="s">
        <v>106</v>
      </c>
      <c r="AY6" s="94" t="s">
        <v>105</v>
      </c>
      <c r="AZ6" s="87" t="s">
        <v>107</v>
      </c>
      <c r="BA6" s="95" t="s">
        <v>109</v>
      </c>
      <c r="BI6" t="s">
        <v>80</v>
      </c>
      <c r="BJ6" s="116">
        <f>BL42/AA17^3</f>
        <v>19.04266078023371</v>
      </c>
    </row>
    <row r="7" spans="1:64" ht="15.6" thickTop="1" thickBot="1" x14ac:dyDescent="0.35">
      <c r="A7" s="2" t="s">
        <v>7</v>
      </c>
      <c r="B7" s="11">
        <v>52400000</v>
      </c>
      <c r="C7" s="1">
        <v>30</v>
      </c>
      <c r="D7" s="1">
        <v>100</v>
      </c>
      <c r="E7" s="17">
        <v>45</v>
      </c>
      <c r="F7" s="48">
        <v>4</v>
      </c>
      <c r="I7" s="27"/>
      <c r="J7" s="34"/>
      <c r="K7" s="35"/>
      <c r="L7" s="36"/>
      <c r="N7" s="20" t="s">
        <v>49</v>
      </c>
      <c r="AV7" s="86" t="s">
        <v>94</v>
      </c>
      <c r="AW7" s="96">
        <v>25</v>
      </c>
      <c r="AX7" s="87">
        <v>3</v>
      </c>
      <c r="AY7" s="58">
        <v>4</v>
      </c>
      <c r="AZ7" s="87">
        <v>4.5</v>
      </c>
      <c r="BA7" s="43">
        <f>(AX7-AZ7)^2</f>
        <v>2.25</v>
      </c>
      <c r="BC7" s="29"/>
      <c r="BE7" s="29"/>
    </row>
    <row r="8" spans="1:64" ht="18.600000000000001" thickTop="1" thickBot="1" x14ac:dyDescent="0.4">
      <c r="A8" s="2" t="s">
        <v>8</v>
      </c>
      <c r="B8" s="11">
        <v>35800000</v>
      </c>
      <c r="C8" s="1">
        <v>30</v>
      </c>
      <c r="D8" s="1">
        <v>194</v>
      </c>
      <c r="E8" s="17">
        <v>40</v>
      </c>
      <c r="F8" s="48">
        <v>6</v>
      </c>
      <c r="I8" s="28"/>
      <c r="J8" s="37"/>
      <c r="K8" s="38"/>
      <c r="L8" s="39"/>
      <c r="X8" s="26" t="s">
        <v>56</v>
      </c>
      <c r="Z8" s="50" t="s">
        <v>78</v>
      </c>
      <c r="AB8" s="20" t="s">
        <v>79</v>
      </c>
      <c r="AH8" s="26" t="s">
        <v>56</v>
      </c>
      <c r="AV8" s="88" t="s">
        <v>95</v>
      </c>
      <c r="AW8" s="97">
        <v>45</v>
      </c>
      <c r="AX8" s="89">
        <v>8.5</v>
      </c>
      <c r="AY8" s="29">
        <v>7</v>
      </c>
      <c r="AZ8" s="89">
        <v>9</v>
      </c>
      <c r="BA8" s="30">
        <f t="shared" ref="BA8:BA16" si="0">(AX8-AZ8)^2</f>
        <v>0.25</v>
      </c>
      <c r="BC8" s="29"/>
      <c r="BE8" s="29"/>
      <c r="BG8" s="27"/>
      <c r="BH8" s="35"/>
      <c r="BI8" s="35"/>
      <c r="BJ8" s="35"/>
      <c r="BK8" s="35"/>
      <c r="BL8" s="36"/>
    </row>
    <row r="9" spans="1:64" ht="18.600000000000001" thickTop="1" thickBot="1" x14ac:dyDescent="0.4">
      <c r="A9" s="2" t="s">
        <v>9</v>
      </c>
      <c r="B9" s="12">
        <v>35600000</v>
      </c>
      <c r="C9" s="1">
        <v>44</v>
      </c>
      <c r="D9" s="1">
        <v>116</v>
      </c>
      <c r="E9" s="17">
        <v>50</v>
      </c>
      <c r="F9" s="48">
        <v>6</v>
      </c>
      <c r="I9" s="31" t="s">
        <v>1</v>
      </c>
      <c r="J9" s="40">
        <f>SUM(B3:B32)</f>
        <v>882300000</v>
      </c>
      <c r="K9" s="40">
        <f>SUM(1/B3,1/B4,1/B5,1/B6,1/B7,1/B8,1/B9,1/B10,1/B11,1/B12,1/B13,1/B14,1/B15,1/B16,1/B17,1/B18,1/B19,1/B20,1/B21,1/B22,1/B23,1/B24,1/B25,1/B26,1/B27,1/B28,1/B29,1/B30,1/B31,1/B32)</f>
        <v>1.3975737979219249E-6</v>
      </c>
      <c r="L9" s="41">
        <f>SUMSQ(B3:B32)</f>
        <v>3.757493E+16</v>
      </c>
      <c r="N9" s="21" t="s">
        <v>59</v>
      </c>
      <c r="O9" t="s">
        <v>1</v>
      </c>
      <c r="P9" s="10">
        <f>MEDIAN(B3:B32)</f>
        <v>24300000</v>
      </c>
      <c r="Z9" s="50" t="s">
        <v>82</v>
      </c>
      <c r="AB9" t="s">
        <v>83</v>
      </c>
      <c r="AH9" t="s">
        <v>86</v>
      </c>
      <c r="AL9" s="70"/>
      <c r="AM9" s="69"/>
      <c r="AV9" s="88" t="s">
        <v>96</v>
      </c>
      <c r="AW9" s="97">
        <v>35</v>
      </c>
      <c r="AX9" s="90">
        <v>4.5</v>
      </c>
      <c r="AY9" s="29">
        <v>3</v>
      </c>
      <c r="AZ9" s="89">
        <v>3</v>
      </c>
      <c r="BA9" s="30">
        <f t="shared" si="0"/>
        <v>2.25</v>
      </c>
      <c r="BC9" s="29"/>
      <c r="BE9" s="29"/>
      <c r="BH9" s="37"/>
      <c r="BI9" s="38"/>
      <c r="BJ9" s="38"/>
      <c r="BK9" s="38"/>
      <c r="BL9" s="39"/>
    </row>
    <row r="10" spans="1:64" ht="15.6" thickTop="1" thickBot="1" x14ac:dyDescent="0.35">
      <c r="A10" s="2" t="s">
        <v>10</v>
      </c>
      <c r="B10" s="12">
        <v>35000000</v>
      </c>
      <c r="C10" s="1">
        <v>35</v>
      </c>
      <c r="D10" s="1">
        <v>80</v>
      </c>
      <c r="E10" s="17">
        <v>24</v>
      </c>
      <c r="F10" s="48">
        <v>7</v>
      </c>
      <c r="I10" s="32" t="s">
        <v>44</v>
      </c>
      <c r="J10" s="29">
        <f>SUM(C3:C32)</f>
        <v>993</v>
      </c>
      <c r="K10" s="42">
        <f>1/C3+1/C4+1/C5+1/C6+1/C7+1/C8+1/C9+1/C10+1/C11+1/C12+1/C13+1/C14+1/C15+1/C16+1/C17+1/C18+1/C19+1/C20+1/C21+1/C22+1/C23+1/C24+1/C25+1/C26+1/C27+1/C28+1/C29+1/C30+1/C31+1/C32</f>
        <v>0.94214647708829835</v>
      </c>
      <c r="L10" s="30">
        <f>SUMSQ(C3:C32)</f>
        <v>34013</v>
      </c>
      <c r="O10" t="s">
        <v>44</v>
      </c>
      <c r="P10">
        <f>MEDIAN(C3:C32)</f>
        <v>32</v>
      </c>
      <c r="AH10" t="s">
        <v>87</v>
      </c>
      <c r="AL10" s="72">
        <f>(SUM(D3:D32))/30</f>
        <v>108.13333333333334</v>
      </c>
      <c r="AM10" s="71">
        <f>(SUM(E3:E32))/30</f>
        <v>35.5</v>
      </c>
      <c r="AV10" s="88" t="s">
        <v>97</v>
      </c>
      <c r="AW10" s="97">
        <v>22</v>
      </c>
      <c r="AX10" s="89">
        <v>1</v>
      </c>
      <c r="AY10" s="29">
        <v>7</v>
      </c>
      <c r="AZ10" s="89">
        <v>9</v>
      </c>
      <c r="BA10" s="30">
        <f t="shared" si="0"/>
        <v>64</v>
      </c>
      <c r="BC10" s="29"/>
      <c r="BE10" s="29"/>
      <c r="BG10" s="27"/>
      <c r="BH10" s="66" t="s">
        <v>1</v>
      </c>
      <c r="BI10" s="66" t="s">
        <v>44</v>
      </c>
      <c r="BJ10" s="66" t="s">
        <v>41</v>
      </c>
      <c r="BK10" s="66" t="s">
        <v>42</v>
      </c>
      <c r="BL10" s="67" t="s">
        <v>80</v>
      </c>
    </row>
    <row r="11" spans="1:64" ht="15.6" thickTop="1" thickBot="1" x14ac:dyDescent="0.35">
      <c r="A11" s="2" t="s">
        <v>11</v>
      </c>
      <c r="B11" s="12">
        <v>32600000</v>
      </c>
      <c r="C11" s="1">
        <v>27</v>
      </c>
      <c r="D11" s="1">
        <v>180</v>
      </c>
      <c r="E11" s="17">
        <v>35</v>
      </c>
      <c r="F11" s="48">
        <v>2</v>
      </c>
      <c r="I11" s="32" t="s">
        <v>41</v>
      </c>
      <c r="J11" s="29">
        <f>SUM(D3:D32)</f>
        <v>3244</v>
      </c>
      <c r="K11" s="42">
        <f>1/D3+1/D4+1/D5+1/D6+1/D7+1/D8+1/D9+1/D10+1/D11+1/D12+1/D13+1/D14+1/D15+1/D16+1/D17+1/D18+1/D19+1/D20+1/D21+1/D22+1/D23+1/D24+1/D25+1/D26+1/D27+1/D28+1/D29+1/D30+1/D31+1/D32</f>
        <v>0.33067247515812859</v>
      </c>
      <c r="L11" s="30">
        <f>SUMSQ(D3:D32)</f>
        <v>401858</v>
      </c>
      <c r="O11" t="s">
        <v>41</v>
      </c>
      <c r="P11">
        <f>MEDIAN(D3:D32)</f>
        <v>105</v>
      </c>
      <c r="X11" s="27"/>
      <c r="Y11" s="34"/>
      <c r="Z11" s="35"/>
      <c r="AA11" s="36"/>
      <c r="AB11" s="34"/>
      <c r="AC11" s="35"/>
      <c r="AD11" s="35"/>
      <c r="AE11" s="35"/>
      <c r="AF11" s="36"/>
      <c r="AI11" s="54"/>
      <c r="AJ11" s="54"/>
      <c r="AK11" s="54"/>
      <c r="AV11" s="88" t="s">
        <v>98</v>
      </c>
      <c r="AW11" s="97">
        <v>45</v>
      </c>
      <c r="AX11" s="89">
        <v>8.5</v>
      </c>
      <c r="AY11" s="29">
        <v>4</v>
      </c>
      <c r="AZ11" s="89">
        <v>4.5</v>
      </c>
      <c r="BA11" s="30">
        <f t="shared" si="0"/>
        <v>16</v>
      </c>
      <c r="BC11" s="29"/>
      <c r="BE11" s="29"/>
      <c r="BG11" s="27"/>
      <c r="BH11" s="112">
        <f>(B3-Y13)^3</f>
        <v>1.50483876759E+23</v>
      </c>
      <c r="BI11" s="113">
        <f>(C3-Y14)^3</f>
        <v>24.388999999999964</v>
      </c>
      <c r="BJ11" s="113">
        <f>(D3-Y15)^3</f>
        <v>-36374.362370370392</v>
      </c>
      <c r="BK11" s="113">
        <f>(E3-Y16)^3</f>
        <v>-1157.625</v>
      </c>
      <c r="BL11" s="114">
        <f>(F3-Y17)^3</f>
        <v>2.9629629629629906E-4</v>
      </c>
    </row>
    <row r="12" spans="1:64" ht="15.6" thickTop="1" thickBot="1" x14ac:dyDescent="0.35">
      <c r="A12" s="2" t="s">
        <v>12</v>
      </c>
      <c r="B12" s="12">
        <v>30000000</v>
      </c>
      <c r="C12" s="1">
        <v>32</v>
      </c>
      <c r="D12" s="1">
        <v>144</v>
      </c>
      <c r="E12" s="17">
        <v>40</v>
      </c>
      <c r="F12" s="48">
        <v>2</v>
      </c>
      <c r="I12" s="32" t="s">
        <v>42</v>
      </c>
      <c r="J12" s="29">
        <f>SUM(E3:E32)</f>
        <v>1065</v>
      </c>
      <c r="K12" s="42">
        <f>1/E3+1/E4+1/E5+1/E6+1/E7+1/E8+1/E9+1/E10+1/E11+1/E12+1/E13+1/E14+1/E15+1/E16+1/E17+1/E18+1/E19+1/E20+1/E21+1/E22+1/E23+1/E24+1/E25+1/E26+1/E27+1/E28+1/E29+1/E30+1/E31+1/E32</f>
        <v>0.97932508100027271</v>
      </c>
      <c r="L12" s="30">
        <f>SUMSQ(E3:E32)</f>
        <v>42077</v>
      </c>
      <c r="O12" t="s">
        <v>42</v>
      </c>
      <c r="P12">
        <f>MEDIAN(E3:E32)</f>
        <v>35.5</v>
      </c>
      <c r="X12" s="28"/>
      <c r="Y12" s="37"/>
      <c r="Z12" s="38"/>
      <c r="AA12" s="39"/>
      <c r="AB12" s="37"/>
      <c r="AC12" s="38"/>
      <c r="AD12" s="38"/>
      <c r="AE12" s="38"/>
      <c r="AF12" s="39"/>
      <c r="AH12" s="27"/>
      <c r="AI12" s="73"/>
      <c r="AJ12" s="74"/>
      <c r="AK12" s="31"/>
      <c r="AV12" s="88" t="s">
        <v>99</v>
      </c>
      <c r="AW12" s="97">
        <v>40</v>
      </c>
      <c r="AX12" s="90">
        <v>6.5</v>
      </c>
      <c r="AY12" s="29">
        <v>6</v>
      </c>
      <c r="AZ12" s="89">
        <v>6.5</v>
      </c>
      <c r="BA12" s="30">
        <f t="shared" si="0"/>
        <v>0</v>
      </c>
      <c r="BC12" s="29"/>
      <c r="BE12" s="29"/>
      <c r="BH12" s="112">
        <f>(B4-Y13)^3</f>
        <v>9.8547108659000007E+22</v>
      </c>
      <c r="BI12" s="113">
        <f>(C4-Y14)^3</f>
        <v>328.50899999999979</v>
      </c>
      <c r="BJ12" s="113">
        <f>(D4-Y15)^3</f>
        <v>236793.7042962962</v>
      </c>
      <c r="BK12" s="113">
        <f>(E4-Y16)^3</f>
        <v>857.375</v>
      </c>
      <c r="BL12" s="114">
        <f>(F4-Y17)^3</f>
        <v>28.840296296296302</v>
      </c>
    </row>
    <row r="13" spans="1:64" ht="15.6" thickTop="1" thickBot="1" x14ac:dyDescent="0.35">
      <c r="A13" s="2" t="s">
        <v>13</v>
      </c>
      <c r="B13" s="11">
        <v>28100000</v>
      </c>
      <c r="C13" s="1">
        <v>31</v>
      </c>
      <c r="D13" s="22">
        <v>113</v>
      </c>
      <c r="E13" s="18">
        <v>55</v>
      </c>
      <c r="F13" s="48">
        <v>3</v>
      </c>
      <c r="H13" s="27"/>
      <c r="I13" s="33" t="s">
        <v>80</v>
      </c>
      <c r="J13" s="51">
        <f>SUM(F3:F32)</f>
        <v>118</v>
      </c>
      <c r="K13" s="53">
        <f>1/F3+1/F4+1/F5+1/F6+1/F7+1/F8+1/F9+1/F10+1/F11+1/F12+1/F13+1/F14+1/F15+1/F16+1/F17+1/F18+1/F19+1/F20+1/F21+1/F22+1/F23+1/F24+1/F25+1/F26+1/F27+1/F28+1/F29+1/F30+1/F31+1/F32</f>
        <v>8.7785714285714302</v>
      </c>
      <c r="L13" s="52">
        <f>SUMSQ(F3:F32)</f>
        <v>530</v>
      </c>
      <c r="O13" t="s">
        <v>80</v>
      </c>
      <c r="P13">
        <f>MEDIAN(F3:F32)</f>
        <v>4</v>
      </c>
      <c r="X13" s="31" t="s">
        <v>1</v>
      </c>
      <c r="Y13" s="55">
        <f>(SUM(B3:B32))/30</f>
        <v>29410000</v>
      </c>
      <c r="Z13" s="55">
        <f>AB45/30</f>
        <v>387549566666666.69</v>
      </c>
      <c r="AA13" s="68">
        <f>SQRT(AB45/30)</f>
        <v>19686278.63936368</v>
      </c>
      <c r="AB13" s="66" t="s">
        <v>1</v>
      </c>
      <c r="AC13" s="66" t="s">
        <v>44</v>
      </c>
      <c r="AD13" s="66" t="s">
        <v>41</v>
      </c>
      <c r="AE13" s="66" t="s">
        <v>42</v>
      </c>
      <c r="AF13" s="67" t="s">
        <v>80</v>
      </c>
      <c r="AI13" s="44" t="s">
        <v>41</v>
      </c>
      <c r="AJ13" s="46" t="s">
        <v>42</v>
      </c>
      <c r="AK13" s="33"/>
      <c r="AV13" s="88" t="s">
        <v>100</v>
      </c>
      <c r="AW13" s="97">
        <v>50</v>
      </c>
      <c r="AX13" s="89">
        <v>10</v>
      </c>
      <c r="AY13" s="29">
        <v>6</v>
      </c>
      <c r="AZ13" s="89">
        <v>6.5</v>
      </c>
      <c r="BA13" s="30">
        <f t="shared" si="0"/>
        <v>12.25</v>
      </c>
      <c r="BC13" s="29"/>
      <c r="BE13" s="29"/>
      <c r="BH13" s="112">
        <f>(B5-Y13)^3</f>
        <v>9.8547108659000007E+22</v>
      </c>
      <c r="BI13" s="113">
        <f>(C5-Y14)^3</f>
        <v>-68.921000000000078</v>
      </c>
      <c r="BJ13" s="113">
        <f>(D5-Y15)^3</f>
        <v>73384.637629629593</v>
      </c>
      <c r="BK13" s="113">
        <f>(E5-Y16)^3</f>
        <v>-0.125</v>
      </c>
      <c r="BL13" s="114">
        <f>(F5-Y17)^3</f>
        <v>-0.81303703703703645</v>
      </c>
    </row>
    <row r="14" spans="1:64" ht="15.6" thickTop="1" thickBot="1" x14ac:dyDescent="0.35">
      <c r="A14" s="2" t="s">
        <v>14</v>
      </c>
      <c r="B14" s="13">
        <v>26800000</v>
      </c>
      <c r="C14" s="1">
        <v>32</v>
      </c>
      <c r="D14" s="1">
        <v>60</v>
      </c>
      <c r="E14" s="17">
        <v>28</v>
      </c>
      <c r="F14" s="48">
        <v>3</v>
      </c>
      <c r="H14" t="s">
        <v>57</v>
      </c>
      <c r="N14" s="20" t="s">
        <v>61</v>
      </c>
      <c r="X14" s="32" t="s">
        <v>44</v>
      </c>
      <c r="Y14" s="29">
        <f>(SUM(C3:C32))/30</f>
        <v>33.1</v>
      </c>
      <c r="Z14" s="42">
        <f>AC45/(30-1)</f>
        <v>39.472413793103449</v>
      </c>
      <c r="AA14" s="42">
        <f>SQRT(AC45/(30-1))</f>
        <v>6.282707520894431</v>
      </c>
      <c r="AB14" s="57">
        <f>(B3-Y13)^2</f>
        <v>2829176100000000</v>
      </c>
      <c r="AC14" s="58">
        <f>(C3-Y14)^2</f>
        <v>8.4099999999999913</v>
      </c>
      <c r="AD14" s="62">
        <f>(D3-Y15)^2</f>
        <v>1097.8177777777782</v>
      </c>
      <c r="AE14" s="58">
        <f>(E3-Y16)^2</f>
        <v>110.25</v>
      </c>
      <c r="AF14" s="63">
        <f>(F3-Y17)^2</f>
        <v>4.4444444444444722E-3</v>
      </c>
      <c r="AI14" s="75">
        <f>D3-AL10</f>
        <v>-33.13333333333334</v>
      </c>
      <c r="AJ14" s="76">
        <f>E3-AM10</f>
        <v>-10.5</v>
      </c>
      <c r="AK14" s="80">
        <f>AI14*AJ14</f>
        <v>347.90000000000009</v>
      </c>
      <c r="AV14" s="88" t="s">
        <v>101</v>
      </c>
      <c r="AW14" s="97">
        <v>24</v>
      </c>
      <c r="AX14" s="89">
        <v>2</v>
      </c>
      <c r="AY14" s="29">
        <v>7</v>
      </c>
      <c r="AZ14" s="89">
        <v>9</v>
      </c>
      <c r="BA14" s="30">
        <f t="shared" si="0"/>
        <v>49</v>
      </c>
      <c r="BC14" s="29"/>
      <c r="BE14" s="29"/>
      <c r="BH14" s="112">
        <f>(B6-Y13)^3</f>
        <v>2.6704087668999999E+22</v>
      </c>
      <c r="BI14" s="113">
        <f>(C6-Y14)^3</f>
        <v>-2248.0910000000008</v>
      </c>
      <c r="BJ14" s="113">
        <f>(D6-Y15)^3</f>
        <v>6.5042962962962276</v>
      </c>
      <c r="BK14" s="113">
        <f>(E6-Y16)^3</f>
        <v>-2460.375</v>
      </c>
      <c r="BL14" s="114">
        <f>(F6-Y17)^3</f>
        <v>28.840296296296302</v>
      </c>
    </row>
    <row r="15" spans="1:64" ht="15.6" thickTop="1" thickBot="1" x14ac:dyDescent="0.35">
      <c r="A15" s="2" t="s">
        <v>15</v>
      </c>
      <c r="B15" s="11">
        <v>26600000</v>
      </c>
      <c r="C15" s="1">
        <v>25</v>
      </c>
      <c r="D15" s="1">
        <v>160</v>
      </c>
      <c r="E15" s="17">
        <v>52</v>
      </c>
      <c r="F15" s="48">
        <v>4</v>
      </c>
      <c r="N15" s="20" t="s">
        <v>62</v>
      </c>
      <c r="T15" s="20" t="s">
        <v>63</v>
      </c>
      <c r="X15" s="32" t="s">
        <v>41</v>
      </c>
      <c r="Y15" s="42">
        <f>(SUM(D3:D32))/30</f>
        <v>108.13333333333334</v>
      </c>
      <c r="Z15" s="42">
        <f>AD45/(30-1)</f>
        <v>1761.1540229885052</v>
      </c>
      <c r="AA15" s="42">
        <f>SQRT(AD45/(30-1))</f>
        <v>41.966105644776064</v>
      </c>
      <c r="AB15" s="60">
        <f>(B4-Y13)^2</f>
        <v>2133516100000000</v>
      </c>
      <c r="AC15" s="29">
        <f>(C4-Y14)^2</f>
        <v>47.609999999999978</v>
      </c>
      <c r="AD15" s="42">
        <f>(D4-Y15)^2</f>
        <v>3827.4844444444434</v>
      </c>
      <c r="AE15" s="29">
        <f>(E4-Y16)^2</f>
        <v>90.25</v>
      </c>
      <c r="AF15" s="64">
        <f>(F4-Y17)^2</f>
        <v>9.4044444444444455</v>
      </c>
      <c r="AI15" s="77">
        <f>D4-AL10</f>
        <v>61.86666666666666</v>
      </c>
      <c r="AJ15" s="76">
        <f>E4-AM10</f>
        <v>9.5</v>
      </c>
      <c r="AK15" s="80">
        <f t="shared" ref="AK15:AK43" si="1">AI15*AJ15</f>
        <v>587.73333333333323</v>
      </c>
      <c r="AV15" s="88" t="s">
        <v>102</v>
      </c>
      <c r="AW15" s="97">
        <v>35</v>
      </c>
      <c r="AX15" s="90">
        <v>4.5</v>
      </c>
      <c r="AY15" s="29">
        <v>2</v>
      </c>
      <c r="AZ15" s="89">
        <v>1.5</v>
      </c>
      <c r="BA15" s="30">
        <f t="shared" si="0"/>
        <v>9</v>
      </c>
      <c r="BC15" s="29"/>
      <c r="BE15" s="29"/>
      <c r="BH15" s="112">
        <f>(B7-Y13)^3</f>
        <v>1.2151136899000001E+22</v>
      </c>
      <c r="BI15" s="113">
        <f>(C7-Y14)^3</f>
        <v>-29.791000000000039</v>
      </c>
      <c r="BJ15" s="113">
        <f>(D7-Y15)^3</f>
        <v>-538.02903703703839</v>
      </c>
      <c r="BK15" s="113">
        <f>(E7-Y16)^3</f>
        <v>857.375</v>
      </c>
      <c r="BL15" s="114">
        <f>(F7-Y17)^3</f>
        <v>2.9629629629629906E-4</v>
      </c>
    </row>
    <row r="16" spans="1:64" ht="15.6" thickTop="1" thickBot="1" x14ac:dyDescent="0.35">
      <c r="A16" s="2" t="s">
        <v>16</v>
      </c>
      <c r="B16" s="11">
        <v>24800000</v>
      </c>
      <c r="C16" s="1">
        <v>29</v>
      </c>
      <c r="D16" s="1">
        <v>85</v>
      </c>
      <c r="E16" s="17">
        <v>44</v>
      </c>
      <c r="F16" s="48">
        <v>2</v>
      </c>
      <c r="H16" s="21" t="s">
        <v>50</v>
      </c>
      <c r="I16" t="s">
        <v>1</v>
      </c>
      <c r="J16" s="10">
        <f>(SUM(B3:B32))/30</f>
        <v>29410000</v>
      </c>
      <c r="K16" s="20" t="s">
        <v>43</v>
      </c>
      <c r="P16" s="20"/>
      <c r="X16" s="32" t="s">
        <v>42</v>
      </c>
      <c r="Y16" s="29">
        <f>(SUM(E3:E32))/30</f>
        <v>35.5</v>
      </c>
      <c r="Z16" s="42">
        <f>AE45/(30-1)</f>
        <v>147.22413793103448</v>
      </c>
      <c r="AA16" s="42">
        <f>SQRT(AE45/(40-1))</f>
        <v>10.462999520900256</v>
      </c>
      <c r="AB16" s="60">
        <f>(B5-Y13)^2</f>
        <v>2133516100000000</v>
      </c>
      <c r="AC16" s="29">
        <f>(C5-Y14)^2</f>
        <v>16.810000000000013</v>
      </c>
      <c r="AD16" s="42">
        <f>(D5-Y15)^2</f>
        <v>1752.8177777777771</v>
      </c>
      <c r="AE16" s="29">
        <f>(E5-Y16)^2</f>
        <v>0.25</v>
      </c>
      <c r="AF16" s="64">
        <f>(F5-Y17)^2</f>
        <v>0.87111111111111073</v>
      </c>
      <c r="AI16" s="77">
        <f>D5-AL10</f>
        <v>41.86666666666666</v>
      </c>
      <c r="AJ16" s="76">
        <f>E5-AM10</f>
        <v>-0.5</v>
      </c>
      <c r="AK16" s="80">
        <f t="shared" si="1"/>
        <v>-20.93333333333333</v>
      </c>
      <c r="AV16" s="91" t="s">
        <v>103</v>
      </c>
      <c r="AW16" s="98">
        <v>40</v>
      </c>
      <c r="AX16" s="92">
        <v>6.5</v>
      </c>
      <c r="AY16" s="51">
        <v>2</v>
      </c>
      <c r="AZ16" s="92">
        <v>1.5</v>
      </c>
      <c r="BA16" s="100">
        <f t="shared" si="0"/>
        <v>25</v>
      </c>
      <c r="BC16" s="29"/>
      <c r="BE16" s="29"/>
      <c r="BH16" s="112">
        <f>(B8-Y13)^3</f>
        <v>2.60917119E+20</v>
      </c>
      <c r="BI16" s="113">
        <f>(C8-Y14)^3</f>
        <v>-29.791000000000039</v>
      </c>
      <c r="BJ16" s="113">
        <f>(D8-Y15)^3</f>
        <v>633102.18429629609</v>
      </c>
      <c r="BK16" s="113">
        <f>(E8-Y16)^3</f>
        <v>91.125</v>
      </c>
      <c r="BL16" s="114">
        <f>(F8-Y17)^3</f>
        <v>8.8269629629629645</v>
      </c>
    </row>
    <row r="17" spans="1:64" ht="15.6" thickTop="1" thickBot="1" x14ac:dyDescent="0.35">
      <c r="A17" s="2" t="s">
        <v>17</v>
      </c>
      <c r="B17" s="11">
        <v>24600000</v>
      </c>
      <c r="C17" s="1">
        <v>21</v>
      </c>
      <c r="D17" s="1">
        <v>67</v>
      </c>
      <c r="E17" s="17">
        <v>23</v>
      </c>
      <c r="F17" s="48">
        <v>4</v>
      </c>
      <c r="I17" t="s">
        <v>44</v>
      </c>
      <c r="J17">
        <f>(SUM(C3:C32))/30</f>
        <v>33.1</v>
      </c>
      <c r="K17" s="20" t="s">
        <v>46</v>
      </c>
      <c r="N17" s="21" t="s">
        <v>60</v>
      </c>
      <c r="O17" t="s">
        <v>1</v>
      </c>
      <c r="P17" s="10">
        <f>MAX(B3:B32)-MIN(B3:B32)</f>
        <v>70700000</v>
      </c>
      <c r="X17" s="33" t="s">
        <v>80</v>
      </c>
      <c r="Y17" s="56">
        <f>(SUM(F3:F32))/30</f>
        <v>3.9333333333333331</v>
      </c>
      <c r="Z17" s="53">
        <f>AF45/(30-1)</f>
        <v>2.2712643678160922</v>
      </c>
      <c r="AA17" s="53">
        <f>SQRT(AF45/(30-1))</f>
        <v>1.5070714541175851</v>
      </c>
      <c r="AB17" s="60">
        <f>(B6-Y13)^2</f>
        <v>893412100000000</v>
      </c>
      <c r="AC17" s="29">
        <f>(C6-Y14)^2</f>
        <v>171.61000000000004</v>
      </c>
      <c r="AD17" s="42">
        <f>(D6-Y15)^2</f>
        <v>3.4844444444444198</v>
      </c>
      <c r="AE17" s="29">
        <f>(E6-Y16)^2</f>
        <v>182.25</v>
      </c>
      <c r="AF17" s="64">
        <f>(F6-Y17)^2</f>
        <v>9.4044444444444455</v>
      </c>
      <c r="AI17" s="77">
        <f>D6-AL10</f>
        <v>1.86666666666666</v>
      </c>
      <c r="AJ17" s="76">
        <f>E6-AM10</f>
        <v>-13.5</v>
      </c>
      <c r="AK17" s="80">
        <f t="shared" si="1"/>
        <v>-25.19999999999991</v>
      </c>
      <c r="BA17" s="98">
        <f>SUM(BA7:BA16)</f>
        <v>180</v>
      </c>
      <c r="BB17" s="99" t="s">
        <v>110</v>
      </c>
      <c r="BH17" s="112">
        <f>(B9-Y13)^3</f>
        <v>2.3717665899999999E+20</v>
      </c>
      <c r="BI17" s="113">
        <f>(C9-Y14)^3</f>
        <v>1295.0289999999995</v>
      </c>
      <c r="BJ17" s="113">
        <f>(D9-Y15)^3</f>
        <v>486.82429629629507</v>
      </c>
      <c r="BK17" s="113">
        <f>(E9-Y16)^3</f>
        <v>3048.625</v>
      </c>
      <c r="BL17" s="114">
        <f>(F9-Y17)^3</f>
        <v>8.8269629629629645</v>
      </c>
    </row>
    <row r="18" spans="1:64" ht="15.6" thickTop="1" thickBot="1" x14ac:dyDescent="0.35">
      <c r="A18" s="2" t="s">
        <v>18</v>
      </c>
      <c r="B18" s="11">
        <v>24000000</v>
      </c>
      <c r="C18" s="1">
        <v>40</v>
      </c>
      <c r="D18" s="1">
        <v>100</v>
      </c>
      <c r="E18" s="17">
        <v>40</v>
      </c>
      <c r="F18" s="48">
        <v>5</v>
      </c>
      <c r="I18" t="s">
        <v>41</v>
      </c>
      <c r="J18" s="24">
        <f>(SUM(D3:D32))/30</f>
        <v>108.13333333333334</v>
      </c>
      <c r="K18" s="20" t="s">
        <v>45</v>
      </c>
      <c r="O18" t="s">
        <v>44</v>
      </c>
      <c r="P18">
        <f>MAX(C3:C32)-MIN(C3:C32)</f>
        <v>24</v>
      </c>
      <c r="AB18" s="60">
        <f>(B7-Y13)^2</f>
        <v>528540100000000</v>
      </c>
      <c r="AC18" s="29">
        <f>(C7-Y14)^2</f>
        <v>9.6100000000000083</v>
      </c>
      <c r="AD18" s="42">
        <f>(D7-Y15)^2</f>
        <v>66.15111111111122</v>
      </c>
      <c r="AE18" s="29">
        <f>(E7-Y16)^2</f>
        <v>90.25</v>
      </c>
      <c r="AF18" s="64">
        <f>(F7-Y17)^2</f>
        <v>4.4444444444444722E-3</v>
      </c>
      <c r="AI18" s="77">
        <f>D7-AL10</f>
        <v>-8.13333333333334</v>
      </c>
      <c r="AJ18" s="76">
        <f>E7-AM10</f>
        <v>9.5</v>
      </c>
      <c r="AK18" s="80">
        <f t="shared" si="1"/>
        <v>-77.266666666666737</v>
      </c>
      <c r="BH18" s="112">
        <f>(B10-Y13)^3</f>
        <v>1.74676879E+20</v>
      </c>
      <c r="BI18" s="113">
        <f>(C10-Y14)^3</f>
        <v>6.8589999999999849</v>
      </c>
      <c r="BJ18" s="113">
        <f>(D10-Y15)^3</f>
        <v>-22267.095703703719</v>
      </c>
      <c r="BK18" s="113">
        <f>(E10-Y16)^3</f>
        <v>-1520.875</v>
      </c>
      <c r="BL18" s="114">
        <f>(F10-Y17)^3</f>
        <v>28.840296296296302</v>
      </c>
    </row>
    <row r="19" spans="1:64" ht="15.6" thickTop="1" thickBot="1" x14ac:dyDescent="0.35">
      <c r="A19" s="2" t="s">
        <v>19</v>
      </c>
      <c r="B19" s="11">
        <v>20000000</v>
      </c>
      <c r="C19" s="1">
        <v>40</v>
      </c>
      <c r="D19" s="1">
        <v>125</v>
      </c>
      <c r="E19" s="17">
        <v>30</v>
      </c>
      <c r="F19" s="48">
        <v>2</v>
      </c>
      <c r="I19" t="s">
        <v>42</v>
      </c>
      <c r="J19">
        <f>(SUM(E3:E32))/30</f>
        <v>35.5</v>
      </c>
      <c r="K19" s="20" t="s">
        <v>47</v>
      </c>
      <c r="O19" t="s">
        <v>41</v>
      </c>
      <c r="P19">
        <f>MAX(D3:D32)-MIN(D3:D32)</f>
        <v>154</v>
      </c>
      <c r="AB19" s="60">
        <f>(B8-Y13)^2</f>
        <v>40832100000000</v>
      </c>
      <c r="AC19" s="29">
        <f>(C8-Y14)^2</f>
        <v>9.6100000000000083</v>
      </c>
      <c r="AD19" s="42">
        <f>(D8-Y15)^2</f>
        <v>7373.0844444444429</v>
      </c>
      <c r="AE19" s="29">
        <f>(E8-Y16)^2</f>
        <v>20.25</v>
      </c>
      <c r="AF19" s="64">
        <f>(F8-Y17)^2</f>
        <v>4.2711111111111117</v>
      </c>
      <c r="AI19" s="77">
        <f>D8-AL10</f>
        <v>85.86666666666666</v>
      </c>
      <c r="AJ19" s="76">
        <f>E8-AM10</f>
        <v>4.5</v>
      </c>
      <c r="AK19" s="80">
        <f t="shared" si="1"/>
        <v>386.4</v>
      </c>
      <c r="AV19" t="s">
        <v>108</v>
      </c>
      <c r="BH19" s="112">
        <f>(B11-Y13)^3</f>
        <v>3.2461759E+19</v>
      </c>
      <c r="BI19" s="113">
        <f>(C11-Y14)^3</f>
        <v>-226.98100000000014</v>
      </c>
      <c r="BJ19" s="113">
        <f>(D11-Y15)^3</f>
        <v>371178.2376296295</v>
      </c>
      <c r="BK19" s="113">
        <f>(E11-Y16)^3</f>
        <v>-0.125</v>
      </c>
      <c r="BL19" s="114">
        <f>(F11-Y17)^3</f>
        <v>-7.2263703703703674</v>
      </c>
    </row>
    <row r="20" spans="1:64" ht="15.6" thickTop="1" thickBot="1" x14ac:dyDescent="0.35">
      <c r="A20" s="2" t="s">
        <v>20</v>
      </c>
      <c r="B20" s="11">
        <v>18000000</v>
      </c>
      <c r="C20" s="1">
        <v>30</v>
      </c>
      <c r="D20" s="1">
        <v>150</v>
      </c>
      <c r="E20" s="17">
        <v>36</v>
      </c>
      <c r="F20" s="48">
        <v>4</v>
      </c>
      <c r="I20" t="s">
        <v>80</v>
      </c>
      <c r="J20" s="24">
        <f>(SUM(F3:F32))/30</f>
        <v>3.9333333333333331</v>
      </c>
      <c r="K20" s="20" t="s">
        <v>81</v>
      </c>
      <c r="O20" t="s">
        <v>42</v>
      </c>
      <c r="P20">
        <f>MAX(E3:E32)-MIN(E3:E32)</f>
        <v>41</v>
      </c>
      <c r="AB20" s="60">
        <f>(B9-Y13)^2</f>
        <v>38316100000000</v>
      </c>
      <c r="AC20" s="29">
        <f>(C9-Y14)^2</f>
        <v>118.80999999999997</v>
      </c>
      <c r="AD20" s="42">
        <f>(D9-Y15)^2</f>
        <v>61.884444444444341</v>
      </c>
      <c r="AE20" s="29">
        <f>(E9-Y16)^2</f>
        <v>210.25</v>
      </c>
      <c r="AF20" s="64">
        <f>(F9-Y17)^2</f>
        <v>4.2711111111111117</v>
      </c>
      <c r="AI20" s="77">
        <f>D9-AL10</f>
        <v>7.86666666666666</v>
      </c>
      <c r="AJ20" s="76">
        <f>E9-AM10</f>
        <v>14.5</v>
      </c>
      <c r="AK20" s="80">
        <f t="shared" si="1"/>
        <v>114.06666666666658</v>
      </c>
      <c r="BH20" s="112">
        <f>(B12-Y13)^3</f>
        <v>2.05379E+17</v>
      </c>
      <c r="BI20" s="113">
        <f>(C12-Y14)^3</f>
        <v>-1.3310000000000051</v>
      </c>
      <c r="BJ20" s="113">
        <f>(D12-Y15)^3</f>
        <v>46139.517629629605</v>
      </c>
      <c r="BK20" s="113">
        <f>(E12-Y16)^3</f>
        <v>91.125</v>
      </c>
      <c r="BL20" s="114">
        <f>(F12-Y17)^3</f>
        <v>-7.2263703703703674</v>
      </c>
    </row>
    <row r="21" spans="1:64" ht="15.6" thickTop="1" thickBot="1" x14ac:dyDescent="0.35">
      <c r="A21" s="2" t="s">
        <v>21</v>
      </c>
      <c r="B21" s="11">
        <v>17500000</v>
      </c>
      <c r="C21" s="1">
        <v>39</v>
      </c>
      <c r="D21" s="1">
        <v>66</v>
      </c>
      <c r="E21" s="17">
        <v>24</v>
      </c>
      <c r="F21" s="48">
        <v>3</v>
      </c>
      <c r="O21" t="s">
        <v>80</v>
      </c>
      <c r="P21">
        <f>MAX(F3:F32)-MIN(F3:F32)</f>
        <v>5</v>
      </c>
      <c r="AB21" s="60">
        <f>(B10-Y13)^2</f>
        <v>31248100000000</v>
      </c>
      <c r="AC21" s="29">
        <f>(C10-Y14)^2</f>
        <v>3.6099999999999945</v>
      </c>
      <c r="AD21" s="42">
        <f>(D10-Y15)^2</f>
        <v>791.48444444444476</v>
      </c>
      <c r="AE21" s="29">
        <f>(E10-Y16)^2</f>
        <v>132.25</v>
      </c>
      <c r="AF21" s="64">
        <f>(F10-Y17)^2</f>
        <v>9.4044444444444455</v>
      </c>
      <c r="AI21" s="77">
        <f>D10-AL10</f>
        <v>-28.13333333333334</v>
      </c>
      <c r="AJ21" s="76">
        <f>E10-AM10</f>
        <v>-11.5</v>
      </c>
      <c r="AK21" s="80">
        <f t="shared" si="1"/>
        <v>323.53333333333342</v>
      </c>
      <c r="BH21" s="112">
        <f>(B13-Y13)^3</f>
        <v>-2.248091E+18</v>
      </c>
      <c r="BI21" s="113">
        <f>(C13-Y14)^3</f>
        <v>-9.2610000000000188</v>
      </c>
      <c r="BJ21" s="113">
        <f>(D13-Y15)^3</f>
        <v>115.26429629629583</v>
      </c>
      <c r="BK21" s="113">
        <f>(E13-Y16)^3</f>
        <v>7414.875</v>
      </c>
      <c r="BL21" s="114">
        <f>(F13-Y17)^3</f>
        <v>-0.81303703703703645</v>
      </c>
    </row>
    <row r="22" spans="1:64" ht="15.6" thickTop="1" thickBot="1" x14ac:dyDescent="0.35">
      <c r="A22" s="2" t="s">
        <v>22</v>
      </c>
      <c r="B22" s="11">
        <v>17200000</v>
      </c>
      <c r="C22" s="1">
        <v>26</v>
      </c>
      <c r="D22" s="1">
        <v>137</v>
      </c>
      <c r="E22" s="17">
        <v>50</v>
      </c>
      <c r="F22" s="48">
        <v>5</v>
      </c>
      <c r="H22" s="21" t="s">
        <v>52</v>
      </c>
      <c r="I22" t="s">
        <v>1</v>
      </c>
      <c r="J22" s="10">
        <f>GEOMEAN(B3:B32)</f>
        <v>24649371.026934054</v>
      </c>
      <c r="N22" s="20" t="s">
        <v>64</v>
      </c>
      <c r="AB22" s="60">
        <f>(B11-Y13)^2</f>
        <v>10176100000000</v>
      </c>
      <c r="AC22" s="29">
        <f>(C11-Y14)^2</f>
        <v>37.210000000000015</v>
      </c>
      <c r="AD22" s="42">
        <f>(D11-Y15)^2</f>
        <v>5164.8177777777764</v>
      </c>
      <c r="AE22" s="29">
        <f>(E11-Y16)^2</f>
        <v>0.25</v>
      </c>
      <c r="AF22" s="64">
        <f>(F11-Y17)^2</f>
        <v>3.7377777777777768</v>
      </c>
      <c r="AI22" s="77">
        <f>D11-AL10</f>
        <v>71.86666666666666</v>
      </c>
      <c r="AJ22" s="76">
        <f>E11-AM10</f>
        <v>-0.5</v>
      </c>
      <c r="AK22" s="80">
        <f t="shared" si="1"/>
        <v>-35.93333333333333</v>
      </c>
      <c r="AV22" t="s">
        <v>124</v>
      </c>
      <c r="BH22" s="112">
        <f>(B14-Y13)^3</f>
        <v>-1.7779581E+19</v>
      </c>
      <c r="BI22" s="113">
        <f>(C14-Y14)^3</f>
        <v>-1.3310000000000051</v>
      </c>
      <c r="BJ22" s="113">
        <f>(D14-Y15)^3</f>
        <v>-111516.16237037041</v>
      </c>
      <c r="BK22" s="113">
        <f>(E14-Y16)^3</f>
        <v>-421.875</v>
      </c>
      <c r="BL22" s="114">
        <f>(F14-Y17)^3</f>
        <v>-0.81303703703703645</v>
      </c>
    </row>
    <row r="23" spans="1:64" ht="15.6" thickTop="1" thickBot="1" x14ac:dyDescent="0.35">
      <c r="A23" s="2" t="s">
        <v>23</v>
      </c>
      <c r="B23" s="11">
        <v>15800000</v>
      </c>
      <c r="C23" s="1">
        <v>40</v>
      </c>
      <c r="D23" s="1">
        <v>100</v>
      </c>
      <c r="E23" s="17">
        <v>35</v>
      </c>
      <c r="F23" s="48">
        <v>3</v>
      </c>
      <c r="I23" t="s">
        <v>44</v>
      </c>
      <c r="J23" s="24">
        <f>GEOMEAN(C3:C32)</f>
        <v>32.488910201584872</v>
      </c>
      <c r="AB23" s="60">
        <f>(B12-Y13)^2</f>
        <v>348100000000</v>
      </c>
      <c r="AC23" s="29">
        <f>(C12-Y14)^2</f>
        <v>1.2100000000000031</v>
      </c>
      <c r="AD23" s="42">
        <f>(D12-Y15)^2</f>
        <v>1286.4177777777772</v>
      </c>
      <c r="AE23" s="29">
        <f>(E12-Y16)^2</f>
        <v>20.25</v>
      </c>
      <c r="AF23" s="64">
        <f>(F12-Y17)^2</f>
        <v>3.7377777777777768</v>
      </c>
      <c r="AI23" s="77">
        <f>D12-AL10</f>
        <v>35.86666666666666</v>
      </c>
      <c r="AJ23" s="76">
        <f>E12-AM10</f>
        <v>4.5</v>
      </c>
      <c r="AK23" s="80">
        <f t="shared" si="1"/>
        <v>161.39999999999998</v>
      </c>
      <c r="AV23" s="20" t="s">
        <v>111</v>
      </c>
      <c r="BH23" s="112">
        <f>(B15-Y13)^3</f>
        <v>-2.2188041E+19</v>
      </c>
      <c r="BI23" s="113">
        <f>(C15-Y14)^3</f>
        <v>-531.44100000000037</v>
      </c>
      <c r="BJ23" s="113">
        <f>(D15-Y15)^3</f>
        <v>139529.1709629629</v>
      </c>
      <c r="BK23" s="113">
        <f>(E15-Y16)^3</f>
        <v>4492.125</v>
      </c>
      <c r="BL23" s="114">
        <f>(F15-Y17)^3</f>
        <v>2.9629629629629906E-4</v>
      </c>
    </row>
    <row r="24" spans="1:64" ht="15.6" thickTop="1" thickBot="1" x14ac:dyDescent="0.35">
      <c r="A24" s="2" t="s">
        <v>24</v>
      </c>
      <c r="B24" s="11">
        <v>15700000</v>
      </c>
      <c r="C24" s="1">
        <v>40</v>
      </c>
      <c r="D24" s="1">
        <v>126</v>
      </c>
      <c r="E24" s="17">
        <v>46</v>
      </c>
      <c r="F24" s="48">
        <v>2</v>
      </c>
      <c r="I24" t="s">
        <v>41</v>
      </c>
      <c r="J24" s="24">
        <f>GEOMEAN(D3:D32)</f>
        <v>99.643793013918895</v>
      </c>
      <c r="N24" s="21" t="s">
        <v>68</v>
      </c>
      <c r="AB24" s="60">
        <f>(B13-Y13)^2</f>
        <v>1716100000000</v>
      </c>
      <c r="AC24" s="29">
        <f>(C13-Y14)^2</f>
        <v>4.4100000000000064</v>
      </c>
      <c r="AD24" s="42">
        <f>(D13-Y15)^2</f>
        <v>23.684444444444381</v>
      </c>
      <c r="AE24" s="29">
        <f>(E13-Y16)^2</f>
        <v>380.25</v>
      </c>
      <c r="AF24" s="64">
        <f>(F13-Y17)^2</f>
        <v>0.87111111111111073</v>
      </c>
      <c r="AI24" s="77">
        <f>D13-AL10</f>
        <v>4.86666666666666</v>
      </c>
      <c r="AJ24" s="76">
        <f>E13-AM10</f>
        <v>19.5</v>
      </c>
      <c r="AK24" s="80">
        <f t="shared" si="1"/>
        <v>94.899999999999864</v>
      </c>
      <c r="BH24" s="112">
        <f>(B16-Y13)^3</f>
        <v>-9.7972180999999996E+19</v>
      </c>
      <c r="BI24" s="113">
        <f>(C16-Y14)^3</f>
        <v>-68.921000000000078</v>
      </c>
      <c r="BJ24" s="113">
        <f>(D16-Y15)^3</f>
        <v>-12379.829037037047</v>
      </c>
      <c r="BK24" s="113">
        <f>(E16-Y16)^3</f>
        <v>614.125</v>
      </c>
      <c r="BL24" s="114">
        <f>(F16-Y17)^3</f>
        <v>-7.2263703703703674</v>
      </c>
    </row>
    <row r="25" spans="1:64" ht="15.6" thickTop="1" thickBot="1" x14ac:dyDescent="0.35">
      <c r="A25" s="2" t="s">
        <v>25</v>
      </c>
      <c r="B25" s="11">
        <v>15300000</v>
      </c>
      <c r="C25" s="1">
        <v>40</v>
      </c>
      <c r="D25" s="1">
        <v>80</v>
      </c>
      <c r="E25" s="17">
        <v>30</v>
      </c>
      <c r="F25" s="48">
        <v>3</v>
      </c>
      <c r="I25" t="s">
        <v>42</v>
      </c>
      <c r="J25" s="24">
        <f>GEOMEAN(E3:E32)</f>
        <v>33.1946991158215</v>
      </c>
      <c r="N25" s="20" t="s">
        <v>69</v>
      </c>
      <c r="AB25" s="60">
        <f>(B14-Y13)^2</f>
        <v>6812100000000</v>
      </c>
      <c r="AC25" s="29">
        <f>(C14-Y14)^2</f>
        <v>1.2100000000000031</v>
      </c>
      <c r="AD25" s="42">
        <f>(D14-Y15)^2</f>
        <v>2316.8177777777782</v>
      </c>
      <c r="AE25" s="29">
        <f>(E14-Y16)^2</f>
        <v>56.25</v>
      </c>
      <c r="AF25" s="64">
        <f>(F14-Y17)^2</f>
        <v>0.87111111111111073</v>
      </c>
      <c r="AI25" s="77">
        <f>D14-AL10</f>
        <v>-48.13333333333334</v>
      </c>
      <c r="AJ25" s="76">
        <f>E14-AM10</f>
        <v>-7.5</v>
      </c>
      <c r="AK25" s="80">
        <f t="shared" si="1"/>
        <v>361.00000000000006</v>
      </c>
      <c r="AZ25" s="101" t="s">
        <v>112</v>
      </c>
      <c r="BA25" s="85">
        <f>1-((6*BA17)/(10*(10^2-1)))</f>
        <v>-9.0909090909090828E-2</v>
      </c>
      <c r="BB25" t="s">
        <v>114</v>
      </c>
      <c r="BH25" s="112">
        <f>(B17-Y13)^3</f>
        <v>-1.11284641E+20</v>
      </c>
      <c r="BI25" s="113">
        <f>(C17-Y14)^3</f>
        <v>-1771.5610000000006</v>
      </c>
      <c r="BJ25" s="113">
        <f>(D17-Y15)^3</f>
        <v>-69595.589037037076</v>
      </c>
      <c r="BK25" s="113">
        <f>(E17-Y16)^3</f>
        <v>-1953.125</v>
      </c>
      <c r="BL25" s="114">
        <f>(F17-Y17)^3</f>
        <v>2.9629629629629906E-4</v>
      </c>
    </row>
    <row r="26" spans="1:64" ht="15.6" thickTop="1" thickBot="1" x14ac:dyDescent="0.35">
      <c r="A26" s="2" t="s">
        <v>26</v>
      </c>
      <c r="B26" s="11">
        <v>14900000</v>
      </c>
      <c r="C26" s="1">
        <v>30</v>
      </c>
      <c r="D26" s="1">
        <v>150</v>
      </c>
      <c r="E26" s="17">
        <v>50</v>
      </c>
      <c r="F26" s="48">
        <v>5</v>
      </c>
      <c r="I26" t="s">
        <v>80</v>
      </c>
      <c r="J26" s="24">
        <f>GEOMEAN(F3:F32)</f>
        <v>3.6669547632468906</v>
      </c>
      <c r="O26" t="s">
        <v>71</v>
      </c>
      <c r="Q26" t="s">
        <v>72</v>
      </c>
      <c r="S26" t="s">
        <v>73</v>
      </c>
      <c r="AB26" s="60">
        <f>(B15-Y13)^2</f>
        <v>7896100000000</v>
      </c>
      <c r="AC26" s="29">
        <f>(C15-Y14)^2</f>
        <v>65.610000000000028</v>
      </c>
      <c r="AD26" s="42">
        <f>(D15-Y15)^2</f>
        <v>2690.1511111111104</v>
      </c>
      <c r="AE26" s="29">
        <f>(E15-Y16)^2</f>
        <v>272.25</v>
      </c>
      <c r="AF26" s="64">
        <f>(F15-Y17)^2</f>
        <v>4.4444444444444722E-3</v>
      </c>
      <c r="AI26" s="77">
        <f>D15-AL10</f>
        <v>51.86666666666666</v>
      </c>
      <c r="AJ26" s="76">
        <f>E15-AM10</f>
        <v>16.5</v>
      </c>
      <c r="AK26" s="80">
        <f t="shared" si="1"/>
        <v>855.79999999999984</v>
      </c>
      <c r="AM26" s="84" t="s">
        <v>90</v>
      </c>
      <c r="AO26" s="82">
        <f>CORREL(D3:D32,E3:E32)</f>
        <v>0.65098767288050052</v>
      </c>
      <c r="BH26" s="112">
        <f>(B18-Y13)^3</f>
        <v>-1.5834042100000001E+20</v>
      </c>
      <c r="BI26" s="113">
        <f>(C18-Y14)^3</f>
        <v>328.50899999999979</v>
      </c>
      <c r="BJ26" s="113">
        <f>(D18-Y15)^3</f>
        <v>-538.02903703703839</v>
      </c>
      <c r="BK26" s="113">
        <f>(E18-Y16)^3</f>
        <v>91.125</v>
      </c>
      <c r="BL26" s="114">
        <f>(F18-Y17)^3</f>
        <v>1.2136296296296303</v>
      </c>
    </row>
    <row r="27" spans="1:64" ht="15.6" thickTop="1" thickBot="1" x14ac:dyDescent="0.35">
      <c r="A27" s="2" t="s">
        <v>27</v>
      </c>
      <c r="B27" s="11">
        <v>14600000</v>
      </c>
      <c r="C27" s="1">
        <v>30</v>
      </c>
      <c r="D27" s="1">
        <v>40</v>
      </c>
      <c r="E27" s="17">
        <v>14</v>
      </c>
      <c r="F27" s="48">
        <v>4</v>
      </c>
      <c r="H27" s="20" t="s">
        <v>53</v>
      </c>
      <c r="N27" s="20" t="s">
        <v>70</v>
      </c>
      <c r="AB27" s="60">
        <f>(B16-Y13)^2</f>
        <v>21252100000000</v>
      </c>
      <c r="AC27" s="29">
        <f>(C16-Y14)^2</f>
        <v>16.810000000000013</v>
      </c>
      <c r="AD27" s="42">
        <f>(D16-Y15)^2</f>
        <v>535.15111111111139</v>
      </c>
      <c r="AE27" s="29">
        <f>(E16-Y16)^2</f>
        <v>72.25</v>
      </c>
      <c r="AF27" s="64">
        <f>(F16-Y17)^2</f>
        <v>3.7377777777777768</v>
      </c>
      <c r="AI27" s="77">
        <f>D16-AL10</f>
        <v>-23.13333333333334</v>
      </c>
      <c r="AJ27" s="76">
        <f>E16-AM10</f>
        <v>8.5</v>
      </c>
      <c r="AK27" s="80">
        <f t="shared" si="1"/>
        <v>-196.63333333333338</v>
      </c>
      <c r="AM27" s="20" t="s">
        <v>91</v>
      </c>
      <c r="AV27" s="26" t="s">
        <v>117</v>
      </c>
      <c r="BH27" s="112">
        <f>(B19-Y13)^3</f>
        <v>-8.3323762099999998E+20</v>
      </c>
      <c r="BI27" s="113">
        <f>(C19-Y14)^3</f>
        <v>328.50899999999979</v>
      </c>
      <c r="BJ27" s="113">
        <f>(D19-Y15)^3</f>
        <v>4798.30429629629</v>
      </c>
      <c r="BK27" s="113">
        <f>(E19-Y16)^3</f>
        <v>-166.375</v>
      </c>
      <c r="BL27" s="114">
        <f>(F19-Y17)^3</f>
        <v>-7.2263703703703674</v>
      </c>
    </row>
    <row r="28" spans="1:64" ht="15.6" thickTop="1" thickBot="1" x14ac:dyDescent="0.35">
      <c r="A28" s="2" t="s">
        <v>28</v>
      </c>
      <c r="B28" s="11">
        <v>13800000</v>
      </c>
      <c r="C28" s="1">
        <v>39</v>
      </c>
      <c r="D28" s="1">
        <v>120</v>
      </c>
      <c r="E28" s="17">
        <v>50</v>
      </c>
      <c r="F28" s="48">
        <v>3</v>
      </c>
      <c r="O28" t="s">
        <v>74</v>
      </c>
      <c r="AB28" s="60">
        <f>(B17-Y13)^2</f>
        <v>23136100000000</v>
      </c>
      <c r="AC28" s="29">
        <f>(C17-Y14)^2</f>
        <v>146.41000000000003</v>
      </c>
      <c r="AD28" s="42">
        <f>(D17-Y15)^2</f>
        <v>1691.9511111111117</v>
      </c>
      <c r="AE28" s="29">
        <f>(E17-Y16)^2</f>
        <v>156.25</v>
      </c>
      <c r="AF28" s="64">
        <f>(F17-Y17)^2</f>
        <v>4.4444444444444722E-3</v>
      </c>
      <c r="AI28" s="77">
        <f>D17-AL10</f>
        <v>-41.13333333333334</v>
      </c>
      <c r="AJ28" s="76">
        <f>E17-AM10</f>
        <v>-12.5</v>
      </c>
      <c r="AK28" s="80">
        <f t="shared" si="1"/>
        <v>514.16666666666674</v>
      </c>
      <c r="AM28" s="20" t="s">
        <v>125</v>
      </c>
      <c r="BH28" s="112">
        <f>(B20-Y13)^3</f>
        <v>-1.4854462209999999E+21</v>
      </c>
      <c r="BI28" s="113">
        <f>(C20-Y14)^3</f>
        <v>-29.791000000000039</v>
      </c>
      <c r="BJ28" s="113">
        <f>(D20-Y15)^3</f>
        <v>73384.637629629593</v>
      </c>
      <c r="BK28" s="113">
        <f>(E20-Y16)^3</f>
        <v>0.125</v>
      </c>
      <c r="BL28" s="114">
        <f>(F20-Y17)^3</f>
        <v>2.9629629629629906E-4</v>
      </c>
    </row>
    <row r="29" spans="1:64" ht="15.6" thickTop="1" thickBot="1" x14ac:dyDescent="0.35">
      <c r="A29" s="2" t="s">
        <v>29</v>
      </c>
      <c r="B29" s="11">
        <v>13300000</v>
      </c>
      <c r="C29" s="1">
        <v>40</v>
      </c>
      <c r="D29" s="1">
        <v>40</v>
      </c>
      <c r="E29" s="17">
        <v>17</v>
      </c>
      <c r="F29" s="48">
        <v>4</v>
      </c>
      <c r="H29" s="21" t="s">
        <v>54</v>
      </c>
      <c r="I29" t="s">
        <v>1</v>
      </c>
      <c r="J29" s="25">
        <f>HARMEAN(B3:B32)</f>
        <v>21465771.6426907</v>
      </c>
      <c r="O29" s="28"/>
      <c r="P29" s="44" t="s">
        <v>65</v>
      </c>
      <c r="Q29" s="45" t="s">
        <v>66</v>
      </c>
      <c r="R29" s="45" t="s">
        <v>67</v>
      </c>
      <c r="S29" s="46" t="s">
        <v>75</v>
      </c>
      <c r="AB29" s="60">
        <f>(B18-Y13)^2</f>
        <v>29268100000000</v>
      </c>
      <c r="AC29" s="29">
        <f>(C18-Y14)^2</f>
        <v>47.609999999999978</v>
      </c>
      <c r="AD29" s="42">
        <f>(D18-Y15)^2</f>
        <v>66.15111111111122</v>
      </c>
      <c r="AE29" s="29">
        <f>(E18-Y16)^2</f>
        <v>20.25</v>
      </c>
      <c r="AF29" s="64">
        <f>(F18-Y17)^2</f>
        <v>1.1377777777777782</v>
      </c>
      <c r="AI29" s="77">
        <f>D18-AL10</f>
        <v>-8.13333333333334</v>
      </c>
      <c r="AJ29" s="76">
        <f>E18-AM10</f>
        <v>4.5</v>
      </c>
      <c r="AK29" s="80">
        <f t="shared" si="1"/>
        <v>-36.60000000000003</v>
      </c>
      <c r="AV29" t="s">
        <v>120</v>
      </c>
      <c r="BH29" s="112">
        <f>(B21-Y13)^3</f>
        <v>-1.6894108710000001E+21</v>
      </c>
      <c r="BI29" s="113">
        <f>(C21-Y14)^3</f>
        <v>205.37899999999985</v>
      </c>
      <c r="BJ29" s="113">
        <f>(D21-Y15)^3</f>
        <v>-74795.842370370403</v>
      </c>
      <c r="BK29" s="113">
        <f>(E21-Y16)^3</f>
        <v>-1520.875</v>
      </c>
      <c r="BL29" s="114">
        <f>(F21-Y17)^3</f>
        <v>-0.81303703703703645</v>
      </c>
    </row>
    <row r="30" spans="1:64" ht="15.6" thickTop="1" thickBot="1" x14ac:dyDescent="0.35">
      <c r="A30" s="2" t="s">
        <v>30</v>
      </c>
      <c r="B30" s="11">
        <v>12900000</v>
      </c>
      <c r="C30" s="1">
        <v>32</v>
      </c>
      <c r="D30" s="1">
        <v>86</v>
      </c>
      <c r="E30" s="17">
        <v>44</v>
      </c>
      <c r="F30" s="48">
        <v>4</v>
      </c>
      <c r="I30" t="s">
        <v>44</v>
      </c>
      <c r="J30" s="24">
        <f>HARMEAN(C3:C32)</f>
        <v>31.842182430820031</v>
      </c>
      <c r="N30" s="27"/>
      <c r="O30" s="31" t="s">
        <v>1</v>
      </c>
      <c r="P30" s="110">
        <f>_xlfn.QUARTILE.EXC(B3:B32,1)</f>
        <v>15200000</v>
      </c>
      <c r="Q30" s="110">
        <f>_xlfn.QUARTILE.EXC(B3:B32,2)</f>
        <v>24300000</v>
      </c>
      <c r="R30" s="110">
        <f>_xlfn.QUARTILE.EXC(B3:B32,3)</f>
        <v>35150000</v>
      </c>
      <c r="S30" s="111">
        <f>R30-P30</f>
        <v>19950000</v>
      </c>
      <c r="AB30" s="60">
        <f>(B19-Y13)^2</f>
        <v>88548100000000</v>
      </c>
      <c r="AC30" s="29">
        <f>(C19-Y14)^2</f>
        <v>47.609999999999978</v>
      </c>
      <c r="AD30" s="42">
        <f>(D19-Y15)^2</f>
        <v>284.48444444444419</v>
      </c>
      <c r="AE30" s="29">
        <f>(E19-Y16)^2</f>
        <v>30.25</v>
      </c>
      <c r="AF30" s="64">
        <f>(F19-Y17)^2</f>
        <v>3.7377777777777768</v>
      </c>
      <c r="AI30" s="77">
        <f>D19-AL10</f>
        <v>16.86666666666666</v>
      </c>
      <c r="AJ30" s="76">
        <f>E19-AM10</f>
        <v>-5.5</v>
      </c>
      <c r="AK30" s="80">
        <f t="shared" si="1"/>
        <v>-92.766666666666623</v>
      </c>
      <c r="AW30" s="107" t="s">
        <v>104</v>
      </c>
      <c r="AX30" s="45" t="s">
        <v>106</v>
      </c>
      <c r="AY30" s="108" t="s">
        <v>105</v>
      </c>
      <c r="AZ30" s="45" t="s">
        <v>107</v>
      </c>
      <c r="BA30" s="45" t="s">
        <v>115</v>
      </c>
      <c r="BB30" s="46" t="s">
        <v>116</v>
      </c>
      <c r="BH30" s="112">
        <f>(B22-Y13)^3</f>
        <v>-1.8203168609999999E+21</v>
      </c>
      <c r="BI30" s="113">
        <f>(C22-Y14)^3</f>
        <v>-357.91100000000017</v>
      </c>
      <c r="BJ30" s="113">
        <f>(D22-Y15)^3</f>
        <v>24054.144296296279</v>
      </c>
      <c r="BK30" s="113">
        <f>(E22-Y16)^3</f>
        <v>3048.625</v>
      </c>
      <c r="BL30" s="114">
        <f>(F22-Y17)^3</f>
        <v>1.2136296296296303</v>
      </c>
    </row>
    <row r="31" spans="1:64" ht="15.6" thickTop="1" thickBot="1" x14ac:dyDescent="0.35">
      <c r="A31" s="2" t="s">
        <v>31</v>
      </c>
      <c r="B31" s="11">
        <v>12000000</v>
      </c>
      <c r="C31" s="1">
        <v>28</v>
      </c>
      <c r="D31" s="1">
        <v>50</v>
      </c>
      <c r="E31" s="17">
        <v>14</v>
      </c>
      <c r="F31" s="48">
        <v>4</v>
      </c>
      <c r="I31" t="s">
        <v>41</v>
      </c>
      <c r="J31" s="24">
        <f>HARMEAN(D3:D32)</f>
        <v>90.724212789872851</v>
      </c>
      <c r="N31" s="27"/>
      <c r="O31" s="32" t="s">
        <v>44</v>
      </c>
      <c r="P31" s="29">
        <f>_xlfn.QUARTILE.EXC(C3:C32,1)</f>
        <v>29</v>
      </c>
      <c r="Q31" s="29">
        <f>_xlfn.QUARTILE.EXC(C3:C32,2)</f>
        <v>32</v>
      </c>
      <c r="R31" s="29">
        <f>_xlfn.QUARTILE.EXC(C3:C32,3)</f>
        <v>40</v>
      </c>
      <c r="S31" s="30">
        <f t="shared" ref="S31:S34" si="2">R31-P31</f>
        <v>11</v>
      </c>
      <c r="AB31" s="60">
        <f>(B20-Y13)^2</f>
        <v>130188100000000</v>
      </c>
      <c r="AC31" s="29">
        <f>(C20-Y14)^2</f>
        <v>9.6100000000000083</v>
      </c>
      <c r="AD31" s="42">
        <f>(D20-Y15)^2</f>
        <v>1752.8177777777771</v>
      </c>
      <c r="AE31" s="29">
        <f>(E20-Y16)^2</f>
        <v>0.25</v>
      </c>
      <c r="AF31" s="64">
        <f>(F20-Y17)^2</f>
        <v>4.4444444444444722E-3</v>
      </c>
      <c r="AI31" s="77">
        <f>D20-AL10</f>
        <v>41.86666666666666</v>
      </c>
      <c r="AJ31" s="76">
        <f>E20-AM10</f>
        <v>0.5</v>
      </c>
      <c r="AK31" s="80">
        <f t="shared" si="1"/>
        <v>20.93333333333333</v>
      </c>
      <c r="AV31" s="27"/>
      <c r="AW31" s="29">
        <v>22</v>
      </c>
      <c r="AX31" s="89">
        <v>1</v>
      </c>
      <c r="AY31" s="29">
        <v>7</v>
      </c>
      <c r="AZ31" s="89">
        <v>9</v>
      </c>
      <c r="BA31" s="29">
        <v>0</v>
      </c>
      <c r="BB31" s="30">
        <v>7</v>
      </c>
      <c r="BH31" s="112">
        <f>(B23-Y13)^3</f>
        <v>-2.5210088810000003E+21</v>
      </c>
      <c r="BI31" s="113">
        <f>(C23-Y14)^3</f>
        <v>328.50899999999979</v>
      </c>
      <c r="BJ31" s="113">
        <f>(D23-Y15)^3</f>
        <v>-538.02903703703839</v>
      </c>
      <c r="BK31" s="113">
        <f>(E23-Y16)^3</f>
        <v>-0.125</v>
      </c>
      <c r="BL31" s="114">
        <f>(F23-Y17)^3</f>
        <v>-0.81303703703703645</v>
      </c>
    </row>
    <row r="32" spans="1:64" ht="15.6" thickTop="1" thickBot="1" x14ac:dyDescent="0.35">
      <c r="A32" s="5" t="s">
        <v>32</v>
      </c>
      <c r="B32" s="14">
        <v>11900000</v>
      </c>
      <c r="C32" s="6">
        <v>38</v>
      </c>
      <c r="D32" s="6">
        <v>70</v>
      </c>
      <c r="E32" s="6">
        <v>22</v>
      </c>
      <c r="F32" s="49">
        <v>3</v>
      </c>
      <c r="I32" t="s">
        <v>42</v>
      </c>
      <c r="J32" s="24">
        <f>HARMEAN(E3:E32)</f>
        <v>30.633341861681213</v>
      </c>
      <c r="N32" s="27"/>
      <c r="O32" s="32" t="s">
        <v>41</v>
      </c>
      <c r="P32" s="29">
        <f>_xlfn.QUARTILE.EXC(D3:D32,1)</f>
        <v>73.75</v>
      </c>
      <c r="Q32" s="29">
        <f>_xlfn.QUARTILE.EXC(D3:D32,2)</f>
        <v>105</v>
      </c>
      <c r="R32" s="29">
        <f>_xlfn.QUARTILE.EXC(D3:D32,3)</f>
        <v>145.5</v>
      </c>
      <c r="S32" s="30">
        <f t="shared" si="2"/>
        <v>71.75</v>
      </c>
      <c r="AB32" s="60">
        <f>(B21-Y13)^2</f>
        <v>141848100000000</v>
      </c>
      <c r="AC32" s="29">
        <f>(C21-Y14)^2</f>
        <v>34.809999999999981</v>
      </c>
      <c r="AD32" s="42">
        <f>(D21-Y15)^2</f>
        <v>1775.2177777777783</v>
      </c>
      <c r="AE32" s="29">
        <f>(E21-Y16)^2</f>
        <v>132.25</v>
      </c>
      <c r="AF32" s="64">
        <f>(F21-Y17)^2</f>
        <v>0.87111111111111073</v>
      </c>
      <c r="AI32" s="77">
        <f>D21-AL10</f>
        <v>-42.13333333333334</v>
      </c>
      <c r="AJ32" s="76">
        <f>E21-AM10</f>
        <v>-11.5</v>
      </c>
      <c r="AK32" s="80">
        <f t="shared" si="1"/>
        <v>484.53333333333342</v>
      </c>
      <c r="AV32" s="27"/>
      <c r="AW32" s="29">
        <v>24</v>
      </c>
      <c r="AX32" s="89">
        <v>2</v>
      </c>
      <c r="AY32" s="29">
        <v>7</v>
      </c>
      <c r="AZ32" s="89">
        <v>9</v>
      </c>
      <c r="BA32" s="29">
        <v>0</v>
      </c>
      <c r="BB32" s="30">
        <v>7</v>
      </c>
      <c r="BH32" s="112">
        <f>(B24-Y13)^3</f>
        <v>-2.5769878109999999E+21</v>
      </c>
      <c r="BI32" s="113">
        <f>(C24-Y14)^3</f>
        <v>328.50899999999979</v>
      </c>
      <c r="BJ32" s="113">
        <f>(D24-Y15)^3</f>
        <v>5703.3576296296233</v>
      </c>
      <c r="BK32" s="113">
        <f>(E24-Y16)^3</f>
        <v>1157.625</v>
      </c>
      <c r="BL32" s="114">
        <f>(F24-Y17)^3</f>
        <v>-7.2263703703703674</v>
      </c>
    </row>
    <row r="33" spans="1:64" ht="15.6" thickTop="1" thickBot="1" x14ac:dyDescent="0.35">
      <c r="I33" t="s">
        <v>80</v>
      </c>
      <c r="J33" s="24">
        <f>HARMEAN(F3:F32)</f>
        <v>3.4174125305126113</v>
      </c>
      <c r="N33" s="27"/>
      <c r="O33" s="32" t="s">
        <v>42</v>
      </c>
      <c r="P33" s="29">
        <f>_xlfn.QUARTILE.EXC(E3:E32,1)</f>
        <v>24</v>
      </c>
      <c r="Q33" s="29">
        <f>_xlfn.QUARTILE.EXC(E3:E32,2)</f>
        <v>35.5</v>
      </c>
      <c r="R33" s="29">
        <f>_xlfn.QUARTILE.EXC(E3:E32,3)</f>
        <v>45.25</v>
      </c>
      <c r="S33" s="30">
        <f t="shared" si="2"/>
        <v>21.25</v>
      </c>
      <c r="AB33" s="60">
        <f>(B22-Y13)^2</f>
        <v>149084100000000</v>
      </c>
      <c r="AC33" s="29">
        <f>(C22-Y14)^2</f>
        <v>50.410000000000018</v>
      </c>
      <c r="AD33" s="42">
        <f>(D22-Y15)^2</f>
        <v>833.28444444444403</v>
      </c>
      <c r="AE33" s="29">
        <f>(E22-Y16)^2</f>
        <v>210.25</v>
      </c>
      <c r="AF33" s="64">
        <f>(F22-Y17)^2</f>
        <v>1.1377777777777782</v>
      </c>
      <c r="AI33" s="77">
        <f>D22-AL10</f>
        <v>28.86666666666666</v>
      </c>
      <c r="AJ33" s="76">
        <f>E22-AM10</f>
        <v>14.5</v>
      </c>
      <c r="AK33" s="80">
        <f t="shared" si="1"/>
        <v>418.56666666666655</v>
      </c>
      <c r="AV33" s="27"/>
      <c r="AW33" s="29">
        <v>25</v>
      </c>
      <c r="AX33" s="89">
        <v>3</v>
      </c>
      <c r="AY33" s="29">
        <v>4</v>
      </c>
      <c r="AZ33" s="89">
        <v>4.5</v>
      </c>
      <c r="BA33" s="29">
        <v>3</v>
      </c>
      <c r="BB33" s="30">
        <v>3</v>
      </c>
      <c r="BH33" s="112">
        <f>(B25-Y13)^3</f>
        <v>-2.809189531E+21</v>
      </c>
      <c r="BI33" s="113">
        <f>(C25-Y14)^3</f>
        <v>328.50899999999979</v>
      </c>
      <c r="BJ33" s="113">
        <f>(D25-Y15)^3</f>
        <v>-22267.095703703719</v>
      </c>
      <c r="BK33" s="113">
        <f>(E25-Y16)^3</f>
        <v>-166.375</v>
      </c>
      <c r="BL33" s="114">
        <f>(F25-Y17)^3</f>
        <v>-0.81303703703703645</v>
      </c>
    </row>
    <row r="34" spans="1:64" ht="15.6" thickTop="1" thickBot="1" x14ac:dyDescent="0.35">
      <c r="A34" s="21" t="s">
        <v>130</v>
      </c>
      <c r="H34" s="20" t="s">
        <v>55</v>
      </c>
      <c r="N34" s="27"/>
      <c r="O34" s="33" t="s">
        <v>80</v>
      </c>
      <c r="P34" s="51">
        <f>_xlfn.QUARTILE.EXC(F3:F32,1)</f>
        <v>3</v>
      </c>
      <c r="Q34" s="51">
        <f>_xlfn.QUARTILE.EXC(F3:F32,2)</f>
        <v>4</v>
      </c>
      <c r="R34" s="51">
        <f>_xlfn.QUARTILE.EXC(F3:F32,3)</f>
        <v>5</v>
      </c>
      <c r="S34" s="52">
        <f t="shared" si="2"/>
        <v>2</v>
      </c>
      <c r="AB34" s="60">
        <f>(B23-Y13)^2</f>
        <v>185232100000000</v>
      </c>
      <c r="AC34" s="29">
        <f>(C23-Y14)^2</f>
        <v>47.609999999999978</v>
      </c>
      <c r="AD34" s="42">
        <f>(D23-Y15)^2</f>
        <v>66.15111111111122</v>
      </c>
      <c r="AE34" s="29">
        <f>(E23-Y16)^2</f>
        <v>0.25</v>
      </c>
      <c r="AF34" s="64">
        <f>(F23-Y17)^2</f>
        <v>0.87111111111111073</v>
      </c>
      <c r="AI34" s="77">
        <f>D23-AL10</f>
        <v>-8.13333333333334</v>
      </c>
      <c r="AJ34" s="76">
        <f>E23-AM10</f>
        <v>-0.5</v>
      </c>
      <c r="AK34" s="80">
        <f t="shared" si="1"/>
        <v>4.06666666666667</v>
      </c>
      <c r="AV34" s="27"/>
      <c r="AW34" s="29">
        <v>35</v>
      </c>
      <c r="AX34" s="89">
        <v>4.5</v>
      </c>
      <c r="AY34" s="29">
        <v>3</v>
      </c>
      <c r="AZ34" s="89">
        <v>3</v>
      </c>
      <c r="BA34" s="29">
        <v>3</v>
      </c>
      <c r="BB34" s="30">
        <v>2</v>
      </c>
      <c r="BH34" s="112">
        <f>(B26-Y13)^3</f>
        <v>-3.054936851E+21</v>
      </c>
      <c r="BI34" s="113">
        <f>(C26-Y14)^3</f>
        <v>-29.791000000000039</v>
      </c>
      <c r="BJ34" s="113">
        <f>(D26-Y15)^3</f>
        <v>73384.637629629593</v>
      </c>
      <c r="BK34" s="113">
        <f>(E26-Y16)^3</f>
        <v>3048.625</v>
      </c>
      <c r="BL34" s="114">
        <f>(F26-Y17)^3</f>
        <v>1.2136296296296303</v>
      </c>
    </row>
    <row r="35" spans="1:64" ht="15.6" thickTop="1" thickBot="1" x14ac:dyDescent="0.35">
      <c r="A35" s="19" t="s">
        <v>34</v>
      </c>
      <c r="AB35" s="60">
        <f>(B24-Y13)^2</f>
        <v>187964100000000</v>
      </c>
      <c r="AC35" s="29">
        <f>(C24-Y14)^2</f>
        <v>47.609999999999978</v>
      </c>
      <c r="AD35" s="42">
        <f>(D24-Y15)^2</f>
        <v>319.21777777777754</v>
      </c>
      <c r="AE35" s="29">
        <f>(E24-Y16)^2</f>
        <v>110.25</v>
      </c>
      <c r="AF35" s="64">
        <f>(F24-Y17)^2</f>
        <v>3.7377777777777768</v>
      </c>
      <c r="AI35" s="77">
        <f>D24-AL10</f>
        <v>17.86666666666666</v>
      </c>
      <c r="AJ35" s="76">
        <f>E24-AM10</f>
        <v>10.5</v>
      </c>
      <c r="AK35" s="80">
        <f t="shared" si="1"/>
        <v>187.59999999999994</v>
      </c>
      <c r="AV35" s="27"/>
      <c r="AW35" s="29">
        <v>35</v>
      </c>
      <c r="AX35" s="89">
        <v>4.5</v>
      </c>
      <c r="AY35" s="29">
        <v>2</v>
      </c>
      <c r="AZ35" s="89">
        <v>1.5</v>
      </c>
      <c r="BA35" s="29">
        <v>4</v>
      </c>
      <c r="BB35" s="30">
        <v>0</v>
      </c>
      <c r="BH35" s="112">
        <f>(B27-Y13)^3</f>
        <v>-3.2483676410000001E+21</v>
      </c>
      <c r="BI35" s="113">
        <f>(C27-Y14)^3</f>
        <v>-29.791000000000039</v>
      </c>
      <c r="BJ35" s="113">
        <f>(D27-Y15)^3</f>
        <v>-316285.22903703712</v>
      </c>
      <c r="BK35" s="113">
        <f>(E27-Y16)^3</f>
        <v>-9938.375</v>
      </c>
      <c r="BL35" s="114">
        <f>(F27-Y17)^3</f>
        <v>2.9629629629629906E-4</v>
      </c>
    </row>
    <row r="36" spans="1:64" ht="15.6" thickTop="1" thickBot="1" x14ac:dyDescent="0.35">
      <c r="A36" s="19" t="s">
        <v>35</v>
      </c>
      <c r="H36" s="21" t="s">
        <v>58</v>
      </c>
      <c r="I36" t="s">
        <v>1</v>
      </c>
      <c r="J36" s="25">
        <f>SQRT(L9/30)</f>
        <v>35390643.772989869</v>
      </c>
      <c r="N36" s="20" t="s">
        <v>133</v>
      </c>
      <c r="AB36" s="60">
        <f>(B25-Y13)^2</f>
        <v>199092100000000</v>
      </c>
      <c r="AC36" s="29">
        <f>(C25-Y14)^2</f>
        <v>47.609999999999978</v>
      </c>
      <c r="AD36" s="42">
        <f>(D25-Y15)^2</f>
        <v>791.48444444444476</v>
      </c>
      <c r="AE36" s="29">
        <f>(E25-Y16)^2</f>
        <v>30.25</v>
      </c>
      <c r="AF36" s="64">
        <f>(F25-Y17)^2</f>
        <v>0.87111111111111073</v>
      </c>
      <c r="AI36" s="77">
        <f>D25-AL10</f>
        <v>-28.13333333333334</v>
      </c>
      <c r="AJ36" s="76">
        <f>E25-AM10</f>
        <v>-5.5</v>
      </c>
      <c r="AK36" s="80">
        <f t="shared" si="1"/>
        <v>154.73333333333338</v>
      </c>
      <c r="AV36" s="27"/>
      <c r="AW36" s="29">
        <v>40</v>
      </c>
      <c r="AX36" s="89">
        <v>6.5</v>
      </c>
      <c r="AY36" s="29">
        <v>6</v>
      </c>
      <c r="AZ36" s="89">
        <v>6.5</v>
      </c>
      <c r="BA36" s="29">
        <v>1</v>
      </c>
      <c r="BB36" s="30">
        <v>2</v>
      </c>
      <c r="BH36" s="112">
        <f>(B28-Y13)^3</f>
        <v>-3.8037214810000002E+21</v>
      </c>
      <c r="BI36" s="113">
        <f>(C28-Y14)^3</f>
        <v>205.37899999999985</v>
      </c>
      <c r="BJ36" s="113">
        <f>(D28-Y15)^3</f>
        <v>1671.0376296296267</v>
      </c>
      <c r="BK36" s="113">
        <f>(E28-Y16)^3</f>
        <v>3048.625</v>
      </c>
      <c r="BL36" s="114">
        <f>(F28-Y17)^3</f>
        <v>-0.81303703703703645</v>
      </c>
    </row>
    <row r="37" spans="1:64" ht="15.6" thickTop="1" thickBot="1" x14ac:dyDescent="0.35">
      <c r="A37" s="19" t="s">
        <v>36</v>
      </c>
      <c r="I37" t="s">
        <v>44</v>
      </c>
      <c r="J37" s="24">
        <f>SQRT(L10/30)</f>
        <v>33.671451805151889</v>
      </c>
      <c r="O37" s="28"/>
      <c r="P37" s="44" t="s">
        <v>126</v>
      </c>
      <c r="Q37" s="46" t="s">
        <v>127</v>
      </c>
      <c r="AB37" s="60">
        <f>(B26-Y13)^2</f>
        <v>210540100000000</v>
      </c>
      <c r="AC37" s="29">
        <f>(C26-Y14)^2</f>
        <v>9.6100000000000083</v>
      </c>
      <c r="AD37" s="42">
        <f>(D26-Y15)^2</f>
        <v>1752.8177777777771</v>
      </c>
      <c r="AE37" s="29">
        <f>(E26-Y16)^2</f>
        <v>210.25</v>
      </c>
      <c r="AF37" s="64">
        <f>(F26-Y17)^2</f>
        <v>1.1377777777777782</v>
      </c>
      <c r="AI37" s="77">
        <f>D26-AL10</f>
        <v>41.86666666666666</v>
      </c>
      <c r="AJ37" s="76">
        <f>E26-AM10</f>
        <v>14.5</v>
      </c>
      <c r="AK37" s="80">
        <f t="shared" si="1"/>
        <v>607.06666666666661</v>
      </c>
      <c r="AV37" s="27"/>
      <c r="AW37" s="29">
        <v>40</v>
      </c>
      <c r="AX37" s="89">
        <v>6.5</v>
      </c>
      <c r="AY37" s="29">
        <v>2</v>
      </c>
      <c r="AZ37" s="89">
        <v>1.5</v>
      </c>
      <c r="BA37" s="29">
        <v>3</v>
      </c>
      <c r="BB37" s="30">
        <v>0</v>
      </c>
      <c r="BH37" s="112">
        <f>(B29-Y13)^3</f>
        <v>-4.1810621310000001E+21</v>
      </c>
      <c r="BI37" s="113">
        <f>(C29-Y14)^3</f>
        <v>328.50899999999979</v>
      </c>
      <c r="BJ37" s="113">
        <f>(D29-Y15)^3</f>
        <v>-316285.22903703712</v>
      </c>
      <c r="BK37" s="113">
        <f>(E29-Y16)^3</f>
        <v>-6331.625</v>
      </c>
      <c r="BL37" s="114">
        <f>(F29-Y17)^3</f>
        <v>2.9629629629629906E-4</v>
      </c>
    </row>
    <row r="38" spans="1:64" ht="15.6" thickTop="1" thickBot="1" x14ac:dyDescent="0.35">
      <c r="I38" t="s">
        <v>41</v>
      </c>
      <c r="J38" s="24">
        <f>SQRT(L11/30)</f>
        <v>115.73792233605487</v>
      </c>
      <c r="O38" s="31" t="s">
        <v>1</v>
      </c>
      <c r="P38" s="112">
        <f>_xlfn.QUARTILE.INC(B3:B32,0)</f>
        <v>11900000</v>
      </c>
      <c r="Q38" s="111">
        <f>_xlfn.QUARTILE.INC(B3:B32,4)</f>
        <v>82600000</v>
      </c>
      <c r="AB38" s="60">
        <f>(B27-Y13)^2</f>
        <v>219336100000000</v>
      </c>
      <c r="AC38" s="29">
        <f>(C27-Y14)^2</f>
        <v>9.6100000000000083</v>
      </c>
      <c r="AD38" s="42">
        <f>(D27-Y15)^2</f>
        <v>4642.1511111111122</v>
      </c>
      <c r="AE38" s="29">
        <f>(E27-Y16)^2</f>
        <v>462.25</v>
      </c>
      <c r="AF38" s="64">
        <f>(F27-Y17)^2</f>
        <v>4.4444444444444722E-3</v>
      </c>
      <c r="AI38" s="77">
        <f>D27-AL10</f>
        <v>-68.13333333333334</v>
      </c>
      <c r="AJ38" s="76">
        <f>E27-AM10</f>
        <v>-21.5</v>
      </c>
      <c r="AK38" s="80">
        <f t="shared" si="1"/>
        <v>1464.8666666666668</v>
      </c>
      <c r="AV38" s="27"/>
      <c r="AW38" s="29">
        <v>45</v>
      </c>
      <c r="AX38" s="89">
        <v>8.5</v>
      </c>
      <c r="AY38" s="29">
        <v>7</v>
      </c>
      <c r="AZ38" s="89">
        <v>9</v>
      </c>
      <c r="BA38" s="29">
        <v>0</v>
      </c>
      <c r="BB38" s="30">
        <v>2</v>
      </c>
      <c r="BH38" s="112">
        <f>(B30-Y13)^3</f>
        <v>-4.5002974510000002E+21</v>
      </c>
      <c r="BI38" s="113">
        <f>(C30-Y14)^3</f>
        <v>-1.3310000000000051</v>
      </c>
      <c r="BJ38" s="113">
        <f>(D30-Y15)^3</f>
        <v>-10842.775703703714</v>
      </c>
      <c r="BK38" s="113">
        <f>(E30-Y16)^3</f>
        <v>614.125</v>
      </c>
      <c r="BL38" s="114">
        <f>(F30-Y17)^3</f>
        <v>2.9629629629629906E-4</v>
      </c>
    </row>
    <row r="39" spans="1:64" ht="15.6" thickTop="1" thickBot="1" x14ac:dyDescent="0.35">
      <c r="I39" t="s">
        <v>42</v>
      </c>
      <c r="J39" s="24">
        <f>SQRT(L12/30)</f>
        <v>37.450856688020721</v>
      </c>
      <c r="O39" s="32" t="s">
        <v>44</v>
      </c>
      <c r="P39" s="97">
        <f>_xlfn.QUARTILE.INC(C3:C32,0)</f>
        <v>20</v>
      </c>
      <c r="Q39" s="30">
        <f>_xlfn.QUARTILE.INC(C3:C32,4)</f>
        <v>44</v>
      </c>
      <c r="R39" s="109"/>
      <c r="AB39" s="60">
        <f>(B28-Y13)^2</f>
        <v>243672100000000</v>
      </c>
      <c r="AC39" s="29">
        <f>(C28-Y14)^2</f>
        <v>34.809999999999981</v>
      </c>
      <c r="AD39" s="42">
        <f>(D28-Y15)^2</f>
        <v>140.81777777777762</v>
      </c>
      <c r="AE39" s="29">
        <f>(E28-Y16)^2</f>
        <v>210.25</v>
      </c>
      <c r="AF39" s="64">
        <f>(F28-Y17)^2</f>
        <v>0.87111111111111073</v>
      </c>
      <c r="AI39" s="77">
        <f>D28-AL10</f>
        <v>11.86666666666666</v>
      </c>
      <c r="AJ39" s="76">
        <f>E28-AM10</f>
        <v>14.5</v>
      </c>
      <c r="AK39" s="80">
        <f t="shared" si="1"/>
        <v>172.06666666666658</v>
      </c>
      <c r="AV39" s="27"/>
      <c r="AW39" s="29">
        <v>45</v>
      </c>
      <c r="AX39" s="89">
        <v>8.5</v>
      </c>
      <c r="AY39" s="29">
        <v>4</v>
      </c>
      <c r="AZ39" s="89">
        <v>4.5</v>
      </c>
      <c r="BA39" s="29">
        <v>1</v>
      </c>
      <c r="BB39" s="30">
        <v>0</v>
      </c>
      <c r="BH39" s="112">
        <f>(B31-Y13)^3</f>
        <v>-5.2771120209999996E+21</v>
      </c>
      <c r="BI39" s="113">
        <f>(C31-Y14)^3</f>
        <v>-132.65100000000012</v>
      </c>
      <c r="BJ39" s="113">
        <f>(D31-Y15)^3</f>
        <v>-196460.69570370376</v>
      </c>
      <c r="BK39" s="113">
        <f>(E31-Y16)^3</f>
        <v>-9938.375</v>
      </c>
      <c r="BL39" s="114">
        <f>(F31-Y17)^3</f>
        <v>2.9629629629629906E-4</v>
      </c>
    </row>
    <row r="40" spans="1:64" ht="15.6" thickTop="1" thickBot="1" x14ac:dyDescent="0.35">
      <c r="I40" t="s">
        <v>80</v>
      </c>
      <c r="J40" s="24">
        <f>SQRT(L13/30)</f>
        <v>4.2031734043061642</v>
      </c>
      <c r="O40" s="32" t="s">
        <v>41</v>
      </c>
      <c r="P40" s="97">
        <f>_xlfn.QUARTILE.INC(D3:D32,0)</f>
        <v>40</v>
      </c>
      <c r="Q40" s="30">
        <f>_xlfn.QUARTILE.INC(D3:D32,4)</f>
        <v>194</v>
      </c>
      <c r="AB40" s="60">
        <f>(B29-Y13)^2</f>
        <v>259532100000000</v>
      </c>
      <c r="AC40" s="29">
        <f>(C29-Y14)^2</f>
        <v>47.609999999999978</v>
      </c>
      <c r="AD40" s="42">
        <f>(D29-Y15)^2</f>
        <v>4642.1511111111122</v>
      </c>
      <c r="AE40" s="29">
        <f>(E29-Y16)^2</f>
        <v>342.25</v>
      </c>
      <c r="AF40" s="64">
        <f>(F29-Y17)^2</f>
        <v>4.4444444444444722E-3</v>
      </c>
      <c r="AI40" s="77">
        <f>D29-AL10</f>
        <v>-68.13333333333334</v>
      </c>
      <c r="AJ40" s="76">
        <f>E29-AM10</f>
        <v>-18.5</v>
      </c>
      <c r="AK40" s="80">
        <f t="shared" si="1"/>
        <v>1260.4666666666667</v>
      </c>
      <c r="AV40" s="27"/>
      <c r="AW40" s="51">
        <v>50</v>
      </c>
      <c r="AX40" s="92">
        <v>10</v>
      </c>
      <c r="AY40" s="51">
        <v>6</v>
      </c>
      <c r="AZ40" s="92">
        <v>6.5</v>
      </c>
      <c r="BA40" s="102" t="s">
        <v>118</v>
      </c>
      <c r="BB40" s="105" t="s">
        <v>118</v>
      </c>
      <c r="BH40" s="112">
        <f>(B32-Y13)^3</f>
        <v>-5.368567751E+21</v>
      </c>
      <c r="BI40" s="113">
        <f>(C32-Y14)^3</f>
        <v>117.6489999999999</v>
      </c>
      <c r="BJ40" s="113">
        <f>(D32-Y15)^3</f>
        <v>-55451.629037037063</v>
      </c>
      <c r="BK40" s="113">
        <f>(E32-Y16)^3</f>
        <v>-2460.375</v>
      </c>
      <c r="BL40" s="114">
        <f>(F32-Y17)^3</f>
        <v>-0.81303703703703645</v>
      </c>
    </row>
    <row r="41" spans="1:64" ht="15.6" thickTop="1" thickBot="1" x14ac:dyDescent="0.35">
      <c r="O41" s="32" t="s">
        <v>42</v>
      </c>
      <c r="P41" s="97">
        <f>_xlfn.QUARTILE.INC(E3:E32,0)</f>
        <v>14</v>
      </c>
      <c r="Q41" s="30">
        <f>_xlfn.QUARTILE.INC(E3:E32,4)</f>
        <v>55</v>
      </c>
      <c r="AB41" s="60">
        <f>(B30-Y13)^2</f>
        <v>272580100000000</v>
      </c>
      <c r="AC41" s="29">
        <f>(C30-Y14)^2</f>
        <v>1.2100000000000031</v>
      </c>
      <c r="AD41" s="42">
        <f>(D30-Y15)^2</f>
        <v>489.88444444444474</v>
      </c>
      <c r="AE41" s="29">
        <f>(E30-Y16)^2</f>
        <v>72.25</v>
      </c>
      <c r="AF41" s="64">
        <f>(F30-Y17)^2</f>
        <v>4.4444444444444722E-3</v>
      </c>
      <c r="AI41" s="77">
        <f>D30-AL10</f>
        <v>-22.13333333333334</v>
      </c>
      <c r="AJ41" s="76">
        <f>E30-AM10</f>
        <v>8.5</v>
      </c>
      <c r="AK41" s="80">
        <f t="shared" si="1"/>
        <v>-188.13333333333338</v>
      </c>
      <c r="AZ41" s="103"/>
      <c r="BA41" s="104">
        <f>SUM(BA31:BA39)</f>
        <v>15</v>
      </c>
      <c r="BB41" s="106">
        <f>SUM(BB31:BB39)</f>
        <v>23</v>
      </c>
      <c r="BG41" s="31"/>
      <c r="BH41" s="58"/>
      <c r="BI41" s="58"/>
      <c r="BJ41" s="58"/>
      <c r="BK41" s="58"/>
      <c r="BL41" s="43"/>
    </row>
    <row r="42" spans="1:64" ht="15.6" thickTop="1" thickBot="1" x14ac:dyDescent="0.35">
      <c r="O42" s="33" t="s">
        <v>80</v>
      </c>
      <c r="P42" s="98">
        <f>_xlfn.QUARTILE.INC(F3:F32,0)</f>
        <v>2</v>
      </c>
      <c r="Q42" s="52">
        <f>_xlfn.QUARTILE.INC(F3:F32,4)</f>
        <v>7</v>
      </c>
      <c r="AB42" s="60">
        <f>(B31-Y13)^2</f>
        <v>303108100000000</v>
      </c>
      <c r="AC42" s="29">
        <f>(C31-Y14)^2</f>
        <v>26.010000000000016</v>
      </c>
      <c r="AD42" s="42">
        <f>(D31-Y15)^2</f>
        <v>3379.4844444444452</v>
      </c>
      <c r="AE42" s="29">
        <f>(E31-Y16)^2</f>
        <v>462.25</v>
      </c>
      <c r="AF42" s="64">
        <f>(F31-Y17)^2</f>
        <v>4.4444444444444722E-3</v>
      </c>
      <c r="AH42" s="27"/>
      <c r="AI42" s="77">
        <f>D31-AL10</f>
        <v>-58.13333333333334</v>
      </c>
      <c r="AJ42" s="76">
        <f>E31-AM10</f>
        <v>-21.5</v>
      </c>
      <c r="AK42" s="80">
        <f t="shared" si="1"/>
        <v>1249.8666666666668</v>
      </c>
      <c r="BG42" s="32"/>
      <c r="BH42" s="55">
        <f>SUM(BH11:BH40)</f>
        <v>3.4355928035999985E+23</v>
      </c>
      <c r="BI42" s="115">
        <f>SUM(BI11:BI40)</f>
        <v>-1414.4400000000037</v>
      </c>
      <c r="BJ42" s="115">
        <f>SUM(BJ11:BJ40)</f>
        <v>437596.54222222132</v>
      </c>
      <c r="BK42" s="115">
        <f>SUM(BK11:BK40)</f>
        <v>-9561</v>
      </c>
      <c r="BL42" s="76">
        <f>SUM(BL11:BL40)</f>
        <v>65.182222222222336</v>
      </c>
    </row>
    <row r="43" spans="1:64" ht="15.6" thickTop="1" thickBot="1" x14ac:dyDescent="0.35">
      <c r="AB43" s="61">
        <f>(B32-Y13)^2</f>
        <v>306600100000000</v>
      </c>
      <c r="AC43" s="51">
        <f>(C32-Y14)^2</f>
        <v>24.009999999999987</v>
      </c>
      <c r="AD43" s="53">
        <f>(D32-Y15)^2</f>
        <v>1454.1511111111115</v>
      </c>
      <c r="AE43" s="51">
        <f>(E32-Y16)^2</f>
        <v>182.25</v>
      </c>
      <c r="AF43" s="65">
        <f>(F32-Y17)^2</f>
        <v>0.87111111111111073</v>
      </c>
      <c r="AH43" s="27"/>
      <c r="AI43" s="78">
        <f>D32-AL10</f>
        <v>-38.13333333333334</v>
      </c>
      <c r="AJ43" s="79">
        <f>E32-AM10</f>
        <v>-13.5</v>
      </c>
      <c r="AK43" s="81">
        <f t="shared" si="1"/>
        <v>514.80000000000007</v>
      </c>
      <c r="AV43" t="s">
        <v>121</v>
      </c>
      <c r="BG43" s="33"/>
      <c r="BH43" s="54"/>
      <c r="BI43" s="54"/>
      <c r="BJ43" s="54"/>
      <c r="BK43" s="54"/>
      <c r="BL43" s="28"/>
    </row>
    <row r="44" spans="1:64" ht="15.6" thickTop="1" thickBot="1" x14ac:dyDescent="0.35">
      <c r="O44" s="20" t="s">
        <v>131</v>
      </c>
      <c r="Z44" s="27"/>
      <c r="AA44" s="31"/>
      <c r="AB44" s="58"/>
      <c r="AC44" s="58"/>
      <c r="AD44" s="58"/>
      <c r="AE44" s="58"/>
      <c r="AF44" s="43"/>
      <c r="AK44" s="83">
        <f>SUM(AK14:AK43)</f>
        <v>9613</v>
      </c>
      <c r="AV44" t="s">
        <v>122</v>
      </c>
    </row>
    <row r="45" spans="1:64" ht="15" thickTop="1" x14ac:dyDescent="0.3">
      <c r="O45" s="20" t="s">
        <v>132</v>
      </c>
      <c r="Z45" s="27"/>
      <c r="AA45" s="32"/>
      <c r="AB45" s="55">
        <f>SUM(AB14:AB43)</f>
        <v>1.1626487E+16</v>
      </c>
      <c r="AC45" s="55">
        <f t="shared" ref="AC45:AF45" si="3">SUM(AC14:AC43)</f>
        <v>1144.7</v>
      </c>
      <c r="AD45" s="55">
        <f t="shared" si="3"/>
        <v>51073.466666666653</v>
      </c>
      <c r="AE45" s="55">
        <f t="shared" si="3"/>
        <v>4269.5</v>
      </c>
      <c r="AF45" s="59">
        <f t="shared" si="3"/>
        <v>65.866666666666674</v>
      </c>
      <c r="AV45" t="s">
        <v>123</v>
      </c>
    </row>
    <row r="46" spans="1:64" ht="15" thickBot="1" x14ac:dyDescent="0.35">
      <c r="Z46" s="27"/>
      <c r="AA46" s="33"/>
      <c r="AB46" s="54"/>
      <c r="AC46" s="54"/>
      <c r="AD46" s="54"/>
      <c r="AE46" s="54"/>
      <c r="AF46" s="28"/>
      <c r="AI46" t="s">
        <v>88</v>
      </c>
      <c r="AJ46" s="82">
        <f>AK44/(30-1)</f>
        <v>331.48275862068965</v>
      </c>
      <c r="AK46" s="20" t="s">
        <v>89</v>
      </c>
      <c r="AV46" t="s">
        <v>119</v>
      </c>
    </row>
    <row r="47" spans="1:64" ht="15" thickTop="1" x14ac:dyDescent="0.3"/>
    <row r="48" spans="1:64" x14ac:dyDescent="0.3">
      <c r="AZ48" s="101" t="s">
        <v>110</v>
      </c>
      <c r="BA48" s="82">
        <f>(2*(BA41-BB41))/(10*(10-1))</f>
        <v>-0.17777777777777778</v>
      </c>
    </row>
  </sheetData>
  <sortState xmlns:xlrd2="http://schemas.microsoft.com/office/spreadsheetml/2017/richdata2" ref="BE7:BE16">
    <sortCondition ref="BE7:BE16"/>
  </sortState>
  <pageMargins left="0.7" right="0.7" top="0.75" bottom="0.75" header="0.3" footer="0.3"/>
  <pageSetup paperSize="9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C5E30-617C-484F-AA26-801A4035CC12}">
  <dimension ref="A1:AK49"/>
  <sheetViews>
    <sheetView tabSelected="1" zoomScale="105" workbookViewId="0">
      <selection activeCell="W38" sqref="W38"/>
    </sheetView>
  </sheetViews>
  <sheetFormatPr defaultRowHeight="14.4" x14ac:dyDescent="0.3"/>
  <cols>
    <col min="4" max="4" width="10.77734375" customWidth="1"/>
    <col min="6" max="6" width="6.33203125" customWidth="1"/>
    <col min="8" max="8" width="6.33203125" customWidth="1"/>
    <col min="12" max="13" width="12.109375" bestFit="1" customWidth="1"/>
    <col min="22" max="23" width="9.21875" customWidth="1"/>
    <col min="24" max="24" width="11.109375" customWidth="1"/>
  </cols>
  <sheetData>
    <row r="1" spans="1:37" x14ac:dyDescent="0.3">
      <c r="A1" s="21" t="s">
        <v>51</v>
      </c>
      <c r="E1" s="21" t="s">
        <v>68</v>
      </c>
      <c r="K1" s="21" t="s">
        <v>92</v>
      </c>
      <c r="M1" s="20" t="s">
        <v>113</v>
      </c>
      <c r="T1" s="21" t="s">
        <v>128</v>
      </c>
      <c r="U1" s="20" t="s">
        <v>141</v>
      </c>
    </row>
    <row r="2" spans="1:37" x14ac:dyDescent="0.3">
      <c r="E2" t="s">
        <v>143</v>
      </c>
      <c r="AC2" t="s">
        <v>184</v>
      </c>
    </row>
    <row r="3" spans="1:37" x14ac:dyDescent="0.3">
      <c r="A3" t="s">
        <v>50</v>
      </c>
      <c r="E3" t="s">
        <v>142</v>
      </c>
      <c r="K3" s="26" t="s">
        <v>93</v>
      </c>
      <c r="AE3" s="139" t="s">
        <v>185</v>
      </c>
    </row>
    <row r="4" spans="1:37" ht="15" thickBot="1" x14ac:dyDescent="0.35">
      <c r="AD4" s="137" t="s">
        <v>176</v>
      </c>
      <c r="AE4" s="180" t="s">
        <v>177</v>
      </c>
      <c r="AF4" s="137" t="s">
        <v>178</v>
      </c>
      <c r="AG4" s="180" t="s">
        <v>179</v>
      </c>
      <c r="AH4" s="181" t="s">
        <v>194</v>
      </c>
      <c r="AI4" s="130"/>
      <c r="AJ4" s="128" t="s">
        <v>196</v>
      </c>
      <c r="AK4" s="130"/>
    </row>
    <row r="5" spans="1:37" ht="15.6" thickTop="1" thickBot="1" x14ac:dyDescent="0.35">
      <c r="E5" t="s">
        <v>71</v>
      </c>
      <c r="G5" t="s">
        <v>72</v>
      </c>
      <c r="I5" t="s">
        <v>73</v>
      </c>
      <c r="K5" s="29"/>
      <c r="L5" s="93" t="s">
        <v>104</v>
      </c>
      <c r="M5" s="87" t="s">
        <v>106</v>
      </c>
      <c r="N5" s="94" t="s">
        <v>105</v>
      </c>
      <c r="O5" s="87" t="s">
        <v>107</v>
      </c>
      <c r="P5" s="95" t="s">
        <v>109</v>
      </c>
      <c r="AD5" s="161">
        <v>1</v>
      </c>
      <c r="AE5" s="157" t="s">
        <v>118</v>
      </c>
      <c r="AF5" s="161">
        <v>-3</v>
      </c>
      <c r="AG5" s="158">
        <v>-1.3</v>
      </c>
      <c r="AH5" s="163" t="s">
        <v>193</v>
      </c>
      <c r="AI5" s="121"/>
      <c r="AJ5" s="149" t="s">
        <v>201</v>
      </c>
      <c r="AK5" s="121"/>
    </row>
    <row r="6" spans="1:37" ht="15" thickTop="1" x14ac:dyDescent="0.3">
      <c r="A6" t="s">
        <v>52</v>
      </c>
      <c r="K6" s="86" t="s">
        <v>94</v>
      </c>
      <c r="L6" s="96">
        <v>25</v>
      </c>
      <c r="M6" s="87">
        <v>3</v>
      </c>
      <c r="N6" s="58">
        <v>4</v>
      </c>
      <c r="O6" s="87">
        <v>4.5</v>
      </c>
      <c r="P6" s="43">
        <f>(M6-O6)^2</f>
        <v>2.25</v>
      </c>
      <c r="R6" s="29"/>
      <c r="T6" s="21" t="s">
        <v>153</v>
      </c>
      <c r="U6" s="20" t="s">
        <v>154</v>
      </c>
      <c r="AD6" s="161">
        <v>2</v>
      </c>
      <c r="AE6" s="158">
        <v>7</v>
      </c>
      <c r="AF6" s="161">
        <v>7</v>
      </c>
      <c r="AG6" s="158">
        <v>4</v>
      </c>
      <c r="AH6" s="163" t="s">
        <v>191</v>
      </c>
      <c r="AI6" s="121"/>
      <c r="AJ6" s="149" t="s">
        <v>199</v>
      </c>
      <c r="AK6" s="121"/>
    </row>
    <row r="7" spans="1:37" x14ac:dyDescent="0.3">
      <c r="E7" t="s">
        <v>155</v>
      </c>
      <c r="K7" s="88" t="s">
        <v>95</v>
      </c>
      <c r="L7" s="97">
        <v>45</v>
      </c>
      <c r="M7" s="89">
        <v>8.5</v>
      </c>
      <c r="N7" s="29">
        <v>7</v>
      </c>
      <c r="O7" s="89">
        <v>9</v>
      </c>
      <c r="P7" s="30">
        <f t="shared" ref="P7:P15" si="0">(M7-O7)^2</f>
        <v>0.25</v>
      </c>
      <c r="R7" s="29"/>
      <c r="AD7" s="162">
        <v>3</v>
      </c>
      <c r="AE7" s="159">
        <v>-3</v>
      </c>
      <c r="AF7" s="162">
        <v>-4</v>
      </c>
      <c r="AG7" s="160" t="s">
        <v>118</v>
      </c>
      <c r="AH7" s="164" t="s">
        <v>192</v>
      </c>
      <c r="AI7" s="126"/>
      <c r="AJ7" s="153" t="s">
        <v>200</v>
      </c>
      <c r="AK7" s="126"/>
    </row>
    <row r="8" spans="1:37" x14ac:dyDescent="0.3">
      <c r="G8" s="119" t="s">
        <v>156</v>
      </c>
      <c r="K8" s="88" t="s">
        <v>96</v>
      </c>
      <c r="L8" s="97">
        <v>35</v>
      </c>
      <c r="M8" s="90">
        <v>4.5</v>
      </c>
      <c r="N8" s="29">
        <v>3</v>
      </c>
      <c r="O8" s="89">
        <v>3</v>
      </c>
      <c r="P8" s="30">
        <f t="shared" si="0"/>
        <v>2.25</v>
      </c>
      <c r="R8" s="29"/>
      <c r="X8" s="120" t="s">
        <v>157</v>
      </c>
      <c r="AG8" s="117"/>
      <c r="AH8" s="20"/>
    </row>
    <row r="9" spans="1:37" x14ac:dyDescent="0.3">
      <c r="A9" t="s">
        <v>54</v>
      </c>
      <c r="K9" s="88" t="s">
        <v>97</v>
      </c>
      <c r="L9" s="97">
        <v>22</v>
      </c>
      <c r="M9" s="89">
        <v>1</v>
      </c>
      <c r="N9" s="29">
        <v>7</v>
      </c>
      <c r="O9" s="89">
        <v>9</v>
      </c>
      <c r="P9" s="30">
        <f t="shared" si="0"/>
        <v>64</v>
      </c>
      <c r="R9" s="29"/>
      <c r="AC9" s="182" t="s">
        <v>187</v>
      </c>
      <c r="AD9" s="130"/>
      <c r="AE9" s="128" t="s">
        <v>196</v>
      </c>
      <c r="AF9" s="183"/>
      <c r="AI9" s="141" t="s">
        <v>195</v>
      </c>
    </row>
    <row r="10" spans="1:37" x14ac:dyDescent="0.3">
      <c r="E10" t="s">
        <v>144</v>
      </c>
      <c r="K10" s="88" t="s">
        <v>98</v>
      </c>
      <c r="L10" s="97">
        <v>45</v>
      </c>
      <c r="M10" s="89">
        <v>8.5</v>
      </c>
      <c r="N10" s="29">
        <v>4</v>
      </c>
      <c r="O10" s="89">
        <v>4.5</v>
      </c>
      <c r="P10" s="30">
        <f t="shared" si="0"/>
        <v>16</v>
      </c>
      <c r="R10" s="29"/>
      <c r="AC10" s="148" t="s">
        <v>188</v>
      </c>
      <c r="AD10" s="155"/>
      <c r="AE10" s="149" t="s">
        <v>207</v>
      </c>
      <c r="AF10" s="150"/>
    </row>
    <row r="11" spans="1:37" x14ac:dyDescent="0.3">
      <c r="E11" s="20" t="s">
        <v>131</v>
      </c>
      <c r="K11" s="88" t="s">
        <v>99</v>
      </c>
      <c r="L11" s="97">
        <v>40</v>
      </c>
      <c r="M11" s="90">
        <v>6.5</v>
      </c>
      <c r="N11" s="29">
        <v>6</v>
      </c>
      <c r="O11" s="89">
        <v>6.5</v>
      </c>
      <c r="P11" s="30">
        <f t="shared" si="0"/>
        <v>0</v>
      </c>
      <c r="R11" s="29"/>
      <c r="U11" s="123"/>
      <c r="V11" s="123"/>
      <c r="AC11" s="148" t="s">
        <v>189</v>
      </c>
      <c r="AD11" s="155"/>
      <c r="AE11" s="149" t="s">
        <v>208</v>
      </c>
      <c r="AF11" s="150"/>
      <c r="AH11" t="s">
        <v>135</v>
      </c>
    </row>
    <row r="12" spans="1:37" x14ac:dyDescent="0.3">
      <c r="E12" s="20" t="s">
        <v>132</v>
      </c>
      <c r="K12" s="88" t="s">
        <v>100</v>
      </c>
      <c r="L12" s="97">
        <v>50</v>
      </c>
      <c r="M12" s="89">
        <v>10</v>
      </c>
      <c r="N12" s="29">
        <v>6</v>
      </c>
      <c r="O12" s="89">
        <v>6.5</v>
      </c>
      <c r="P12" s="30">
        <f t="shared" si="0"/>
        <v>12.25</v>
      </c>
      <c r="R12" s="29"/>
      <c r="T12" s="123"/>
      <c r="U12" s="125"/>
      <c r="V12" s="126"/>
      <c r="W12" s="128" t="s">
        <v>158</v>
      </c>
      <c r="X12" s="129"/>
      <c r="Y12" s="128" t="s">
        <v>159</v>
      </c>
      <c r="Z12" s="129"/>
      <c r="AA12" s="130"/>
      <c r="AC12" s="152" t="s">
        <v>190</v>
      </c>
      <c r="AD12" s="156"/>
      <c r="AE12" s="153" t="s">
        <v>209</v>
      </c>
      <c r="AF12" s="154"/>
      <c r="AI12" t="s">
        <v>210</v>
      </c>
    </row>
    <row r="13" spans="1:37" x14ac:dyDescent="0.3">
      <c r="A13" t="s">
        <v>58</v>
      </c>
      <c r="K13" s="88" t="s">
        <v>101</v>
      </c>
      <c r="L13" s="97">
        <v>24</v>
      </c>
      <c r="M13" s="89">
        <v>2</v>
      </c>
      <c r="N13" s="29">
        <v>7</v>
      </c>
      <c r="O13" s="89">
        <v>9</v>
      </c>
      <c r="P13" s="30">
        <f t="shared" si="0"/>
        <v>49</v>
      </c>
      <c r="R13" s="29"/>
      <c r="U13" s="136" t="s">
        <v>161</v>
      </c>
      <c r="V13" s="132"/>
      <c r="W13" s="125"/>
      <c r="X13" s="125"/>
      <c r="Y13" s="124"/>
      <c r="Z13" s="125"/>
      <c r="AA13" s="126"/>
      <c r="AC13" s="151">
        <v>-3</v>
      </c>
      <c r="AD13" s="155"/>
      <c r="AE13" s="149" t="s">
        <v>207</v>
      </c>
      <c r="AF13" s="150"/>
      <c r="AI13" t="s">
        <v>211</v>
      </c>
    </row>
    <row r="14" spans="1:37" x14ac:dyDescent="0.3">
      <c r="K14" s="88" t="s">
        <v>102</v>
      </c>
      <c r="L14" s="97">
        <v>35</v>
      </c>
      <c r="M14" s="90">
        <v>4.5</v>
      </c>
      <c r="N14" s="29">
        <v>2</v>
      </c>
      <c r="O14" s="89">
        <v>1.5</v>
      </c>
      <c r="P14" s="30">
        <f t="shared" si="0"/>
        <v>9</v>
      </c>
      <c r="R14" s="29"/>
      <c r="U14" s="133"/>
      <c r="V14" s="134"/>
      <c r="W14" s="123"/>
      <c r="X14" s="123"/>
      <c r="Y14" s="127"/>
      <c r="Z14" s="123"/>
      <c r="AA14" s="121"/>
      <c r="AC14" s="151">
        <v>7</v>
      </c>
      <c r="AD14" s="155"/>
      <c r="AE14" s="149" t="s">
        <v>208</v>
      </c>
      <c r="AF14" s="150"/>
    </row>
    <row r="15" spans="1:37" ht="15" thickBot="1" x14ac:dyDescent="0.35">
      <c r="K15" s="91" t="s">
        <v>103</v>
      </c>
      <c r="L15" s="98">
        <v>40</v>
      </c>
      <c r="M15" s="92">
        <v>6.5</v>
      </c>
      <c r="N15" s="51">
        <v>2</v>
      </c>
      <c r="O15" s="92">
        <v>1.5</v>
      </c>
      <c r="P15" s="100">
        <f t="shared" si="0"/>
        <v>25</v>
      </c>
      <c r="R15" s="29"/>
      <c r="U15" s="135" t="s">
        <v>162</v>
      </c>
      <c r="V15" s="134"/>
      <c r="W15" s="123"/>
      <c r="X15" s="123"/>
      <c r="Y15" s="127"/>
      <c r="Z15" s="123"/>
      <c r="AA15" s="121"/>
      <c r="AC15" s="203">
        <v>-4</v>
      </c>
      <c r="AD15" s="156"/>
      <c r="AE15" s="153" t="s">
        <v>209</v>
      </c>
      <c r="AF15" s="154"/>
    </row>
    <row r="16" spans="1:37" ht="15.6" thickTop="1" thickBot="1" x14ac:dyDescent="0.35">
      <c r="A16" s="21" t="s">
        <v>48</v>
      </c>
      <c r="B16" s="20" t="s">
        <v>49</v>
      </c>
      <c r="P16" s="98">
        <f>SUM(P6:P15)</f>
        <v>180</v>
      </c>
      <c r="Q16" s="99" t="s">
        <v>110</v>
      </c>
      <c r="U16" s="131"/>
      <c r="V16" s="132"/>
      <c r="W16" s="125"/>
      <c r="X16" s="125"/>
      <c r="Y16" s="124"/>
      <c r="Z16" s="125"/>
      <c r="AA16" s="126"/>
      <c r="AC16" s="151">
        <v>-1.3</v>
      </c>
      <c r="AD16" s="155"/>
      <c r="AE16" s="149" t="s">
        <v>207</v>
      </c>
      <c r="AF16" s="150"/>
    </row>
    <row r="17" spans="1:36" ht="15" thickTop="1" x14ac:dyDescent="0.3">
      <c r="B17" s="118" t="s">
        <v>170</v>
      </c>
      <c r="C17" s="118">
        <v>15</v>
      </c>
      <c r="U17" s="136" t="s">
        <v>163</v>
      </c>
      <c r="V17" s="132"/>
      <c r="W17" s="125"/>
      <c r="X17" s="126"/>
      <c r="Y17" s="124"/>
      <c r="Z17" s="125"/>
      <c r="AA17" s="126"/>
      <c r="AC17" s="151">
        <v>4</v>
      </c>
      <c r="AD17" s="155"/>
      <c r="AE17" s="149" t="s">
        <v>208</v>
      </c>
      <c r="AF17" s="150"/>
    </row>
    <row r="18" spans="1:36" x14ac:dyDescent="0.3">
      <c r="A18" t="s">
        <v>173</v>
      </c>
      <c r="B18" s="138" t="s">
        <v>171</v>
      </c>
      <c r="C18" s="137">
        <v>18</v>
      </c>
      <c r="K18" t="s">
        <v>108</v>
      </c>
      <c r="U18" s="133"/>
      <c r="V18" s="134"/>
      <c r="W18" s="123"/>
      <c r="X18" s="123"/>
      <c r="Y18" s="123"/>
      <c r="Z18" s="123"/>
      <c r="AA18" s="121"/>
      <c r="AC18" s="152" t="s">
        <v>188</v>
      </c>
      <c r="AD18" s="156"/>
      <c r="AE18" s="153" t="s">
        <v>209</v>
      </c>
      <c r="AF18" s="154"/>
    </row>
    <row r="19" spans="1:36" x14ac:dyDescent="0.3">
      <c r="B19" s="118" t="s">
        <v>172</v>
      </c>
      <c r="C19" s="118">
        <v>17</v>
      </c>
      <c r="U19" s="135" t="s">
        <v>164</v>
      </c>
      <c r="V19" s="134"/>
      <c r="W19" s="123"/>
      <c r="X19" s="123"/>
      <c r="Y19" s="123"/>
      <c r="Z19" s="123"/>
      <c r="AA19" s="121"/>
    </row>
    <row r="20" spans="1:36" x14ac:dyDescent="0.3">
      <c r="A20" s="21" t="s">
        <v>59</v>
      </c>
      <c r="C20" s="20" t="s">
        <v>145</v>
      </c>
      <c r="U20" s="131"/>
      <c r="V20" s="132"/>
      <c r="W20" s="125"/>
      <c r="X20" s="125"/>
      <c r="Y20" s="125"/>
      <c r="Z20" s="125"/>
      <c r="AA20" s="126"/>
      <c r="AC20" t="s">
        <v>212</v>
      </c>
    </row>
    <row r="21" spans="1:36" x14ac:dyDescent="0.3">
      <c r="C21" s="20" t="s">
        <v>152</v>
      </c>
      <c r="K21" t="s">
        <v>124</v>
      </c>
      <c r="U21" s="133"/>
      <c r="V21" s="134"/>
      <c r="W21" s="123"/>
      <c r="X21" s="123"/>
      <c r="Y21" s="123"/>
      <c r="Z21" s="123"/>
      <c r="AA21" s="121"/>
    </row>
    <row r="22" spans="1:36" x14ac:dyDescent="0.3">
      <c r="C22" s="117" t="s">
        <v>149</v>
      </c>
      <c r="D22" s="118" t="s">
        <v>150</v>
      </c>
      <c r="E22" s="118">
        <v>80</v>
      </c>
      <c r="G22" s="117" t="s">
        <v>110</v>
      </c>
      <c r="H22" t="s">
        <v>151</v>
      </c>
      <c r="K22" s="20" t="s">
        <v>111</v>
      </c>
      <c r="U22" s="135" t="s">
        <v>165</v>
      </c>
      <c r="V22" s="134"/>
      <c r="W22" s="123"/>
      <c r="X22" s="123"/>
      <c r="Y22" s="123"/>
      <c r="Z22" s="123"/>
      <c r="AA22" s="121"/>
      <c r="AC22" t="s">
        <v>213</v>
      </c>
      <c r="AF22" s="147" t="s">
        <v>214</v>
      </c>
      <c r="AH22" t="s">
        <v>216</v>
      </c>
      <c r="AJ22" s="20" t="s">
        <v>118</v>
      </c>
    </row>
    <row r="23" spans="1:36" x14ac:dyDescent="0.3">
      <c r="H23" t="s">
        <v>174</v>
      </c>
      <c r="U23" s="131"/>
      <c r="V23" s="132"/>
      <c r="W23" s="125"/>
      <c r="X23" s="125"/>
      <c r="Y23" s="125"/>
      <c r="Z23" s="125"/>
      <c r="AA23" s="126"/>
      <c r="AE23">
        <v>1</v>
      </c>
      <c r="AF23" s="142">
        <v>18</v>
      </c>
    </row>
    <row r="24" spans="1:36" x14ac:dyDescent="0.3">
      <c r="O24" s="101" t="s">
        <v>112</v>
      </c>
      <c r="P24" s="82">
        <f>1-((6*P16)/(10*(10^2-1)))</f>
        <v>-9.0909090909090828E-2</v>
      </c>
      <c r="Q24" t="s">
        <v>114</v>
      </c>
      <c r="U24" s="133"/>
      <c r="V24" s="134"/>
      <c r="W24" s="123"/>
      <c r="X24" s="121"/>
      <c r="Y24" s="123"/>
      <c r="Z24" s="123"/>
      <c r="AA24" s="121"/>
      <c r="AE24">
        <v>2</v>
      </c>
      <c r="AF24" s="143">
        <v>23</v>
      </c>
    </row>
    <row r="25" spans="1:36" x14ac:dyDescent="0.3">
      <c r="A25" s="21" t="s">
        <v>60</v>
      </c>
      <c r="B25" s="20" t="s">
        <v>64</v>
      </c>
      <c r="U25" s="133" t="s">
        <v>160</v>
      </c>
      <c r="V25" s="134"/>
      <c r="W25" s="123"/>
      <c r="X25" s="121"/>
      <c r="Y25" s="123"/>
      <c r="Z25" s="123"/>
      <c r="AA25" s="121"/>
      <c r="AE25">
        <v>3</v>
      </c>
      <c r="AF25" s="143">
        <v>27</v>
      </c>
    </row>
    <row r="26" spans="1:36" x14ac:dyDescent="0.3">
      <c r="K26" s="26" t="s">
        <v>117</v>
      </c>
      <c r="U26" s="131"/>
      <c r="V26" s="132"/>
      <c r="W26" s="125"/>
      <c r="X26" s="126"/>
      <c r="Y26" s="125"/>
      <c r="Z26" s="125"/>
      <c r="AA26" s="126"/>
      <c r="AE26">
        <v>4</v>
      </c>
      <c r="AF26" s="143">
        <v>30</v>
      </c>
      <c r="AG26" s="144" t="s">
        <v>215</v>
      </c>
    </row>
    <row r="27" spans="1:36" x14ac:dyDescent="0.3">
      <c r="A27" s="21" t="s">
        <v>148</v>
      </c>
      <c r="U27" s="133"/>
      <c r="V27" s="134"/>
      <c r="W27" s="123"/>
      <c r="X27" s="121"/>
      <c r="Y27" s="123"/>
      <c r="Z27" s="123"/>
      <c r="AA27" s="121"/>
      <c r="AE27">
        <v>5</v>
      </c>
      <c r="AF27" s="143">
        <v>33</v>
      </c>
    </row>
    <row r="28" spans="1:36" ht="15" thickBot="1" x14ac:dyDescent="0.35">
      <c r="K28" t="s">
        <v>120</v>
      </c>
      <c r="U28" s="135" t="s">
        <v>166</v>
      </c>
      <c r="V28" s="134"/>
      <c r="W28" s="123"/>
      <c r="X28" s="121"/>
      <c r="Y28" s="123"/>
      <c r="Z28" s="123"/>
      <c r="AA28" s="121"/>
      <c r="AE28">
        <v>6</v>
      </c>
      <c r="AF28" s="143">
        <v>34</v>
      </c>
    </row>
    <row r="29" spans="1:36" ht="15.6" thickTop="1" thickBot="1" x14ac:dyDescent="0.35">
      <c r="A29" s="21" t="s">
        <v>76</v>
      </c>
      <c r="D29" s="21" t="s">
        <v>77</v>
      </c>
      <c r="L29" s="107" t="s">
        <v>104</v>
      </c>
      <c r="M29" s="45" t="s">
        <v>106</v>
      </c>
      <c r="N29" s="108" t="s">
        <v>105</v>
      </c>
      <c r="O29" s="45" t="s">
        <v>107</v>
      </c>
      <c r="P29" s="45" t="s">
        <v>115</v>
      </c>
      <c r="Q29" s="46" t="s">
        <v>116</v>
      </c>
      <c r="U29" s="131"/>
      <c r="V29" s="132"/>
      <c r="W29" s="125"/>
      <c r="X29" s="126"/>
      <c r="Y29" s="125"/>
      <c r="Z29" s="125"/>
      <c r="AA29" s="126"/>
      <c r="AE29" s="125">
        <v>7</v>
      </c>
      <c r="AF29" s="145">
        <v>37</v>
      </c>
      <c r="AJ29" s="20" t="s">
        <v>118</v>
      </c>
    </row>
    <row r="30" spans="1:36" ht="15" thickTop="1" x14ac:dyDescent="0.3">
      <c r="K30" s="27"/>
      <c r="L30" s="29">
        <v>22</v>
      </c>
      <c r="M30" s="89">
        <v>1</v>
      </c>
      <c r="N30" s="29">
        <v>7</v>
      </c>
      <c r="O30" s="89">
        <v>9</v>
      </c>
      <c r="P30" s="29">
        <v>0</v>
      </c>
      <c r="Q30" s="30">
        <v>7</v>
      </c>
      <c r="AE30" s="119">
        <v>8</v>
      </c>
      <c r="AF30" s="20" t="s">
        <v>217</v>
      </c>
      <c r="AH30" s="117" t="s">
        <v>220</v>
      </c>
      <c r="AJ30" s="20" t="s">
        <v>219</v>
      </c>
    </row>
    <row r="31" spans="1:36" x14ac:dyDescent="0.3">
      <c r="K31" s="27"/>
      <c r="L31" s="29">
        <v>24</v>
      </c>
      <c r="M31" s="89">
        <v>2</v>
      </c>
      <c r="N31" s="29">
        <v>7</v>
      </c>
      <c r="O31" s="89">
        <v>9</v>
      </c>
      <c r="P31" s="29">
        <v>0</v>
      </c>
      <c r="Q31" s="30">
        <v>7</v>
      </c>
      <c r="T31" s="21" t="s">
        <v>167</v>
      </c>
      <c r="AE31" s="125">
        <v>9</v>
      </c>
      <c r="AF31" s="146">
        <v>43</v>
      </c>
    </row>
    <row r="32" spans="1:36" x14ac:dyDescent="0.3">
      <c r="K32" s="27"/>
      <c r="L32" s="29">
        <v>25</v>
      </c>
      <c r="M32" s="89">
        <v>3</v>
      </c>
      <c r="N32" s="29">
        <v>4</v>
      </c>
      <c r="O32" s="89">
        <v>4.5</v>
      </c>
      <c r="P32" s="29">
        <v>3</v>
      </c>
      <c r="Q32" s="30">
        <v>3</v>
      </c>
      <c r="U32" t="s">
        <v>168</v>
      </c>
      <c r="AE32">
        <v>10</v>
      </c>
      <c r="AF32" s="140">
        <v>46.3</v>
      </c>
      <c r="AG32" s="20" t="s">
        <v>218</v>
      </c>
    </row>
    <row r="33" spans="1:29" x14ac:dyDescent="0.3">
      <c r="K33" s="27"/>
      <c r="L33" s="29">
        <v>35</v>
      </c>
      <c r="M33" s="89">
        <v>4.5</v>
      </c>
      <c r="N33" s="29">
        <v>3</v>
      </c>
      <c r="O33" s="89">
        <v>3</v>
      </c>
      <c r="P33" s="29">
        <v>3</v>
      </c>
      <c r="Q33" s="30">
        <v>2</v>
      </c>
    </row>
    <row r="34" spans="1:29" x14ac:dyDescent="0.3">
      <c r="K34" s="27"/>
      <c r="L34" s="29">
        <v>35</v>
      </c>
      <c r="M34" s="89">
        <v>4.5</v>
      </c>
      <c r="N34" s="29">
        <v>2</v>
      </c>
      <c r="O34" s="89">
        <v>1.5</v>
      </c>
      <c r="P34" s="29">
        <v>4</v>
      </c>
      <c r="Q34" s="30">
        <v>0</v>
      </c>
    </row>
    <row r="35" spans="1:29" ht="17.399999999999999" x14ac:dyDescent="0.35">
      <c r="A35" s="26" t="s">
        <v>56</v>
      </c>
      <c r="C35" s="50" t="s">
        <v>78</v>
      </c>
      <c r="E35" s="20" t="s">
        <v>79</v>
      </c>
      <c r="K35" s="27"/>
      <c r="L35" s="29">
        <v>40</v>
      </c>
      <c r="M35" s="89">
        <v>6.5</v>
      </c>
      <c r="N35" s="29">
        <v>6</v>
      </c>
      <c r="O35" s="89">
        <v>6.5</v>
      </c>
      <c r="P35" s="29">
        <v>1</v>
      </c>
      <c r="Q35" s="30">
        <v>2</v>
      </c>
      <c r="U35" t="s">
        <v>169</v>
      </c>
    </row>
    <row r="36" spans="1:29" ht="17.399999999999999" x14ac:dyDescent="0.35">
      <c r="C36" s="50" t="s">
        <v>82</v>
      </c>
      <c r="E36" t="s">
        <v>83</v>
      </c>
      <c r="K36" s="27"/>
      <c r="L36" s="29">
        <v>40</v>
      </c>
      <c r="M36" s="89">
        <v>6.5</v>
      </c>
      <c r="N36" s="29">
        <v>2</v>
      </c>
      <c r="O36" s="89">
        <v>1.5</v>
      </c>
      <c r="P36" s="29">
        <v>3</v>
      </c>
      <c r="Q36" s="30">
        <v>0</v>
      </c>
    </row>
    <row r="37" spans="1:29" x14ac:dyDescent="0.3">
      <c r="K37" s="27"/>
      <c r="L37" s="29">
        <v>45</v>
      </c>
      <c r="M37" s="89">
        <v>8.5</v>
      </c>
      <c r="N37" s="29">
        <v>7</v>
      </c>
      <c r="O37" s="89">
        <v>9</v>
      </c>
      <c r="P37" s="29">
        <v>0</v>
      </c>
      <c r="Q37" s="30">
        <v>2</v>
      </c>
    </row>
    <row r="38" spans="1:29" x14ac:dyDescent="0.3">
      <c r="B38" t="s">
        <v>146</v>
      </c>
      <c r="E38" t="s">
        <v>147</v>
      </c>
      <c r="K38" s="27"/>
      <c r="L38" s="29">
        <v>45</v>
      </c>
      <c r="M38" s="89">
        <v>8.5</v>
      </c>
      <c r="N38" s="29">
        <v>4</v>
      </c>
      <c r="O38" s="89">
        <v>4.5</v>
      </c>
      <c r="P38" s="29">
        <v>1</v>
      </c>
      <c r="Q38" s="30">
        <v>0</v>
      </c>
      <c r="T38" t="s">
        <v>149</v>
      </c>
      <c r="Z38" s="29"/>
      <c r="AA38" s="29"/>
    </row>
    <row r="39" spans="1:29" ht="15" thickBot="1" x14ac:dyDescent="0.35">
      <c r="K39" s="27"/>
      <c r="L39" s="51">
        <v>50</v>
      </c>
      <c r="M39" s="92">
        <v>10</v>
      </c>
      <c r="N39" s="51">
        <v>6</v>
      </c>
      <c r="O39" s="92">
        <v>6.5</v>
      </c>
      <c r="P39" s="102" t="s">
        <v>118</v>
      </c>
      <c r="Q39" s="105" t="s">
        <v>118</v>
      </c>
      <c r="T39" s="184" t="s">
        <v>175</v>
      </c>
      <c r="U39" s="137" t="s">
        <v>176</v>
      </c>
      <c r="V39" s="185"/>
      <c r="W39" s="186" t="s">
        <v>181</v>
      </c>
      <c r="X39" s="129"/>
      <c r="Y39" s="185" t="s">
        <v>197</v>
      </c>
      <c r="Z39" s="137" t="s">
        <v>202</v>
      </c>
      <c r="AA39" s="187" t="s">
        <v>203</v>
      </c>
      <c r="AB39" s="119"/>
      <c r="AC39" s="119"/>
    </row>
    <row r="40" spans="1:29" ht="15.6" thickTop="1" thickBot="1" x14ac:dyDescent="0.35">
      <c r="O40" s="103"/>
      <c r="P40" s="104">
        <f>SUM(P30:P38)</f>
        <v>15</v>
      </c>
      <c r="Q40" s="106">
        <f>SUM(Q30:Q38)</f>
        <v>23</v>
      </c>
      <c r="T40" s="188"/>
      <c r="U40" s="189">
        <v>1</v>
      </c>
      <c r="V40" s="192">
        <v>9</v>
      </c>
      <c r="W40" s="166" t="s">
        <v>118</v>
      </c>
      <c r="X40" s="123"/>
      <c r="Y40" s="175" t="s">
        <v>118</v>
      </c>
      <c r="Z40" s="178" t="s">
        <v>205</v>
      </c>
      <c r="AA40" s="167" t="s">
        <v>118</v>
      </c>
      <c r="AB40" s="119"/>
      <c r="AC40" s="119"/>
    </row>
    <row r="41" spans="1:29" ht="15" thickTop="1" x14ac:dyDescent="0.3">
      <c r="A41" s="21" t="s">
        <v>84</v>
      </c>
      <c r="T41" s="188" t="s">
        <v>177</v>
      </c>
      <c r="U41" s="189">
        <v>2</v>
      </c>
      <c r="V41" s="192">
        <v>25</v>
      </c>
      <c r="W41" s="168" t="s">
        <v>180</v>
      </c>
      <c r="X41" s="123"/>
      <c r="Y41" s="175" t="s">
        <v>198</v>
      </c>
      <c r="Z41" s="178" t="s">
        <v>206</v>
      </c>
      <c r="AA41" s="169">
        <v>1.1100000000000001</v>
      </c>
      <c r="AB41" s="119"/>
      <c r="AC41" s="119"/>
    </row>
    <row r="42" spans="1:29" x14ac:dyDescent="0.3">
      <c r="K42" t="s">
        <v>121</v>
      </c>
      <c r="T42" s="188"/>
      <c r="U42" s="189">
        <v>3</v>
      </c>
      <c r="V42" s="192">
        <v>20</v>
      </c>
      <c r="W42" s="170">
        <v>23</v>
      </c>
      <c r="X42" s="123"/>
      <c r="Y42" s="175" t="s">
        <v>186</v>
      </c>
      <c r="Z42" s="178" t="s">
        <v>204</v>
      </c>
      <c r="AA42" s="171">
        <v>0.61</v>
      </c>
      <c r="AB42" s="119"/>
      <c r="AC42" s="119"/>
    </row>
    <row r="43" spans="1:29" x14ac:dyDescent="0.3">
      <c r="A43" s="21" t="s">
        <v>134</v>
      </c>
      <c r="K43" t="s">
        <v>122</v>
      </c>
      <c r="T43" s="194"/>
      <c r="U43" s="195">
        <v>1</v>
      </c>
      <c r="V43" s="196">
        <v>24</v>
      </c>
      <c r="W43" s="197">
        <v>27</v>
      </c>
      <c r="X43" s="122"/>
      <c r="Y43" s="198">
        <v>-3</v>
      </c>
      <c r="Z43" s="199" t="s">
        <v>205</v>
      </c>
      <c r="AA43" s="165">
        <v>-0.74</v>
      </c>
      <c r="AB43" s="119"/>
      <c r="AC43" s="119"/>
    </row>
    <row r="44" spans="1:29" x14ac:dyDescent="0.3">
      <c r="K44" t="s">
        <v>123</v>
      </c>
      <c r="T44" s="188" t="s">
        <v>178</v>
      </c>
      <c r="U44" s="189">
        <v>2</v>
      </c>
      <c r="V44" s="192">
        <v>37</v>
      </c>
      <c r="W44" s="170">
        <v>30</v>
      </c>
      <c r="X44" s="123"/>
      <c r="Y44" s="176">
        <v>7</v>
      </c>
      <c r="Z44" s="178" t="s">
        <v>206</v>
      </c>
      <c r="AA44" s="169">
        <v>1.1100000000000001</v>
      </c>
      <c r="AB44" s="119"/>
      <c r="AC44" s="119"/>
    </row>
    <row r="45" spans="1:29" x14ac:dyDescent="0.3">
      <c r="A45" t="s">
        <v>135</v>
      </c>
      <c r="C45" t="s">
        <v>139</v>
      </c>
      <c r="K45" t="s">
        <v>119</v>
      </c>
      <c r="T45" s="190"/>
      <c r="U45" s="191">
        <v>3</v>
      </c>
      <c r="V45" s="193">
        <v>29</v>
      </c>
      <c r="W45" s="200">
        <v>33</v>
      </c>
      <c r="X45" s="125"/>
      <c r="Y45" s="201">
        <v>-4</v>
      </c>
      <c r="Z45" s="179" t="s">
        <v>204</v>
      </c>
      <c r="AA45" s="202">
        <v>-0.39</v>
      </c>
      <c r="AB45" s="119"/>
      <c r="AC45" s="119"/>
    </row>
    <row r="46" spans="1:29" x14ac:dyDescent="0.3">
      <c r="C46" t="s">
        <v>140</v>
      </c>
      <c r="T46" s="188"/>
      <c r="U46" s="189">
        <v>1</v>
      </c>
      <c r="V46" s="192">
        <v>33</v>
      </c>
      <c r="W46" s="172" t="s">
        <v>182</v>
      </c>
      <c r="X46" s="123"/>
      <c r="Y46" s="176">
        <v>-1.3</v>
      </c>
      <c r="Z46" s="178" t="s">
        <v>205</v>
      </c>
      <c r="AA46" s="169">
        <v>0.96</v>
      </c>
      <c r="AB46" s="119"/>
      <c r="AC46" s="119"/>
    </row>
    <row r="47" spans="1:29" x14ac:dyDescent="0.3">
      <c r="C47" t="s">
        <v>136</v>
      </c>
      <c r="O47" s="101" t="s">
        <v>110</v>
      </c>
      <c r="P47" s="82">
        <f>(2*(P40-Q40))/(10*(10-1))</f>
        <v>-0.17777777777777778</v>
      </c>
      <c r="T47" s="188" t="s">
        <v>179</v>
      </c>
      <c r="U47" s="189">
        <v>2</v>
      </c>
      <c r="V47" s="192">
        <v>41</v>
      </c>
      <c r="W47" s="172" t="s">
        <v>183</v>
      </c>
      <c r="X47" s="123"/>
      <c r="Y47" s="176">
        <v>4</v>
      </c>
      <c r="Z47" s="178" t="s">
        <v>206</v>
      </c>
      <c r="AA47" s="169">
        <v>-1.89</v>
      </c>
      <c r="AB47" s="119"/>
      <c r="AC47" s="119"/>
    </row>
    <row r="48" spans="1:29" x14ac:dyDescent="0.3">
      <c r="C48" t="s">
        <v>137</v>
      </c>
      <c r="T48" s="190"/>
      <c r="U48" s="191">
        <v>3</v>
      </c>
      <c r="V48" s="193">
        <v>38</v>
      </c>
      <c r="W48" s="173" t="s">
        <v>118</v>
      </c>
      <c r="X48" s="125"/>
      <c r="Y48" s="177" t="s">
        <v>118</v>
      </c>
      <c r="Z48" s="179" t="s">
        <v>204</v>
      </c>
      <c r="AA48" s="174" t="s">
        <v>118</v>
      </c>
      <c r="AB48" s="119"/>
      <c r="AC48" s="119"/>
    </row>
    <row r="49" spans="3:3" x14ac:dyDescent="0.3">
      <c r="C49" t="s">
        <v>138</v>
      </c>
    </row>
  </sheetData>
  <phoneticPr fontId="14" type="noConversion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Estera Smeu</dc:creator>
  <cp:lastModifiedBy>Estera Smeu</cp:lastModifiedBy>
  <cp:lastPrinted>2024-02-07T08:28:44Z</cp:lastPrinted>
  <dcterms:created xsi:type="dcterms:W3CDTF">2024-01-10T07:21:16Z</dcterms:created>
  <dcterms:modified xsi:type="dcterms:W3CDTF">2024-02-07T08:29:30Z</dcterms:modified>
</cp:coreProperties>
</file>