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\Desktop\Universidad\I-2024\Pensiones\Proyecciones\Proyecciones demograficas\"/>
    </mc:Choice>
  </mc:AlternateContent>
  <xr:revisionPtr revIDLastSave="0" documentId="13_ncr:1_{F2693E1F-6286-405A-9515-623376A781D4}" xr6:coauthVersionLast="47" xr6:coauthVersionMax="47" xr10:uidLastSave="{00000000-0000-0000-0000-000000000000}"/>
  <bookViews>
    <workbookView xWindow="-108" yWindow="-108" windowWidth="23256" windowHeight="12456" xr2:uid="{03A5B837-34B7-4509-8088-738C39ED3DAE}"/>
  </bookViews>
  <sheets>
    <sheet name="Devengado" sheetId="9" r:id="rId1"/>
    <sheet name="Balances" sheetId="6" r:id="rId2"/>
    <sheet name="Proyeccion de las reserv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C26" i="6"/>
  <c r="C25" i="6"/>
  <c r="C24" i="6"/>
  <c r="C23" i="6"/>
  <c r="C9" i="6"/>
  <c r="F26" i="6"/>
  <c r="G26" i="6"/>
  <c r="H26" i="6"/>
  <c r="F22" i="6"/>
  <c r="G22" i="6"/>
  <c r="G23" i="6" s="1"/>
  <c r="G27" i="6" s="1"/>
  <c r="H22" i="6"/>
  <c r="F16" i="6"/>
  <c r="G16" i="6"/>
  <c r="H16" i="6"/>
  <c r="H23" i="6" s="1"/>
  <c r="F8" i="6"/>
  <c r="F9" i="6" s="1"/>
  <c r="G8" i="6"/>
  <c r="G9" i="6" s="1"/>
  <c r="H8" i="6"/>
  <c r="H9" i="6" s="1"/>
  <c r="H25" i="6" s="1"/>
  <c r="C27" i="9"/>
  <c r="C23" i="9"/>
  <c r="C17" i="9"/>
  <c r="C8" i="9"/>
  <c r="C10" i="9" s="1"/>
  <c r="B27" i="9"/>
  <c r="B23" i="9"/>
  <c r="B17" i="9"/>
  <c r="B8" i="9"/>
  <c r="B10" i="9" s="1"/>
  <c r="E26" i="6"/>
  <c r="E22" i="6"/>
  <c r="E16" i="6"/>
  <c r="E8" i="6"/>
  <c r="E9" i="6" s="1"/>
  <c r="D26" i="6"/>
  <c r="D16" i="6"/>
  <c r="D22" i="6"/>
  <c r="D8" i="6"/>
  <c r="D9" i="6" s="1"/>
  <c r="H27" i="6" l="1"/>
  <c r="F23" i="6"/>
  <c r="F27" i="6" s="1"/>
  <c r="G25" i="6"/>
  <c r="G24" i="6"/>
  <c r="H24" i="6"/>
  <c r="F24" i="6"/>
  <c r="E23" i="6"/>
  <c r="E27" i="6" s="1"/>
  <c r="C24" i="9"/>
  <c r="C26" i="9" s="1"/>
  <c r="B24" i="9"/>
  <c r="B28" i="9" s="1"/>
  <c r="B25" i="9"/>
  <c r="B26" i="9"/>
  <c r="D23" i="6"/>
  <c r="D27" i="6" s="1"/>
  <c r="E25" i="6"/>
  <c r="E24" i="6" l="1"/>
  <c r="F25" i="6"/>
  <c r="D25" i="6"/>
  <c r="D24" i="6"/>
  <c r="C25" i="9"/>
  <c r="C28" i="9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P8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R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F2" i="1" s="1"/>
  <c r="N2" i="1" s="1"/>
  <c r="C3" i="1" s="1"/>
  <c r="B2" i="1"/>
  <c r="P2" i="1" s="1"/>
  <c r="B8" i="1"/>
  <c r="B9" i="1"/>
  <c r="P9" i="1" s="1"/>
  <c r="B10" i="1"/>
  <c r="P10" i="1" s="1"/>
  <c r="B11" i="1"/>
  <c r="P11" i="1" s="1"/>
  <c r="B12" i="1"/>
  <c r="P12" i="1" s="1"/>
  <c r="B13" i="1"/>
  <c r="P13" i="1" s="1"/>
  <c r="B14" i="1"/>
  <c r="P14" i="1" s="1"/>
  <c r="B15" i="1"/>
  <c r="P15" i="1" s="1"/>
  <c r="B16" i="1"/>
  <c r="P16" i="1" s="1"/>
  <c r="B17" i="1"/>
  <c r="P17" i="1" s="1"/>
  <c r="B18" i="1"/>
  <c r="P18" i="1" s="1"/>
  <c r="B19" i="1"/>
  <c r="P19" i="1" s="1"/>
  <c r="B20" i="1"/>
  <c r="P20" i="1" s="1"/>
  <c r="B21" i="1"/>
  <c r="P21" i="1" s="1"/>
  <c r="B22" i="1"/>
  <c r="P22" i="1" s="1"/>
  <c r="B23" i="1"/>
  <c r="P23" i="1" s="1"/>
  <c r="B24" i="1"/>
  <c r="P24" i="1" s="1"/>
  <c r="B25" i="1"/>
  <c r="P25" i="1" s="1"/>
  <c r="B26" i="1"/>
  <c r="P26" i="1" s="1"/>
  <c r="B27" i="1"/>
  <c r="P27" i="1" s="1"/>
  <c r="B28" i="1"/>
  <c r="P28" i="1" s="1"/>
  <c r="B29" i="1"/>
  <c r="P29" i="1" s="1"/>
  <c r="B30" i="1"/>
  <c r="P30" i="1" s="1"/>
  <c r="B31" i="1"/>
  <c r="P31" i="1" s="1"/>
  <c r="B32" i="1"/>
  <c r="P32" i="1" s="1"/>
  <c r="B33" i="1"/>
  <c r="P33" i="1" s="1"/>
  <c r="B34" i="1"/>
  <c r="P34" i="1" s="1"/>
  <c r="B35" i="1"/>
  <c r="P35" i="1" s="1"/>
  <c r="B36" i="1"/>
  <c r="P36" i="1" s="1"/>
  <c r="B37" i="1"/>
  <c r="P37" i="1" s="1"/>
  <c r="B38" i="1"/>
  <c r="P38" i="1" s="1"/>
  <c r="B39" i="1"/>
  <c r="P39" i="1" s="1"/>
  <c r="B40" i="1"/>
  <c r="P40" i="1" s="1"/>
  <c r="B41" i="1"/>
  <c r="P41" i="1" s="1"/>
  <c r="B42" i="1"/>
  <c r="P42" i="1" s="1"/>
  <c r="B43" i="1"/>
  <c r="P43" i="1" s="1"/>
  <c r="B44" i="1"/>
  <c r="P44" i="1" s="1"/>
  <c r="B45" i="1"/>
  <c r="P45" i="1" s="1"/>
  <c r="B46" i="1"/>
  <c r="P46" i="1" s="1"/>
  <c r="B47" i="1"/>
  <c r="P47" i="1" s="1"/>
  <c r="B48" i="1"/>
  <c r="P48" i="1" s="1"/>
  <c r="B49" i="1"/>
  <c r="P49" i="1" s="1"/>
  <c r="B50" i="1"/>
  <c r="P50" i="1" s="1"/>
  <c r="B51" i="1"/>
  <c r="P51" i="1" s="1"/>
  <c r="B52" i="1"/>
  <c r="P52" i="1" s="1"/>
  <c r="B53" i="1"/>
  <c r="P53" i="1" s="1"/>
  <c r="B54" i="1"/>
  <c r="P54" i="1" s="1"/>
  <c r="B55" i="1"/>
  <c r="P55" i="1" s="1"/>
  <c r="B56" i="1"/>
  <c r="P56" i="1" s="1"/>
  <c r="B57" i="1"/>
  <c r="P57" i="1" s="1"/>
  <c r="B58" i="1"/>
  <c r="P58" i="1" s="1"/>
  <c r="B59" i="1"/>
  <c r="P59" i="1" s="1"/>
  <c r="B60" i="1"/>
  <c r="P60" i="1" s="1"/>
  <c r="B61" i="1"/>
  <c r="P61" i="1" s="1"/>
  <c r="B62" i="1"/>
  <c r="P62" i="1" s="1"/>
  <c r="B63" i="1"/>
  <c r="P63" i="1" s="1"/>
  <c r="B64" i="1"/>
  <c r="P64" i="1" s="1"/>
  <c r="B65" i="1"/>
  <c r="P65" i="1" s="1"/>
  <c r="B66" i="1"/>
  <c r="P66" i="1" s="1"/>
  <c r="B67" i="1"/>
  <c r="P67" i="1" s="1"/>
  <c r="B68" i="1"/>
  <c r="P68" i="1" s="1"/>
  <c r="B69" i="1"/>
  <c r="P69" i="1" s="1"/>
  <c r="B70" i="1"/>
  <c r="P70" i="1" s="1"/>
  <c r="B71" i="1"/>
  <c r="P71" i="1" s="1"/>
  <c r="B3" i="1"/>
  <c r="P3" i="1" s="1"/>
  <c r="B4" i="1"/>
  <c r="P4" i="1" s="1"/>
  <c r="B5" i="1"/>
  <c r="P5" i="1" s="1"/>
  <c r="B6" i="1"/>
  <c r="P6" i="1" s="1"/>
  <c r="B7" i="1"/>
  <c r="P7" i="1" s="1"/>
  <c r="Q2" i="1" l="1"/>
  <c r="R3" i="1"/>
  <c r="F3" i="1"/>
  <c r="G2" i="1"/>
  <c r="N3" i="1" l="1"/>
  <c r="C4" i="1" s="1"/>
  <c r="R4" i="1" s="1"/>
  <c r="Q3" i="1"/>
  <c r="G3" i="1"/>
  <c r="F4" i="1"/>
  <c r="G4" i="1" l="1"/>
  <c r="Q4" i="1"/>
  <c r="N4" i="1"/>
  <c r="C5" i="1" s="1"/>
  <c r="R5" i="1" s="1"/>
  <c r="F5" i="1" l="1"/>
  <c r="N5" i="1"/>
  <c r="C6" i="1" s="1"/>
  <c r="R6" i="1" s="1"/>
  <c r="F6" i="1" l="1"/>
  <c r="G5" i="1"/>
  <c r="Q5" i="1"/>
  <c r="Q6" i="1" l="1"/>
  <c r="G6" i="1"/>
  <c r="N6" i="1"/>
  <c r="C7" i="1" s="1"/>
  <c r="R7" i="1" l="1"/>
  <c r="F7" i="1"/>
  <c r="G7" i="1" l="1"/>
  <c r="Q7" i="1"/>
  <c r="N7" i="1"/>
  <c r="C8" i="1" s="1"/>
  <c r="R8" i="1" l="1"/>
  <c r="F8" i="1"/>
  <c r="N8" i="1" l="1"/>
  <c r="C9" i="1" s="1"/>
  <c r="Q8" i="1"/>
  <c r="G8" i="1"/>
  <c r="R9" i="1" l="1"/>
  <c r="F9" i="1"/>
  <c r="N9" i="1"/>
  <c r="C10" i="1" s="1"/>
  <c r="R10" i="1" l="1"/>
  <c r="F10" i="1"/>
  <c r="N10" i="1" s="1"/>
  <c r="C11" i="1" s="1"/>
  <c r="G9" i="1"/>
  <c r="Q9" i="1"/>
  <c r="R11" i="1" l="1"/>
  <c r="F11" i="1"/>
  <c r="N11" i="1"/>
  <c r="C12" i="1" s="1"/>
  <c r="G10" i="1"/>
  <c r="Q10" i="1"/>
  <c r="R12" i="1" l="1"/>
  <c r="F12" i="1"/>
  <c r="G11" i="1"/>
  <c r="Q11" i="1"/>
  <c r="N12" i="1" l="1"/>
  <c r="C13" i="1" s="1"/>
  <c r="Q12" i="1"/>
  <c r="G12" i="1"/>
  <c r="R13" i="1" l="1"/>
  <c r="F13" i="1"/>
  <c r="N13" i="1" l="1"/>
  <c r="C14" i="1" s="1"/>
  <c r="Q13" i="1"/>
  <c r="G13" i="1"/>
  <c r="R14" i="1" l="1"/>
  <c r="F14" i="1"/>
  <c r="N14" i="1" l="1"/>
  <c r="C15" i="1" s="1"/>
  <c r="Q14" i="1"/>
  <c r="G14" i="1"/>
  <c r="R15" i="1" l="1"/>
  <c r="F15" i="1"/>
  <c r="G15" i="1" l="1"/>
  <c r="Q15" i="1"/>
  <c r="N15" i="1"/>
  <c r="C16" i="1" s="1"/>
  <c r="R16" i="1" l="1"/>
  <c r="F16" i="1"/>
  <c r="N16" i="1" l="1"/>
  <c r="C17" i="1" s="1"/>
  <c r="Q16" i="1"/>
  <c r="G16" i="1"/>
  <c r="R17" i="1" l="1"/>
  <c r="F17" i="1"/>
  <c r="N17" i="1" l="1"/>
  <c r="C18" i="1" s="1"/>
  <c r="Q17" i="1"/>
  <c r="G17" i="1"/>
  <c r="R18" i="1" l="1"/>
  <c r="F18" i="1"/>
  <c r="G18" i="1" l="1"/>
  <c r="Q18" i="1"/>
  <c r="N18" i="1"/>
  <c r="C19" i="1" s="1"/>
  <c r="R19" i="1" l="1"/>
  <c r="F19" i="1"/>
  <c r="N19" i="1"/>
  <c r="C20" i="1" s="1"/>
  <c r="R20" i="1" l="1"/>
  <c r="F20" i="1"/>
  <c r="Q20" i="1" s="1"/>
  <c r="G19" i="1"/>
  <c r="Q19" i="1"/>
  <c r="G20" i="1" l="1"/>
  <c r="N20" i="1"/>
  <c r="C21" i="1" s="1"/>
  <c r="R21" i="1" l="1"/>
  <c r="F21" i="1"/>
  <c r="N21" i="1" l="1"/>
  <c r="C22" i="1" s="1"/>
  <c r="Q21" i="1"/>
  <c r="G21" i="1"/>
  <c r="R22" i="1" l="1"/>
  <c r="F22" i="1"/>
  <c r="Q22" i="1" s="1"/>
  <c r="G22" i="1"/>
  <c r="N22" i="1" l="1"/>
  <c r="C23" i="1" s="1"/>
  <c r="R23" i="1" l="1"/>
  <c r="F23" i="1"/>
  <c r="N23" i="1" l="1"/>
  <c r="C24" i="1" s="1"/>
  <c r="Q23" i="1"/>
  <c r="G23" i="1"/>
  <c r="R24" i="1" l="1"/>
  <c r="F24" i="1"/>
  <c r="G24" i="1" s="1"/>
  <c r="N24" i="1" l="1"/>
  <c r="C25" i="1" s="1"/>
  <c r="Q24" i="1"/>
  <c r="R25" i="1" l="1"/>
  <c r="F25" i="1"/>
  <c r="G25" i="1"/>
  <c r="N25" i="1" l="1"/>
  <c r="C26" i="1" s="1"/>
  <c r="Q25" i="1"/>
  <c r="R26" i="1" l="1"/>
  <c r="F26" i="1"/>
  <c r="N26" i="1" s="1"/>
  <c r="C27" i="1" s="1"/>
  <c r="R27" i="1" l="1"/>
  <c r="F27" i="1"/>
  <c r="G27" i="1"/>
  <c r="G26" i="1"/>
  <c r="Q26" i="1"/>
  <c r="N27" i="1" l="1"/>
  <c r="C28" i="1" s="1"/>
  <c r="Q27" i="1"/>
  <c r="R28" i="1" l="1"/>
  <c r="F28" i="1"/>
  <c r="G28" i="1" l="1"/>
  <c r="Q28" i="1"/>
  <c r="N28" i="1"/>
  <c r="C29" i="1" s="1"/>
  <c r="F29" i="1" l="1"/>
  <c r="N29" i="1" s="1"/>
  <c r="C30" i="1" s="1"/>
  <c r="R29" i="1"/>
  <c r="F30" i="1" l="1"/>
  <c r="R30" i="1"/>
  <c r="N30" i="1"/>
  <c r="C31" i="1" s="1"/>
  <c r="G29" i="1"/>
  <c r="Q29" i="1"/>
  <c r="R31" i="1" l="1"/>
  <c r="F31" i="1"/>
  <c r="G30" i="1"/>
  <c r="Q30" i="1"/>
  <c r="G31" i="1" l="1"/>
  <c r="Q31" i="1"/>
  <c r="N31" i="1"/>
  <c r="C32" i="1" s="1"/>
  <c r="R32" i="1" l="1"/>
  <c r="F32" i="1"/>
  <c r="N32" i="1" s="1"/>
  <c r="C33" i="1" s="1"/>
  <c r="F33" i="1" l="1"/>
  <c r="R33" i="1"/>
  <c r="G32" i="1"/>
  <c r="Q32" i="1"/>
  <c r="G33" i="1" l="1"/>
  <c r="Q33" i="1"/>
  <c r="N33" i="1"/>
  <c r="C34" i="1" s="1"/>
  <c r="R34" i="1" l="1"/>
  <c r="F34" i="1"/>
  <c r="N34" i="1" l="1"/>
  <c r="C35" i="1" s="1"/>
  <c r="Q34" i="1"/>
  <c r="G34" i="1"/>
  <c r="R35" i="1" l="1"/>
  <c r="F35" i="1"/>
  <c r="N35" i="1"/>
  <c r="C36" i="1" s="1"/>
  <c r="R36" i="1" l="1"/>
  <c r="F36" i="1"/>
  <c r="Q36" i="1" s="1"/>
  <c r="G36" i="1"/>
  <c r="N36" i="1"/>
  <c r="C37" i="1" s="1"/>
  <c r="G35" i="1"/>
  <c r="Q35" i="1"/>
  <c r="R37" i="1" l="1"/>
  <c r="F37" i="1"/>
  <c r="Q37" i="1" s="1"/>
  <c r="G37" i="1" l="1"/>
  <c r="N37" i="1"/>
  <c r="C38" i="1" s="1"/>
  <c r="R38" i="1" l="1"/>
  <c r="F38" i="1"/>
  <c r="G38" i="1" l="1"/>
  <c r="Q38" i="1"/>
  <c r="N38" i="1"/>
  <c r="C39" i="1" s="1"/>
  <c r="R39" i="1" l="1"/>
  <c r="F39" i="1"/>
  <c r="G39" i="1" l="1"/>
  <c r="Q39" i="1"/>
  <c r="N39" i="1"/>
  <c r="C40" i="1" s="1"/>
  <c r="R40" i="1" l="1"/>
  <c r="F40" i="1"/>
  <c r="G40" i="1"/>
  <c r="N40" i="1" l="1"/>
  <c r="C41" i="1" s="1"/>
  <c r="Q40" i="1"/>
  <c r="R41" i="1" l="1"/>
  <c r="F41" i="1"/>
  <c r="Q41" i="1" s="1"/>
  <c r="N41" i="1" l="1"/>
  <c r="C42" i="1" s="1"/>
  <c r="G41" i="1"/>
  <c r="F42" i="1" l="1"/>
  <c r="N42" i="1" s="1"/>
  <c r="C43" i="1" s="1"/>
  <c r="R42" i="1"/>
  <c r="R43" i="1" l="1"/>
  <c r="F43" i="1"/>
  <c r="Q43" i="1" s="1"/>
  <c r="G42" i="1"/>
  <c r="Q42" i="1"/>
  <c r="G43" i="1" l="1"/>
  <c r="N43" i="1"/>
  <c r="C44" i="1" s="1"/>
  <c r="R44" i="1" l="1"/>
  <c r="F44" i="1"/>
  <c r="Q44" i="1" s="1"/>
  <c r="G44" i="1"/>
  <c r="N44" i="1" l="1"/>
  <c r="C45" i="1" s="1"/>
  <c r="R45" i="1" l="1"/>
  <c r="F45" i="1"/>
  <c r="N45" i="1" l="1"/>
  <c r="C46" i="1" s="1"/>
  <c r="Q45" i="1"/>
  <c r="G45" i="1"/>
  <c r="R46" i="1" l="1"/>
  <c r="F46" i="1"/>
  <c r="N46" i="1" s="1"/>
  <c r="C47" i="1" s="1"/>
  <c r="R47" i="1" l="1"/>
  <c r="F47" i="1"/>
  <c r="G46" i="1"/>
  <c r="Q46" i="1"/>
  <c r="G47" i="1" l="1"/>
  <c r="Q47" i="1"/>
  <c r="N47" i="1"/>
  <c r="C48" i="1" s="1"/>
  <c r="R48" i="1" l="1"/>
  <c r="F48" i="1"/>
  <c r="N48" i="1" l="1"/>
  <c r="C49" i="1" s="1"/>
  <c r="Q48" i="1"/>
  <c r="G48" i="1"/>
  <c r="R49" i="1" l="1"/>
  <c r="F49" i="1"/>
  <c r="N49" i="1"/>
  <c r="C50" i="1" s="1"/>
  <c r="R50" i="1" l="1"/>
  <c r="F50" i="1"/>
  <c r="G49" i="1"/>
  <c r="Q49" i="1"/>
  <c r="G50" i="1" l="1"/>
  <c r="Q50" i="1"/>
  <c r="N50" i="1"/>
  <c r="C51" i="1" s="1"/>
  <c r="R51" i="1" l="1"/>
  <c r="F51" i="1"/>
  <c r="Q51" i="1" s="1"/>
  <c r="G51" i="1"/>
  <c r="N51" i="1" l="1"/>
  <c r="C52" i="1" s="1"/>
  <c r="R52" i="1" l="1"/>
  <c r="F52" i="1"/>
  <c r="Q52" i="1" s="1"/>
  <c r="N52" i="1" l="1"/>
  <c r="C53" i="1" s="1"/>
  <c r="G52" i="1"/>
  <c r="R53" i="1" l="1"/>
  <c r="F53" i="1"/>
  <c r="N53" i="1" s="1"/>
  <c r="C54" i="1" s="1"/>
  <c r="R54" i="1" l="1"/>
  <c r="F54" i="1"/>
  <c r="N54" i="1" s="1"/>
  <c r="C55" i="1" s="1"/>
  <c r="G53" i="1"/>
  <c r="Q53" i="1"/>
  <c r="R55" i="1" l="1"/>
  <c r="F55" i="1"/>
  <c r="G55" i="1"/>
  <c r="G54" i="1"/>
  <c r="Q54" i="1"/>
  <c r="N55" i="1" l="1"/>
  <c r="C56" i="1" s="1"/>
  <c r="Q55" i="1"/>
  <c r="R56" i="1" l="1"/>
  <c r="F56" i="1"/>
  <c r="G56" i="1"/>
  <c r="N56" i="1" l="1"/>
  <c r="C57" i="1" s="1"/>
  <c r="Q56" i="1"/>
  <c r="R57" i="1" l="1"/>
  <c r="F57" i="1"/>
  <c r="N57" i="1" s="1"/>
  <c r="C58" i="1" s="1"/>
  <c r="R58" i="1" l="1"/>
  <c r="F58" i="1"/>
  <c r="G58" i="1" s="1"/>
  <c r="G57" i="1"/>
  <c r="Q57" i="1"/>
  <c r="N58" i="1" l="1"/>
  <c r="C59" i="1" s="1"/>
  <c r="Q58" i="1"/>
  <c r="R59" i="1" l="1"/>
  <c r="F59" i="1"/>
  <c r="Q59" i="1" s="1"/>
  <c r="N59" i="1" l="1"/>
  <c r="C60" i="1" s="1"/>
  <c r="G59" i="1"/>
  <c r="R60" i="1" l="1"/>
  <c r="F60" i="1"/>
  <c r="Q60" i="1" s="1"/>
  <c r="G60" i="1"/>
  <c r="N60" i="1"/>
  <c r="C61" i="1" s="1"/>
  <c r="R61" i="1" l="1"/>
  <c r="F61" i="1"/>
  <c r="G61" i="1"/>
  <c r="N61" i="1" l="1"/>
  <c r="C62" i="1" s="1"/>
  <c r="Q61" i="1"/>
  <c r="R62" i="1" l="1"/>
  <c r="F62" i="1"/>
  <c r="N62" i="1"/>
  <c r="C63" i="1" s="1"/>
  <c r="R63" i="1" l="1"/>
  <c r="F63" i="1"/>
  <c r="G62" i="1"/>
  <c r="Q62" i="1"/>
  <c r="G63" i="1" l="1"/>
  <c r="Q63" i="1"/>
  <c r="N63" i="1"/>
  <c r="C64" i="1" s="1"/>
  <c r="R64" i="1" l="1"/>
  <c r="F64" i="1"/>
  <c r="G64" i="1"/>
  <c r="N64" i="1" l="1"/>
  <c r="C65" i="1" s="1"/>
  <c r="Q64" i="1"/>
  <c r="R65" i="1" l="1"/>
  <c r="F65" i="1"/>
  <c r="N65" i="1"/>
  <c r="C66" i="1" s="1"/>
  <c r="R66" i="1" l="1"/>
  <c r="F66" i="1"/>
  <c r="N66" i="1" s="1"/>
  <c r="C67" i="1" s="1"/>
  <c r="G65" i="1"/>
  <c r="Q65" i="1"/>
  <c r="R67" i="1" l="1"/>
  <c r="F67" i="1"/>
  <c r="G67" i="1"/>
  <c r="G66" i="1"/>
  <c r="Q66" i="1"/>
  <c r="N67" i="1" l="1"/>
  <c r="C68" i="1" s="1"/>
  <c r="Q67" i="1"/>
  <c r="R68" i="1" l="1"/>
  <c r="F68" i="1"/>
  <c r="N68" i="1"/>
  <c r="C69" i="1" s="1"/>
  <c r="R69" i="1" l="1"/>
  <c r="F69" i="1"/>
  <c r="G68" i="1"/>
  <c r="Q68" i="1"/>
  <c r="G69" i="1" l="1"/>
  <c r="Q69" i="1"/>
  <c r="N69" i="1"/>
  <c r="C70" i="1" s="1"/>
  <c r="R70" i="1" l="1"/>
  <c r="F70" i="1"/>
  <c r="N70" i="1" l="1"/>
  <c r="C71" i="1" s="1"/>
  <c r="Q70" i="1"/>
  <c r="G70" i="1"/>
  <c r="R71" i="1" l="1"/>
  <c r="F71" i="1"/>
  <c r="N71" i="1"/>
  <c r="C72" i="1" s="1"/>
  <c r="R72" i="1" l="1"/>
  <c r="F72" i="1"/>
  <c r="G72" i="1"/>
  <c r="G71" i="1"/>
  <c r="Q71" i="1"/>
  <c r="N72" i="1" l="1"/>
  <c r="C73" i="1" s="1"/>
  <c r="Q72" i="1"/>
  <c r="R73" i="1" l="1"/>
  <c r="F73" i="1"/>
  <c r="N73" i="1"/>
  <c r="C74" i="1" s="1"/>
  <c r="R74" i="1" l="1"/>
  <c r="F74" i="1"/>
  <c r="N74" i="1"/>
  <c r="C75" i="1" s="1"/>
  <c r="G73" i="1"/>
  <c r="Q73" i="1"/>
  <c r="R75" i="1" l="1"/>
  <c r="F75" i="1"/>
  <c r="N75" i="1"/>
  <c r="C76" i="1" s="1"/>
  <c r="G74" i="1"/>
  <c r="Q74" i="1"/>
  <c r="R76" i="1" l="1"/>
  <c r="F76" i="1"/>
  <c r="N76" i="1"/>
  <c r="C77" i="1" s="1"/>
  <c r="G75" i="1"/>
  <c r="Q75" i="1"/>
  <c r="F77" i="1" l="1"/>
  <c r="R77" i="1"/>
  <c r="G77" i="1"/>
  <c r="G76" i="1"/>
  <c r="Q76" i="1"/>
  <c r="N77" i="1" l="1"/>
  <c r="C78" i="1" s="1"/>
  <c r="Q77" i="1"/>
  <c r="R78" i="1" l="1"/>
  <c r="F78" i="1"/>
  <c r="N78" i="1"/>
  <c r="C79" i="1" s="1"/>
  <c r="R79" i="1" l="1"/>
  <c r="F79" i="1"/>
  <c r="N79" i="1" s="1"/>
  <c r="C80" i="1" s="1"/>
  <c r="G78" i="1"/>
  <c r="Q78" i="1"/>
  <c r="R80" i="1" l="1"/>
  <c r="F80" i="1"/>
  <c r="G80" i="1" s="1"/>
  <c r="G79" i="1"/>
  <c r="Q79" i="1"/>
  <c r="N80" i="1" l="1"/>
  <c r="C81" i="1" s="1"/>
  <c r="Q80" i="1"/>
  <c r="R81" i="1" l="1"/>
  <c r="F81" i="1"/>
  <c r="Q81" i="1" s="1"/>
  <c r="N81" i="1" l="1"/>
  <c r="C82" i="1" s="1"/>
  <c r="G81" i="1"/>
  <c r="F82" i="1" l="1"/>
  <c r="Q82" i="1" s="1"/>
  <c r="R82" i="1"/>
  <c r="G82" i="1"/>
  <c r="N82" i="1"/>
  <c r="C83" i="1" s="1"/>
  <c r="R83" i="1" l="1"/>
  <c r="F83" i="1"/>
  <c r="Q83" i="1" s="1"/>
  <c r="N83" i="1"/>
  <c r="C84" i="1" s="1"/>
  <c r="R84" i="1" l="1"/>
  <c r="F84" i="1"/>
  <c r="Q84" i="1" s="1"/>
  <c r="G84" i="1"/>
  <c r="N84" i="1"/>
  <c r="C85" i="1" s="1"/>
  <c r="G83" i="1"/>
  <c r="F85" i="1" l="1"/>
  <c r="R85" i="1"/>
  <c r="N85" i="1"/>
  <c r="C86" i="1" s="1"/>
  <c r="F86" i="1" l="1"/>
  <c r="R86" i="1"/>
  <c r="N86" i="1"/>
  <c r="C87" i="1" s="1"/>
  <c r="G85" i="1"/>
  <c r="Q85" i="1"/>
  <c r="R87" i="1" l="1"/>
  <c r="F87" i="1"/>
  <c r="N87" i="1" s="1"/>
  <c r="C88" i="1" s="1"/>
  <c r="G86" i="1"/>
  <c r="Q86" i="1"/>
  <c r="F88" i="1" l="1"/>
  <c r="R88" i="1"/>
  <c r="G88" i="1"/>
  <c r="G87" i="1"/>
  <c r="Q87" i="1"/>
  <c r="N88" i="1" l="1"/>
  <c r="C89" i="1" s="1"/>
  <c r="Q88" i="1"/>
  <c r="R89" i="1" l="1"/>
  <c r="F89" i="1"/>
  <c r="N89" i="1"/>
  <c r="C90" i="1" s="1"/>
  <c r="F90" i="1" l="1"/>
  <c r="R90" i="1"/>
  <c r="N90" i="1"/>
  <c r="C91" i="1" s="1"/>
  <c r="G89" i="1"/>
  <c r="Q89" i="1"/>
  <c r="F91" i="1" l="1"/>
  <c r="R91" i="1"/>
  <c r="N91" i="1"/>
  <c r="C92" i="1" s="1"/>
  <c r="G90" i="1"/>
  <c r="Q90" i="1"/>
  <c r="R92" i="1" l="1"/>
  <c r="F92" i="1"/>
  <c r="G92" i="1"/>
  <c r="G91" i="1"/>
  <c r="Q91" i="1"/>
  <c r="N92" i="1" l="1"/>
  <c r="C93" i="1" s="1"/>
  <c r="Q92" i="1"/>
  <c r="R93" i="1" l="1"/>
  <c r="F93" i="1"/>
  <c r="G93" i="1"/>
  <c r="N93" i="1" l="1"/>
  <c r="C94" i="1" s="1"/>
  <c r="Q93" i="1"/>
  <c r="R94" i="1" l="1"/>
  <c r="F94" i="1"/>
  <c r="N94" i="1"/>
  <c r="C95" i="1" s="1"/>
  <c r="R95" i="1" l="1"/>
  <c r="F95" i="1"/>
  <c r="G95" i="1"/>
  <c r="G94" i="1"/>
  <c r="Q94" i="1"/>
  <c r="N95" i="1" l="1"/>
  <c r="C96" i="1" s="1"/>
  <c r="Q95" i="1"/>
  <c r="F96" i="1" l="1"/>
  <c r="R96" i="1"/>
  <c r="G96" i="1"/>
  <c r="N96" i="1" l="1"/>
  <c r="C97" i="1" s="1"/>
  <c r="Q96" i="1"/>
  <c r="R97" i="1" l="1"/>
  <c r="F97" i="1"/>
  <c r="N97" i="1"/>
  <c r="C98" i="1" s="1"/>
  <c r="R98" i="1" l="1"/>
  <c r="F98" i="1"/>
  <c r="N98" i="1"/>
  <c r="G97" i="1"/>
  <c r="Q97" i="1"/>
  <c r="G98" i="1" l="1"/>
  <c r="Q98" i="1"/>
</calcChain>
</file>

<file path=xl/sharedStrings.xml><?xml version="1.0" encoding="utf-8"?>
<sst xmlns="http://schemas.openxmlformats.org/spreadsheetml/2006/main" count="72" uniqueCount="38">
  <si>
    <t>Periodo</t>
  </si>
  <si>
    <t>Reserva inicial</t>
  </si>
  <si>
    <t>Cotizaciones</t>
  </si>
  <si>
    <t>Cotizacion solidaria</t>
  </si>
  <si>
    <t>Total Ingresos</t>
  </si>
  <si>
    <t>Costo pension act</t>
  </si>
  <si>
    <t>SEM</t>
  </si>
  <si>
    <t>Rendimiento</t>
  </si>
  <si>
    <t>Costo pension ini</t>
  </si>
  <si>
    <t>Salarios</t>
  </si>
  <si>
    <t>Egresos</t>
  </si>
  <si>
    <t>Reserva final</t>
  </si>
  <si>
    <t>Prima de reparto</t>
  </si>
  <si>
    <t>Razon para contingencias</t>
  </si>
  <si>
    <t>Reserva</t>
  </si>
  <si>
    <t>Tasa de ingresos</t>
  </si>
  <si>
    <t>Activo</t>
  </si>
  <si>
    <t>Total</t>
  </si>
  <si>
    <t>Cotización</t>
  </si>
  <si>
    <t>Total reserva</t>
  </si>
  <si>
    <t>Total activo</t>
  </si>
  <si>
    <t>Pasivo</t>
  </si>
  <si>
    <t>Pnsiones en curso de pago</t>
  </si>
  <si>
    <t>Vejez</t>
  </si>
  <si>
    <t xml:space="preserve">Sucesión </t>
  </si>
  <si>
    <t>Invalidez</t>
  </si>
  <si>
    <t>Pensiones futuras</t>
  </si>
  <si>
    <t>Total pasivo</t>
  </si>
  <si>
    <t>Superavit</t>
  </si>
  <si>
    <t>Razón de solvencia</t>
  </si>
  <si>
    <t>Masa Salarial</t>
  </si>
  <si>
    <t>Pensiones en curso de Pago</t>
  </si>
  <si>
    <t>beneficios en formación</t>
  </si>
  <si>
    <t>Prima media</t>
  </si>
  <si>
    <t>Base (12%)</t>
  </si>
  <si>
    <t>Contribución solidaria</t>
  </si>
  <si>
    <t>Plusvalia/Minusvalia</t>
  </si>
  <si>
    <t>Devengado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</si>
</sst>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0" fontId="2" fillId="0" borderId="0" xfId="0" applyFont="1"/>
    <xf numFmtId="0" fontId="0" fillId="0" borderId="1" xfId="0" applyBorder="1"/>
    <xf numFmtId="43" fontId="0" fillId="0" borderId="1" xfId="1" applyFont="1" applyBorder="1"/>
    <xf numFmtId="0" fontId="2" fillId="0" borderId="1" xfId="0" applyFont="1" applyBorder="1"/>
    <xf numFmtId="9" fontId="0" fillId="0" borderId="0" xfId="2" applyFont="1"/>
    <xf numFmtId="43" fontId="1" fillId="0" borderId="0" xfId="1" applyFont="1"/>
    <xf numFmtId="43" fontId="1" fillId="0" borderId="1" xfId="1" applyFont="1" applyBorder="1"/>
    <xf numFmtId="43" fontId="3" fillId="0" borderId="0" xfId="1" applyFont="1" applyAlignment="1">
      <alignment vertical="center"/>
    </xf>
    <xf numFmtId="9" fontId="0" fillId="0" borderId="0" xfId="0" applyNumberFormat="1"/>
    <xf numFmtId="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D83C-1F9E-4627-B486-7EB5D271E5A5}">
  <dimension ref="A1:C28"/>
  <sheetViews>
    <sheetView tabSelected="1" workbookViewId="0">
      <selection sqref="A1:A1048576"/>
    </sheetView>
  </sheetViews>
  <sheetFormatPr baseColWidth="10" defaultRowHeight="14.4" x14ac:dyDescent="0.3"/>
  <cols>
    <col min="1" max="1" width="25.109375" bestFit="1" customWidth="1"/>
    <col min="2" max="3" width="12.21875" bestFit="1" customWidth="1"/>
  </cols>
  <sheetData>
    <row r="1" spans="1:3" x14ac:dyDescent="0.3">
      <c r="B1" t="s">
        <v>34</v>
      </c>
      <c r="C1" t="s">
        <v>37</v>
      </c>
    </row>
    <row r="2" spans="1:3" x14ac:dyDescent="0.3">
      <c r="A2" s="4" t="s">
        <v>16</v>
      </c>
    </row>
    <row r="3" spans="1:3" x14ac:dyDescent="0.3">
      <c r="A3" t="s">
        <v>18</v>
      </c>
      <c r="B3" s="9">
        <v>51491.099613571001</v>
      </c>
      <c r="C3" s="9">
        <v>0</v>
      </c>
    </row>
    <row r="4" spans="1:3" x14ac:dyDescent="0.3">
      <c r="A4" t="s">
        <v>35</v>
      </c>
      <c r="B4" s="9">
        <v>0.16322045781219099</v>
      </c>
      <c r="C4" s="9">
        <v>0</v>
      </c>
    </row>
    <row r="5" spans="1:3" x14ac:dyDescent="0.3">
      <c r="A5" s="4" t="s">
        <v>14</v>
      </c>
      <c r="B5" s="9"/>
      <c r="C5" s="9"/>
    </row>
    <row r="6" spans="1:3" x14ac:dyDescent="0.3">
      <c r="A6" t="s">
        <v>31</v>
      </c>
      <c r="B6" s="11">
        <v>40930.47</v>
      </c>
      <c r="C6" s="11">
        <v>40930.47</v>
      </c>
    </row>
    <row r="7" spans="1:3" x14ac:dyDescent="0.3">
      <c r="A7" t="s">
        <v>32</v>
      </c>
      <c r="B7" s="11">
        <v>437031.07</v>
      </c>
      <c r="C7" s="11">
        <v>437031.07</v>
      </c>
    </row>
    <row r="8" spans="1:3" x14ac:dyDescent="0.3">
      <c r="A8" s="4" t="s">
        <v>19</v>
      </c>
      <c r="B8" s="9">
        <f>SUM(B6:B7)</f>
        <v>477961.54000000004</v>
      </c>
      <c r="C8" s="9">
        <f>SUM(C6:C7)</f>
        <v>477961.54000000004</v>
      </c>
    </row>
    <row r="9" spans="1:3" x14ac:dyDescent="0.3">
      <c r="A9" t="s">
        <v>36</v>
      </c>
      <c r="B9" s="9"/>
      <c r="C9" s="9">
        <v>1989.35</v>
      </c>
    </row>
    <row r="10" spans="1:3" x14ac:dyDescent="0.3">
      <c r="A10" s="7" t="s">
        <v>20</v>
      </c>
      <c r="B10" s="10">
        <f>B3+B4+B8</f>
        <v>529452.80283402884</v>
      </c>
      <c r="C10" s="10">
        <f>C3+C4+C8+C9</f>
        <v>479950.89</v>
      </c>
    </row>
    <row r="11" spans="1:3" x14ac:dyDescent="0.3">
      <c r="A11" t="s">
        <v>21</v>
      </c>
      <c r="B11" s="9"/>
      <c r="C11" s="9"/>
    </row>
    <row r="12" spans="1:3" x14ac:dyDescent="0.3">
      <c r="A12" t="s">
        <v>22</v>
      </c>
      <c r="B12" s="9"/>
      <c r="C12" s="9"/>
    </row>
    <row r="13" spans="1:3" x14ac:dyDescent="0.3">
      <c r="A13" t="s">
        <v>23</v>
      </c>
      <c r="B13" s="9">
        <v>13625.166996950909</v>
      </c>
      <c r="C13" s="9">
        <v>13625.166996950909</v>
      </c>
    </row>
    <row r="14" spans="1:3" x14ac:dyDescent="0.3">
      <c r="A14" t="s">
        <v>24</v>
      </c>
      <c r="B14" s="9">
        <v>3106.288044078733</v>
      </c>
      <c r="C14" s="9">
        <v>3106.288044078733</v>
      </c>
    </row>
    <row r="15" spans="1:3" x14ac:dyDescent="0.3">
      <c r="A15" t="s">
        <v>25</v>
      </c>
      <c r="B15" s="9">
        <v>2554.9481648940382</v>
      </c>
      <c r="C15" s="9">
        <v>2554.9481648940382</v>
      </c>
    </row>
    <row r="16" spans="1:3" x14ac:dyDescent="0.3">
      <c r="A16" t="s">
        <v>6</v>
      </c>
      <c r="B16" s="9">
        <v>1513.2408669263191</v>
      </c>
      <c r="C16" s="9">
        <v>1513.2408669263191</v>
      </c>
    </row>
    <row r="17" spans="1:3" x14ac:dyDescent="0.3">
      <c r="A17" t="s">
        <v>17</v>
      </c>
      <c r="B17" s="9">
        <f>SUM(B13:B16)</f>
        <v>20799.644072850002</v>
      </c>
      <c r="C17" s="9">
        <f>SUM(C13:C16)</f>
        <v>20799.644072850002</v>
      </c>
    </row>
    <row r="18" spans="1:3" x14ac:dyDescent="0.3">
      <c r="A18" t="s">
        <v>26</v>
      </c>
      <c r="B18" s="9"/>
      <c r="C18" s="9"/>
    </row>
    <row r="19" spans="1:3" x14ac:dyDescent="0.3">
      <c r="A19" t="s">
        <v>23</v>
      </c>
      <c r="B19" s="9">
        <v>21884.075853177539</v>
      </c>
      <c r="C19" s="9">
        <v>12550.2</v>
      </c>
    </row>
    <row r="20" spans="1:3" x14ac:dyDescent="0.3">
      <c r="A20" t="s">
        <v>24</v>
      </c>
      <c r="B20" s="9">
        <v>4933.947293387605</v>
      </c>
      <c r="C20" s="9">
        <v>3241.4209999999998</v>
      </c>
    </row>
    <row r="21" spans="1:3" x14ac:dyDescent="0.3">
      <c r="A21" t="s">
        <v>25</v>
      </c>
      <c r="B21" s="9">
        <v>5935.4479948657099</v>
      </c>
      <c r="C21" s="11">
        <v>4270.0959999999995</v>
      </c>
    </row>
    <row r="22" spans="1:3" x14ac:dyDescent="0.3">
      <c r="A22" t="s">
        <v>6</v>
      </c>
      <c r="B22" s="9">
        <v>2569.8877357122701</v>
      </c>
      <c r="C22" s="9">
        <v>1574.0730000000001</v>
      </c>
    </row>
    <row r="23" spans="1:3" x14ac:dyDescent="0.3">
      <c r="A23" t="s">
        <v>17</v>
      </c>
      <c r="B23" s="1">
        <f>SUM(B19:B22)</f>
        <v>35323.358877143124</v>
      </c>
      <c r="C23" s="1">
        <f>SUM(C19:C22)</f>
        <v>21635.79</v>
      </c>
    </row>
    <row r="24" spans="1:3" x14ac:dyDescent="0.3">
      <c r="A24" s="5" t="s">
        <v>27</v>
      </c>
      <c r="B24" s="6">
        <f>B17+B23</f>
        <v>56123.002949993126</v>
      </c>
      <c r="C24" s="6">
        <f>C17+C23</f>
        <v>42435.434072850003</v>
      </c>
    </row>
    <row r="25" spans="1:3" x14ac:dyDescent="0.3">
      <c r="A25" t="s">
        <v>28</v>
      </c>
      <c r="B25" s="1">
        <f>B10-B24</f>
        <v>473329.79988403572</v>
      </c>
      <c r="C25" s="1">
        <f>C10-C24</f>
        <v>437515.45592715003</v>
      </c>
    </row>
    <row r="26" spans="1:3" x14ac:dyDescent="0.3">
      <c r="A26" t="s">
        <v>29</v>
      </c>
      <c r="B26" s="1">
        <f>B10/B24</f>
        <v>9.4337931864726361</v>
      </c>
      <c r="C26" s="1">
        <f>C10/C24</f>
        <v>11.310144469738567</v>
      </c>
    </row>
    <row r="27" spans="1:3" x14ac:dyDescent="0.3">
      <c r="A27" t="s">
        <v>30</v>
      </c>
      <c r="B27" s="1">
        <f>B3/0.15</f>
        <v>343273.99742380669</v>
      </c>
      <c r="C27" s="1">
        <f>C3/0.15</f>
        <v>0</v>
      </c>
    </row>
    <row r="28" spans="1:3" x14ac:dyDescent="0.3">
      <c r="A28" t="s">
        <v>33</v>
      </c>
      <c r="B28" s="8">
        <f>(B24-B8)/B27</f>
        <v>-1.2288683099093121</v>
      </c>
      <c r="C28" s="8" t="e">
        <f>(C24-C8)/C27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286D-4029-4E10-A215-AAB4CD55A0DD}">
  <dimension ref="B1:H27"/>
  <sheetViews>
    <sheetView topLeftCell="A11" workbookViewId="0">
      <selection activeCell="D27" sqref="C27:D27"/>
    </sheetView>
  </sheetViews>
  <sheetFormatPr baseColWidth="10" defaultRowHeight="14.4" x14ac:dyDescent="0.3"/>
  <cols>
    <col min="2" max="2" width="25.109375" bestFit="1" customWidth="1"/>
    <col min="3" max="3" width="11.21875" bestFit="1" customWidth="1"/>
    <col min="5" max="5" width="14.6640625" bestFit="1" customWidth="1"/>
  </cols>
  <sheetData>
    <row r="1" spans="2:8" x14ac:dyDescent="0.3">
      <c r="C1" s="12">
        <v>0.14000000000000001</v>
      </c>
      <c r="D1" s="12">
        <v>0.12</v>
      </c>
      <c r="E1" s="12">
        <v>0.1</v>
      </c>
      <c r="F1" s="12">
        <v>0.08</v>
      </c>
      <c r="G1" s="12">
        <v>0.06</v>
      </c>
      <c r="H1" s="12">
        <v>0.04</v>
      </c>
    </row>
    <row r="2" spans="2:8" x14ac:dyDescent="0.3">
      <c r="B2" s="4" t="s">
        <v>16</v>
      </c>
      <c r="C2" s="4"/>
    </row>
    <row r="3" spans="2:8" x14ac:dyDescent="0.3">
      <c r="B3" t="s">
        <v>18</v>
      </c>
      <c r="C3" s="13">
        <v>46502.59</v>
      </c>
      <c r="D3" s="1">
        <v>51491.099613571001</v>
      </c>
      <c r="E3" s="1">
        <v>57716.393390009624</v>
      </c>
      <c r="F3">
        <v>65631.470858581175</v>
      </c>
      <c r="G3">
        <v>75906.686754015944</v>
      </c>
      <c r="H3">
        <v>89557.99614378775</v>
      </c>
    </row>
    <row r="4" spans="2:8" x14ac:dyDescent="0.3">
      <c r="B4" t="s">
        <v>35</v>
      </c>
      <c r="C4">
        <v>0.1</v>
      </c>
      <c r="D4" s="1">
        <v>0.16322045781219099</v>
      </c>
      <c r="E4" s="1">
        <v>0.2623355073110839</v>
      </c>
      <c r="F4">
        <v>0.43129503029443172</v>
      </c>
      <c r="G4">
        <v>0.72715559308074129</v>
      </c>
      <c r="H4">
        <v>1.2605997249065251</v>
      </c>
    </row>
    <row r="5" spans="2:8" x14ac:dyDescent="0.3">
      <c r="B5" s="4" t="s">
        <v>14</v>
      </c>
      <c r="D5" s="1"/>
      <c r="E5" s="1"/>
    </row>
    <row r="6" spans="2:8" x14ac:dyDescent="0.3">
      <c r="B6" t="s">
        <v>31</v>
      </c>
      <c r="C6" s="13">
        <v>40930.47</v>
      </c>
      <c r="D6" s="11">
        <v>40930.47</v>
      </c>
      <c r="E6" s="11">
        <v>40930.47</v>
      </c>
      <c r="F6" s="11">
        <v>40930.47</v>
      </c>
      <c r="G6" s="11">
        <v>40930.47</v>
      </c>
      <c r="H6" s="11">
        <v>40930.47</v>
      </c>
    </row>
    <row r="7" spans="2:8" x14ac:dyDescent="0.3">
      <c r="B7" t="s">
        <v>32</v>
      </c>
      <c r="C7" s="13">
        <v>437031.07</v>
      </c>
      <c r="D7" s="11">
        <v>437031.07</v>
      </c>
      <c r="E7" s="11">
        <v>437031.07</v>
      </c>
      <c r="F7" s="11">
        <v>437031.07</v>
      </c>
      <c r="G7" s="11">
        <v>437031.07</v>
      </c>
      <c r="H7" s="11">
        <v>437031.07</v>
      </c>
    </row>
    <row r="8" spans="2:8" x14ac:dyDescent="0.3">
      <c r="B8" s="4" t="s">
        <v>19</v>
      </c>
      <c r="C8" s="13">
        <v>477961.54</v>
      </c>
      <c r="D8" s="9">
        <f>SUM(D6:D7)</f>
        <v>477961.54000000004</v>
      </c>
      <c r="E8" s="9">
        <f>SUM(E6:E7)</f>
        <v>477961.54000000004</v>
      </c>
      <c r="F8" s="9">
        <f t="shared" ref="F8:H8" si="0">SUM(F6:F7)</f>
        <v>477961.54000000004</v>
      </c>
      <c r="G8" s="9">
        <f t="shared" si="0"/>
        <v>477961.54000000004</v>
      </c>
      <c r="H8" s="9">
        <f t="shared" si="0"/>
        <v>477961.54000000004</v>
      </c>
    </row>
    <row r="9" spans="2:8" x14ac:dyDescent="0.3">
      <c r="B9" s="7" t="s">
        <v>20</v>
      </c>
      <c r="C9" s="6">
        <f>C3+C4+C8</f>
        <v>524464.23</v>
      </c>
      <c r="D9" s="6">
        <f>D3+D4+D8</f>
        <v>529452.80283402884</v>
      </c>
      <c r="E9" s="6">
        <f t="shared" ref="E9:H9" si="1">E3+E4+E8</f>
        <v>535678.195725517</v>
      </c>
      <c r="F9" s="6">
        <f t="shared" si="1"/>
        <v>543593.44215361145</v>
      </c>
      <c r="G9" s="6">
        <f t="shared" si="1"/>
        <v>553868.953909609</v>
      </c>
      <c r="H9" s="6">
        <f t="shared" si="1"/>
        <v>567520.79674351274</v>
      </c>
    </row>
    <row r="10" spans="2:8" x14ac:dyDescent="0.3">
      <c r="B10" t="s">
        <v>21</v>
      </c>
      <c r="D10" s="1"/>
      <c r="E10" s="1"/>
    </row>
    <row r="11" spans="2:8" x14ac:dyDescent="0.3">
      <c r="B11" t="s">
        <v>22</v>
      </c>
      <c r="D11" s="1"/>
      <c r="E11" s="1"/>
    </row>
    <row r="12" spans="2:8" x14ac:dyDescent="0.3">
      <c r="B12" t="s">
        <v>23</v>
      </c>
      <c r="C12" s="13">
        <v>12290.92</v>
      </c>
      <c r="D12" s="1">
        <v>13625.166996950909</v>
      </c>
      <c r="E12" s="1">
        <v>15305.8248431601</v>
      </c>
      <c r="F12">
        <v>17468.45702986887</v>
      </c>
      <c r="G12">
        <v>20318.904073873731</v>
      </c>
      <c r="H12">
        <v>24178.259506755119</v>
      </c>
    </row>
    <row r="13" spans="2:8" x14ac:dyDescent="0.3">
      <c r="B13" t="s">
        <v>24</v>
      </c>
      <c r="C13" s="13">
        <v>2643.5</v>
      </c>
      <c r="D13" s="1">
        <v>3106.288044078733</v>
      </c>
      <c r="E13" s="1">
        <v>3738.8902348481411</v>
      </c>
      <c r="F13">
        <v>4630.7392287768289</v>
      </c>
      <c r="G13">
        <v>5932.0980419639482</v>
      </c>
      <c r="H13">
        <v>7904.8741785118036</v>
      </c>
    </row>
    <row r="14" spans="2:8" x14ac:dyDescent="0.3">
      <c r="B14" t="s">
        <v>25</v>
      </c>
      <c r="C14" s="13">
        <v>2256.4699999999998</v>
      </c>
      <c r="D14" s="1">
        <v>2554.9481648940382</v>
      </c>
      <c r="E14" s="1">
        <v>2950.642708462085</v>
      </c>
      <c r="F14">
        <v>3493.274019521627</v>
      </c>
      <c r="G14">
        <v>4267.8286587611756</v>
      </c>
      <c r="H14">
        <v>5427.1880371771431</v>
      </c>
    </row>
    <row r="15" spans="2:8" x14ac:dyDescent="0.3">
      <c r="B15" t="s">
        <v>6</v>
      </c>
      <c r="C15" s="13">
        <v>1348.82</v>
      </c>
      <c r="D15" s="1">
        <v>1513.2408669263191</v>
      </c>
      <c r="E15" s="1">
        <v>1725.789610938441</v>
      </c>
      <c r="F15">
        <v>2008.024591056206</v>
      </c>
      <c r="G15">
        <v>2394.554414622371</v>
      </c>
      <c r="H15">
        <v>2943.1175505302272</v>
      </c>
    </row>
    <row r="16" spans="2:8" x14ac:dyDescent="0.3">
      <c r="B16" t="s">
        <v>17</v>
      </c>
      <c r="C16" s="13">
        <v>18539.7</v>
      </c>
      <c r="D16" s="1">
        <f>SUM(D12:D15)</f>
        <v>20799.644072850002</v>
      </c>
      <c r="E16" s="1">
        <f>SUM(E12:E15)</f>
        <v>23721.147397408768</v>
      </c>
      <c r="F16" s="1">
        <f t="shared" ref="F16:H16" si="2">SUM(F12:F15)</f>
        <v>27600.494869223534</v>
      </c>
      <c r="G16" s="1">
        <f t="shared" si="2"/>
        <v>32913.385189221226</v>
      </c>
      <c r="H16" s="1">
        <f t="shared" si="2"/>
        <v>40453.439272974298</v>
      </c>
    </row>
    <row r="17" spans="2:8" x14ac:dyDescent="0.3">
      <c r="B17" t="s">
        <v>26</v>
      </c>
      <c r="D17" s="1"/>
      <c r="E17" s="1"/>
    </row>
    <row r="18" spans="2:8" x14ac:dyDescent="0.3">
      <c r="B18" t="s">
        <v>23</v>
      </c>
      <c r="C18" s="13">
        <v>15124.1</v>
      </c>
      <c r="D18" s="1">
        <v>21884.075853177539</v>
      </c>
      <c r="E18" s="1">
        <v>32889.584539581941</v>
      </c>
      <c r="F18">
        <v>51603.177522859864</v>
      </c>
      <c r="G18">
        <v>85013.017540771994</v>
      </c>
      <c r="H18">
        <v>148007.92687252079</v>
      </c>
    </row>
    <row r="19" spans="2:8" x14ac:dyDescent="0.3">
      <c r="B19" t="s">
        <v>24</v>
      </c>
      <c r="C19" s="13">
        <v>3403.88</v>
      </c>
      <c r="D19" s="1">
        <v>4933.947293387605</v>
      </c>
      <c r="E19" s="1">
        <v>7568.3133482511766</v>
      </c>
      <c r="F19">
        <v>12396.280406315929</v>
      </c>
      <c r="G19">
        <v>21874.106846453869</v>
      </c>
      <c r="H19">
        <v>41916.982103619303</v>
      </c>
    </row>
    <row r="20" spans="2:8" x14ac:dyDescent="0.3">
      <c r="B20" t="s">
        <v>25</v>
      </c>
      <c r="C20" s="13">
        <v>4556.82</v>
      </c>
      <c r="D20" s="1">
        <v>5935.4479948657099</v>
      </c>
      <c r="E20" s="1">
        <v>8008.7234969673864</v>
      </c>
      <c r="F20">
        <v>11271.690385821719</v>
      </c>
      <c r="G20">
        <v>16684.128157834941</v>
      </c>
      <c r="H20">
        <v>26221.191904294468</v>
      </c>
    </row>
    <row r="21" spans="2:8" x14ac:dyDescent="0.3">
      <c r="B21" t="s">
        <v>6</v>
      </c>
      <c r="C21" s="13">
        <v>1811.27</v>
      </c>
      <c r="D21" s="1">
        <v>2569.8877357122701</v>
      </c>
      <c r="E21" s="1">
        <v>3802.765677884347</v>
      </c>
      <c r="F21">
        <v>5905.8900985613454</v>
      </c>
      <c r="G21">
        <v>9695.5905843047713</v>
      </c>
      <c r="H21">
        <v>16959.15560754179</v>
      </c>
    </row>
    <row r="22" spans="2:8" x14ac:dyDescent="0.3">
      <c r="B22" t="s">
        <v>17</v>
      </c>
      <c r="C22" s="13">
        <v>24896.080000000002</v>
      </c>
      <c r="D22" s="1">
        <f>SUM(D18:D21)</f>
        <v>35323.358877143124</v>
      </c>
      <c r="E22" s="1">
        <f>SUM(E18:E21)</f>
        <v>52269.387062684851</v>
      </c>
      <c r="F22" s="1">
        <f t="shared" ref="F22:H22" si="3">SUM(F18:F21)</f>
        <v>81177.038413558854</v>
      </c>
      <c r="G22" s="1">
        <f t="shared" si="3"/>
        <v>133266.84312936559</v>
      </c>
      <c r="H22" s="1">
        <f t="shared" si="3"/>
        <v>233105.25648797635</v>
      </c>
    </row>
    <row r="23" spans="2:8" x14ac:dyDescent="0.3">
      <c r="B23" s="5" t="s">
        <v>27</v>
      </c>
      <c r="C23" s="6">
        <f>C16+C22</f>
        <v>43435.78</v>
      </c>
      <c r="D23" s="6">
        <f>D16+D22</f>
        <v>56123.002949993126</v>
      </c>
      <c r="E23" s="6">
        <f t="shared" ref="E23:H23" si="4">E16+E22</f>
        <v>75990.534460093622</v>
      </c>
      <c r="F23" s="6">
        <f t="shared" si="4"/>
        <v>108777.53328278239</v>
      </c>
      <c r="G23" s="6">
        <f t="shared" si="4"/>
        <v>166180.22831858683</v>
      </c>
      <c r="H23" s="6">
        <f t="shared" si="4"/>
        <v>273558.69576095068</v>
      </c>
    </row>
    <row r="24" spans="2:8" x14ac:dyDescent="0.3">
      <c r="B24" t="s">
        <v>28</v>
      </c>
      <c r="C24" s="1">
        <f>C9-C23</f>
        <v>481028.44999999995</v>
      </c>
      <c r="D24" s="1">
        <f>D9-D23</f>
        <v>473329.79988403572</v>
      </c>
      <c r="E24" s="1">
        <f t="shared" ref="E24:H24" si="5">E9-E23</f>
        <v>459687.6612654234</v>
      </c>
      <c r="F24" s="1">
        <f t="shared" si="5"/>
        <v>434815.90887082904</v>
      </c>
      <c r="G24" s="1">
        <f t="shared" si="5"/>
        <v>387688.72559102217</v>
      </c>
      <c r="H24" s="1">
        <f t="shared" si="5"/>
        <v>293962.10098256206</v>
      </c>
    </row>
    <row r="25" spans="2:8" x14ac:dyDescent="0.3">
      <c r="B25" t="s">
        <v>29</v>
      </c>
      <c r="C25" s="1">
        <f>C9/C23</f>
        <v>12.074474776324957</v>
      </c>
      <c r="D25" s="1">
        <f>D9/D23</f>
        <v>9.4337931864726361</v>
      </c>
      <c r="E25" s="1">
        <f t="shared" ref="E25:H25" si="6">E9/E23</f>
        <v>7.0492752752887666</v>
      </c>
      <c r="F25" s="1">
        <f t="shared" si="6"/>
        <v>4.9972951743671592</v>
      </c>
      <c r="G25" s="1">
        <f t="shared" si="6"/>
        <v>3.3329413463542594</v>
      </c>
      <c r="H25" s="1">
        <f t="shared" si="6"/>
        <v>2.0745851092938419</v>
      </c>
    </row>
    <row r="26" spans="2:8" x14ac:dyDescent="0.3">
      <c r="B26" t="s">
        <v>30</v>
      </c>
      <c r="C26" s="1">
        <f>C3/0.15</f>
        <v>310017.26666666666</v>
      </c>
      <c r="D26" s="1">
        <f>D3/0.15</f>
        <v>343273.99742380669</v>
      </c>
      <c r="E26" s="1">
        <f>E3/0.15</f>
        <v>384775.95593339752</v>
      </c>
      <c r="F26" s="1">
        <f t="shared" ref="F26:H26" si="7">F3/0.15</f>
        <v>437543.13905720785</v>
      </c>
      <c r="G26" s="1">
        <f t="shared" si="7"/>
        <v>506044.57836010633</v>
      </c>
      <c r="H26" s="1">
        <f t="shared" si="7"/>
        <v>597053.30762525171</v>
      </c>
    </row>
    <row r="27" spans="2:8" x14ac:dyDescent="0.3">
      <c r="B27" t="s">
        <v>33</v>
      </c>
      <c r="C27" s="8">
        <f>(C23-C8)/C26</f>
        <v>-1.4016179313883377</v>
      </c>
      <c r="D27" s="8">
        <f>(D23-D8)/D26</f>
        <v>-1.2288683099093121</v>
      </c>
      <c r="E27" s="8">
        <f t="shared" ref="E27:H27" si="8">(E23-E8)/E26</f>
        <v>-1.0446884721910359</v>
      </c>
      <c r="F27" s="8">
        <f t="shared" si="8"/>
        <v>-0.84376595988389524</v>
      </c>
      <c r="G27" s="8">
        <f t="shared" si="8"/>
        <v>-0.61611432078133355</v>
      </c>
      <c r="H27" s="8">
        <f t="shared" si="8"/>
        <v>-0.34235275414862198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12D7-278F-4B49-8BB7-55BAD38858EC}">
  <dimension ref="A1:R98"/>
  <sheetViews>
    <sheetView workbookViewId="0">
      <selection activeCell="C1" sqref="C1:C1048576"/>
    </sheetView>
  </sheetViews>
  <sheetFormatPr baseColWidth="10" defaultRowHeight="14.4" x14ac:dyDescent="0.3"/>
  <cols>
    <col min="3" max="3" width="17" bestFit="1" customWidth="1"/>
    <col min="5" max="5" width="16.77734375" bestFit="1" customWidth="1"/>
    <col min="8" max="8" width="15.21875" bestFit="1" customWidth="1"/>
    <col min="14" max="14" width="17" bestFit="1" customWidth="1"/>
    <col min="16" max="16" width="15.21875" bestFit="1" customWidth="1"/>
    <col min="17" max="17" width="14.33203125" customWidth="1"/>
    <col min="18" max="18" width="21.6640625" bestFit="1" customWidth="1"/>
  </cols>
  <sheetData>
    <row r="1" spans="1:18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8</v>
      </c>
      <c r="I1" t="s">
        <v>6</v>
      </c>
      <c r="J1" t="s">
        <v>5</v>
      </c>
      <c r="K1" t="s">
        <v>6</v>
      </c>
      <c r="M1" t="s">
        <v>10</v>
      </c>
      <c r="N1" t="s">
        <v>11</v>
      </c>
      <c r="O1" t="s">
        <v>7</v>
      </c>
      <c r="P1" t="s">
        <v>12</v>
      </c>
      <c r="Q1" t="s">
        <v>15</v>
      </c>
      <c r="R1" t="s">
        <v>13</v>
      </c>
    </row>
    <row r="2" spans="1:18" x14ac:dyDescent="0.3">
      <c r="A2">
        <v>2024</v>
      </c>
      <c r="B2">
        <f>D2/0.15</f>
        <v>43468.995882341726</v>
      </c>
      <c r="C2" s="1">
        <v>477961.54</v>
      </c>
      <c r="D2">
        <v>6520.3493823512581</v>
      </c>
      <c r="E2">
        <v>0</v>
      </c>
      <c r="F2">
        <f t="shared" ref="F2:F33" si="0">+IF((C2+(D2+E2-H2-I2-J2-K2)/2)*O2&gt;0,(C2+(D2+E2-H2-I2-J2-K2)/2)*O2,0)</f>
        <v>56190.752976697171</v>
      </c>
      <c r="G2">
        <f>SUM(B2:F2)</f>
        <v>584141.63824139012</v>
      </c>
      <c r="H2">
        <v>2289.0441514759</v>
      </c>
      <c r="I2">
        <v>179.60192573118599</v>
      </c>
      <c r="J2">
        <v>45.824493013817253</v>
      </c>
      <c r="K2">
        <v>3.595460221084124</v>
      </c>
      <c r="L2">
        <f>I2+K2</f>
        <v>183.19738595227011</v>
      </c>
      <c r="M2">
        <f>SUM(H2:K2)</f>
        <v>2518.0660304419871</v>
      </c>
      <c r="N2" s="3">
        <f>C2+D2+E2+F2-H2-I2-J2-K2</f>
        <v>538154.57632860646</v>
      </c>
      <c r="O2" s="2">
        <f>(1+14.5%)/(1+2.5%)-1</f>
        <v>0.11707317073170742</v>
      </c>
      <c r="P2" s="2">
        <f>(H2+I2+J2+K2)/B2</f>
        <v>5.7927862821070895E-2</v>
      </c>
      <c r="Q2" s="2">
        <f>(D2+E2+F2)/B2</f>
        <v>1.4426627780588639</v>
      </c>
      <c r="R2" s="3">
        <f>C2/M2</f>
        <v>189.81294939120605</v>
      </c>
    </row>
    <row r="3" spans="1:18" x14ac:dyDescent="0.3">
      <c r="A3">
        <v>2025</v>
      </c>
      <c r="B3">
        <f>D3/0.15</f>
        <v>43208.914335274283</v>
      </c>
      <c r="C3" s="3">
        <f>N2</f>
        <v>538154.57632860646</v>
      </c>
      <c r="D3">
        <v>6481.3371502911423</v>
      </c>
      <c r="E3">
        <v>0</v>
      </c>
      <c r="F3">
        <f t="shared" si="0"/>
        <v>63229.206655777729</v>
      </c>
      <c r="G3">
        <f t="shared" ref="G3:G66" si="1">SUM(B3:F3)</f>
        <v>651074.03446994966</v>
      </c>
      <c r="H3">
        <v>2278.8285647217999</v>
      </c>
      <c r="I3">
        <v>178.80039507817199</v>
      </c>
      <c r="J3">
        <v>155.07937823559959</v>
      </c>
      <c r="K3">
        <v>12.16776660002397</v>
      </c>
      <c r="L3">
        <f t="shared" ref="L3:L66" si="2">I3+K3</f>
        <v>190.96816167819597</v>
      </c>
      <c r="M3">
        <f t="shared" ref="M3:M66" si="3">SUM(H3:K3)</f>
        <v>2624.8761046355958</v>
      </c>
      <c r="N3" s="3">
        <f>C3+D3+E3+F3-H3-I3-J3-K3</f>
        <v>605240.24403003976</v>
      </c>
      <c r="O3" s="2">
        <f t="shared" ref="O3:O66" si="4">(1+14.5%)/(1+2.5%)-1</f>
        <v>0.11707317073170742</v>
      </c>
      <c r="P3" s="2">
        <f t="shared" ref="P3:P66" si="5">(H3+I3+J3+K3)/B3</f>
        <v>6.0748485469183301E-2</v>
      </c>
      <c r="Q3" s="2">
        <f t="shared" ref="Q3:Q66" si="6">(D3+E3+F3)/B3</f>
        <v>1.6133370828333811</v>
      </c>
      <c r="R3" s="3">
        <f t="shared" ref="R3:R66" si="7">C3/M3</f>
        <v>205.02094379929486</v>
      </c>
    </row>
    <row r="4" spans="1:18" x14ac:dyDescent="0.3">
      <c r="A4">
        <v>2026</v>
      </c>
      <c r="B4">
        <f t="shared" ref="B4:B66" si="8">D4/0.15</f>
        <v>42812.526273764051</v>
      </c>
      <c r="C4" s="3">
        <f>N3</f>
        <v>605240.24403003976</v>
      </c>
      <c r="D4">
        <v>6421.8789410646077</v>
      </c>
      <c r="E4">
        <v>0</v>
      </c>
      <c r="F4">
        <f t="shared" si="0"/>
        <v>71075.739514501009</v>
      </c>
      <c r="G4">
        <f t="shared" si="1"/>
        <v>725550.3887593695</v>
      </c>
      <c r="H4">
        <v>2256.9255689344</v>
      </c>
      <c r="I4">
        <v>177.08185233177599</v>
      </c>
      <c r="J4">
        <v>239.05306892481559</v>
      </c>
      <c r="K4">
        <v>18.75647156179323</v>
      </c>
      <c r="L4">
        <f t="shared" si="2"/>
        <v>195.83832389356922</v>
      </c>
      <c r="M4">
        <f t="shared" si="3"/>
        <v>2691.8169617527851</v>
      </c>
      <c r="N4" s="3">
        <f>C4+D4+E4+F4-H4-I4-J4-K4</f>
        <v>680046.04552385246</v>
      </c>
      <c r="O4" s="2">
        <f t="shared" si="4"/>
        <v>0.11707317073170742</v>
      </c>
      <c r="P4" s="2">
        <f t="shared" si="5"/>
        <v>6.2874518185168565E-2</v>
      </c>
      <c r="Q4" s="2">
        <f t="shared" si="6"/>
        <v>1.810162239901665</v>
      </c>
      <c r="R4" s="3">
        <f t="shared" si="7"/>
        <v>224.84450192183039</v>
      </c>
    </row>
    <row r="5" spans="1:18" x14ac:dyDescent="0.3">
      <c r="A5">
        <v>2027</v>
      </c>
      <c r="B5">
        <f t="shared" si="8"/>
        <v>42479.795306151689</v>
      </c>
      <c r="C5" s="3">
        <f>N4</f>
        <v>680046.04552385246</v>
      </c>
      <c r="D5">
        <v>6371.9692959227532</v>
      </c>
      <c r="E5">
        <v>0</v>
      </c>
      <c r="F5">
        <f t="shared" si="0"/>
        <v>79822.899152358863</v>
      </c>
      <c r="G5">
        <f t="shared" si="1"/>
        <v>808720.70927828585</v>
      </c>
      <c r="H5">
        <v>2239.9613089671998</v>
      </c>
      <c r="I5">
        <v>175.75081039588801</v>
      </c>
      <c r="J5">
        <v>377.53258410074028</v>
      </c>
      <c r="K5">
        <v>29.62178736790424</v>
      </c>
      <c r="L5">
        <f t="shared" si="2"/>
        <v>205.37259776379224</v>
      </c>
      <c r="M5">
        <f t="shared" si="3"/>
        <v>2822.8664908317323</v>
      </c>
      <c r="N5" s="3">
        <f t="shared" ref="N5:N68" si="9">C5+D5+E5+F5-H5-I5-J5-K5</f>
        <v>763418.0474813024</v>
      </c>
      <c r="O5" s="2">
        <f t="shared" si="4"/>
        <v>0.11707317073170742</v>
      </c>
      <c r="P5" s="2">
        <f t="shared" si="5"/>
        <v>6.6451979593765614E-2</v>
      </c>
      <c r="Q5" s="2">
        <f t="shared" si="6"/>
        <v>2.0290791852238361</v>
      </c>
      <c r="R5" s="3">
        <f t="shared" si="7"/>
        <v>240.90620216455329</v>
      </c>
    </row>
    <row r="6" spans="1:18" x14ac:dyDescent="0.3">
      <c r="A6">
        <v>2028</v>
      </c>
      <c r="B6">
        <f t="shared" si="8"/>
        <v>41937.890336781442</v>
      </c>
      <c r="C6" s="3">
        <f t="shared" ref="C6:C69" si="10">N5</f>
        <v>763418.0474813024</v>
      </c>
      <c r="D6">
        <v>6290.6835505172157</v>
      </c>
      <c r="E6">
        <v>0</v>
      </c>
      <c r="F6">
        <f t="shared" si="0"/>
        <v>89566.906221910263</v>
      </c>
      <c r="G6">
        <f t="shared" si="1"/>
        <v>901213.52759051125</v>
      </c>
      <c r="H6">
        <v>2213.8619452222001</v>
      </c>
      <c r="I6">
        <v>173.70301416358799</v>
      </c>
      <c r="J6">
        <v>591.4897348561642</v>
      </c>
      <c r="K6">
        <v>46.40919458102212</v>
      </c>
      <c r="L6">
        <f t="shared" si="2"/>
        <v>220.11220874461011</v>
      </c>
      <c r="M6">
        <f t="shared" si="3"/>
        <v>3025.4638888229747</v>
      </c>
      <c r="N6" s="3">
        <f t="shared" si="9"/>
        <v>856250.17336490692</v>
      </c>
      <c r="O6" s="2">
        <f t="shared" si="4"/>
        <v>0.11707317073170742</v>
      </c>
      <c r="P6" s="2">
        <f t="shared" si="5"/>
        <v>7.214153751004268E-2</v>
      </c>
      <c r="Q6" s="2">
        <f t="shared" si="6"/>
        <v>2.2857036680349179</v>
      </c>
      <c r="R6" s="3">
        <f t="shared" si="7"/>
        <v>252.33090710539014</v>
      </c>
    </row>
    <row r="7" spans="1:18" x14ac:dyDescent="0.3">
      <c r="A7">
        <v>2029</v>
      </c>
      <c r="B7">
        <f t="shared" si="8"/>
        <v>41391.049309557566</v>
      </c>
      <c r="C7" s="3">
        <f t="shared" si="10"/>
        <v>856250.17336490692</v>
      </c>
      <c r="D7">
        <v>6208.6573964336349</v>
      </c>
      <c r="E7">
        <v>0</v>
      </c>
      <c r="F7">
        <f t="shared" si="0"/>
        <v>100416.70852093617</v>
      </c>
      <c r="G7">
        <f t="shared" si="1"/>
        <v>1004266.5885918343</v>
      </c>
      <c r="H7">
        <v>2189.4193529208001</v>
      </c>
      <c r="I7">
        <v>171.78521076763201</v>
      </c>
      <c r="J7">
        <v>830.53092881918747</v>
      </c>
      <c r="K7">
        <v>65.164734415043938</v>
      </c>
      <c r="L7">
        <f t="shared" si="2"/>
        <v>236.94994518267595</v>
      </c>
      <c r="M7">
        <f t="shared" si="3"/>
        <v>3256.9002269226635</v>
      </c>
      <c r="N7" s="3">
        <f t="shared" si="9"/>
        <v>959618.63905535406</v>
      </c>
      <c r="O7" s="2">
        <f t="shared" si="4"/>
        <v>0.11707317073170742</v>
      </c>
      <c r="P7" s="2">
        <f t="shared" si="5"/>
        <v>7.8686099561400005E-2</v>
      </c>
      <c r="Q7" s="2">
        <f t="shared" si="6"/>
        <v>2.5760488727873119</v>
      </c>
      <c r="R7" s="3">
        <f t="shared" si="7"/>
        <v>262.90340928679575</v>
      </c>
    </row>
    <row r="8" spans="1:18" x14ac:dyDescent="0.3">
      <c r="A8">
        <v>2030</v>
      </c>
      <c r="B8">
        <f t="shared" si="8"/>
        <v>40861.753671390063</v>
      </c>
      <c r="C8" s="3">
        <f t="shared" si="10"/>
        <v>959618.63905535406</v>
      </c>
      <c r="D8">
        <v>6129.2630507085096</v>
      </c>
      <c r="E8">
        <v>0</v>
      </c>
      <c r="F8">
        <f t="shared" si="0"/>
        <v>112498.24586977258</v>
      </c>
      <c r="G8">
        <f t="shared" si="1"/>
        <v>1119107.901647225</v>
      </c>
      <c r="H8">
        <v>2178.3226973235001</v>
      </c>
      <c r="I8">
        <v>170.91455009769001</v>
      </c>
      <c r="J8">
        <v>1086.983878029057</v>
      </c>
      <c r="K8">
        <v>85.286427353049106</v>
      </c>
      <c r="L8">
        <f t="shared" si="2"/>
        <v>256.20097745073912</v>
      </c>
      <c r="M8">
        <f t="shared" si="3"/>
        <v>3521.5075528032962</v>
      </c>
      <c r="N8" s="3">
        <f t="shared" si="9"/>
        <v>1074724.6404230318</v>
      </c>
      <c r="O8" s="2">
        <f t="shared" si="4"/>
        <v>0.11707317073170742</v>
      </c>
      <c r="P8" s="2">
        <f t="shared" si="5"/>
        <v>8.6181018590715308E-2</v>
      </c>
      <c r="Q8" s="2">
        <f t="shared" si="6"/>
        <v>2.9031428722928214</v>
      </c>
      <c r="R8" s="3">
        <f t="shared" si="7"/>
        <v>272.5022237397871</v>
      </c>
    </row>
    <row r="9" spans="1:18" x14ac:dyDescent="0.3">
      <c r="A9">
        <v>2031</v>
      </c>
      <c r="B9">
        <f t="shared" si="8"/>
        <v>40093.324847858392</v>
      </c>
      <c r="C9" s="3">
        <f t="shared" si="10"/>
        <v>1074724.6404230318</v>
      </c>
      <c r="D9">
        <v>6013.9987271787586</v>
      </c>
      <c r="E9">
        <v>0</v>
      </c>
      <c r="F9">
        <f t="shared" si="0"/>
        <v>125947.98966087344</v>
      </c>
      <c r="G9">
        <f t="shared" si="1"/>
        <v>1246779.9536589424</v>
      </c>
      <c r="H9">
        <v>2156.4044537489999</v>
      </c>
      <c r="I9">
        <v>169.19481098646</v>
      </c>
      <c r="J9">
        <v>1415.15502793419</v>
      </c>
      <c r="K9">
        <v>111.035240653298</v>
      </c>
      <c r="L9">
        <f t="shared" si="2"/>
        <v>280.23005163975802</v>
      </c>
      <c r="M9">
        <f t="shared" si="3"/>
        <v>3851.789533322948</v>
      </c>
      <c r="N9" s="3">
        <f t="shared" si="9"/>
        <v>1202834.8392777611</v>
      </c>
      <c r="O9" s="2">
        <f t="shared" si="4"/>
        <v>0.11707317073170742</v>
      </c>
      <c r="P9" s="2">
        <f t="shared" si="5"/>
        <v>9.6070593993870121E-2</v>
      </c>
      <c r="Q9" s="2">
        <f t="shared" si="6"/>
        <v>3.2913705433212788</v>
      </c>
      <c r="R9" s="3">
        <f t="shared" si="7"/>
        <v>279.01956509442618</v>
      </c>
    </row>
    <row r="10" spans="1:18" x14ac:dyDescent="0.3">
      <c r="A10">
        <v>2032</v>
      </c>
      <c r="B10">
        <f t="shared" si="8"/>
        <v>39356.569964586466</v>
      </c>
      <c r="C10" s="3">
        <f t="shared" si="10"/>
        <v>1202834.8392777611</v>
      </c>
      <c r="D10">
        <v>5903.4854946879695</v>
      </c>
      <c r="E10">
        <v>0</v>
      </c>
      <c r="F10">
        <f t="shared" si="0"/>
        <v>140922.96103554874</v>
      </c>
      <c r="G10">
        <f t="shared" si="1"/>
        <v>1389017.8557725842</v>
      </c>
      <c r="H10">
        <v>2122.5650567666999</v>
      </c>
      <c r="I10">
        <v>166.539719838618</v>
      </c>
      <c r="J10">
        <v>1715.53784442033</v>
      </c>
      <c r="K10">
        <v>134.60373856221051</v>
      </c>
      <c r="L10">
        <f t="shared" si="2"/>
        <v>301.14345840082854</v>
      </c>
      <c r="M10">
        <f t="shared" si="3"/>
        <v>4139.246359587858</v>
      </c>
      <c r="N10" s="3">
        <f t="shared" si="9"/>
        <v>1345522.0394484098</v>
      </c>
      <c r="O10" s="2">
        <f t="shared" si="4"/>
        <v>0.11707317073170742</v>
      </c>
      <c r="P10" s="2">
        <f t="shared" si="5"/>
        <v>0.10517294477929362</v>
      </c>
      <c r="Q10" s="2">
        <f t="shared" si="6"/>
        <v>3.7306718208002625</v>
      </c>
      <c r="R10" s="3">
        <f t="shared" si="7"/>
        <v>290.5927153844321</v>
      </c>
    </row>
    <row r="11" spans="1:18" x14ac:dyDescent="0.3">
      <c r="A11">
        <v>2033</v>
      </c>
      <c r="B11">
        <f t="shared" si="8"/>
        <v>38305.321480230043</v>
      </c>
      <c r="C11" s="3">
        <f t="shared" si="10"/>
        <v>1345522.0394484098</v>
      </c>
      <c r="D11">
        <v>5745.7982220345066</v>
      </c>
      <c r="E11">
        <v>0</v>
      </c>
      <c r="F11">
        <f t="shared" si="0"/>
        <v>157587.06744560064</v>
      </c>
      <c r="G11">
        <f t="shared" si="1"/>
        <v>1547160.2265962749</v>
      </c>
      <c r="H11">
        <v>2100.2668592814998</v>
      </c>
      <c r="I11">
        <v>164.79016895901</v>
      </c>
      <c r="J11">
        <v>2236.906749942847</v>
      </c>
      <c r="K11">
        <v>175.51114499551571</v>
      </c>
      <c r="L11">
        <f t="shared" si="2"/>
        <v>340.30131395452571</v>
      </c>
      <c r="M11">
        <f t="shared" si="3"/>
        <v>4677.4749231788728</v>
      </c>
      <c r="N11" s="3">
        <f t="shared" si="9"/>
        <v>1504177.4301928661</v>
      </c>
      <c r="O11" s="2">
        <f t="shared" si="4"/>
        <v>0.11707317073170742</v>
      </c>
      <c r="P11" s="2">
        <f t="shared" si="5"/>
        <v>0.1221103163327578</v>
      </c>
      <c r="Q11" s="2">
        <f t="shared" si="6"/>
        <v>4.2639732380769528</v>
      </c>
      <c r="R11" s="3">
        <f t="shared" si="7"/>
        <v>287.65991513514638</v>
      </c>
    </row>
    <row r="12" spans="1:18" x14ac:dyDescent="0.3">
      <c r="A12">
        <v>2034</v>
      </c>
      <c r="B12">
        <f t="shared" si="8"/>
        <v>37429.04446915989</v>
      </c>
      <c r="C12" s="3">
        <f t="shared" si="10"/>
        <v>1504177.4301928661</v>
      </c>
      <c r="D12">
        <v>5614.3566703739834</v>
      </c>
      <c r="E12">
        <v>0</v>
      </c>
      <c r="F12">
        <f t="shared" si="0"/>
        <v>176127.33536371231</v>
      </c>
      <c r="G12">
        <f t="shared" si="1"/>
        <v>1723348.1666961124</v>
      </c>
      <c r="H12">
        <v>2083.1868484882002</v>
      </c>
      <c r="I12">
        <v>163.45004503522799</v>
      </c>
      <c r="J12">
        <v>2671.028061519216</v>
      </c>
      <c r="K12">
        <v>209.57297098073849</v>
      </c>
      <c r="L12">
        <f t="shared" si="2"/>
        <v>373.0230160159665</v>
      </c>
      <c r="M12">
        <f t="shared" si="3"/>
        <v>5127.2379260233829</v>
      </c>
      <c r="N12" s="3">
        <f t="shared" si="9"/>
        <v>1680791.8843009293</v>
      </c>
      <c r="O12" s="2">
        <f t="shared" si="4"/>
        <v>0.11707317073170742</v>
      </c>
      <c r="P12" s="2">
        <f t="shared" si="5"/>
        <v>0.1369855415424252</v>
      </c>
      <c r="Q12" s="2">
        <f t="shared" si="6"/>
        <v>4.8556326941189898</v>
      </c>
      <c r="R12" s="3">
        <f t="shared" si="7"/>
        <v>293.36992975465176</v>
      </c>
    </row>
    <row r="13" spans="1:18" x14ac:dyDescent="0.3">
      <c r="A13">
        <v>2035</v>
      </c>
      <c r="B13">
        <f t="shared" si="8"/>
        <v>36456.253666245873</v>
      </c>
      <c r="C13" s="3">
        <f t="shared" si="10"/>
        <v>1680791.8843009293</v>
      </c>
      <c r="D13">
        <v>5468.4380499368808</v>
      </c>
      <c r="E13">
        <v>0</v>
      </c>
      <c r="F13">
        <f t="shared" si="0"/>
        <v>196765.88222158086</v>
      </c>
      <c r="G13">
        <f t="shared" si="1"/>
        <v>1919482.458238693</v>
      </c>
      <c r="H13">
        <v>2071.2247436972002</v>
      </c>
      <c r="I13">
        <v>162.511479890088</v>
      </c>
      <c r="J13">
        <v>3153.859167189376</v>
      </c>
      <c r="K13">
        <v>247.4566423487048</v>
      </c>
      <c r="L13">
        <f t="shared" si="2"/>
        <v>409.96812223879283</v>
      </c>
      <c r="M13">
        <f t="shared" si="3"/>
        <v>5635.0520331253692</v>
      </c>
      <c r="N13" s="3">
        <f t="shared" si="9"/>
        <v>1877391.1525393219</v>
      </c>
      <c r="O13" s="2">
        <f t="shared" si="4"/>
        <v>0.11707317073170742</v>
      </c>
      <c r="P13" s="2">
        <f t="shared" si="5"/>
        <v>0.15457024423611448</v>
      </c>
      <c r="Q13" s="2">
        <f t="shared" si="6"/>
        <v>5.5473149304631511</v>
      </c>
      <c r="R13" s="3">
        <f t="shared" si="7"/>
        <v>298.27442132219522</v>
      </c>
    </row>
    <row r="14" spans="1:18" x14ac:dyDescent="0.3">
      <c r="A14">
        <v>2036</v>
      </c>
      <c r="B14">
        <f t="shared" si="8"/>
        <v>35245.885207660234</v>
      </c>
      <c r="C14" s="3">
        <f t="shared" si="10"/>
        <v>1877391.1525393219</v>
      </c>
      <c r="D14">
        <v>5286.8827811490346</v>
      </c>
      <c r="E14">
        <v>0</v>
      </c>
      <c r="F14">
        <f t="shared" si="0"/>
        <v>219731.63059948513</v>
      </c>
      <c r="G14">
        <f t="shared" si="1"/>
        <v>2137655.5511276163</v>
      </c>
      <c r="H14">
        <v>2049.8700930435002</v>
      </c>
      <c r="I14">
        <v>160.83596114649001</v>
      </c>
      <c r="J14">
        <v>3810.7918095972409</v>
      </c>
      <c r="K14">
        <v>299.00058813762968</v>
      </c>
      <c r="L14">
        <f t="shared" si="2"/>
        <v>459.83654928411966</v>
      </c>
      <c r="M14">
        <f t="shared" si="3"/>
        <v>6320.498451924861</v>
      </c>
      <c r="N14" s="3">
        <f t="shared" si="9"/>
        <v>2096089.1674680316</v>
      </c>
      <c r="O14" s="2">
        <f t="shared" si="4"/>
        <v>0.11707317073170742</v>
      </c>
      <c r="P14" s="2">
        <f t="shared" si="5"/>
        <v>0.17932585363329684</v>
      </c>
      <c r="Q14" s="2">
        <f t="shared" si="6"/>
        <v>6.384249169935142</v>
      </c>
      <c r="R14" s="3">
        <f t="shared" si="7"/>
        <v>297.03213549044955</v>
      </c>
    </row>
    <row r="15" spans="1:18" x14ac:dyDescent="0.3">
      <c r="A15">
        <v>2037</v>
      </c>
      <c r="B15">
        <f t="shared" si="8"/>
        <v>34038.902029353259</v>
      </c>
      <c r="C15" s="3">
        <f t="shared" si="10"/>
        <v>2096089.1674680316</v>
      </c>
      <c r="D15">
        <v>5105.8353044029882</v>
      </c>
      <c r="E15">
        <v>0</v>
      </c>
      <c r="F15">
        <f t="shared" si="0"/>
        <v>245289.45241316559</v>
      </c>
      <c r="G15">
        <f t="shared" si="1"/>
        <v>2380523.3572149538</v>
      </c>
      <c r="H15">
        <v>2032.2691766831999</v>
      </c>
      <c r="I15">
        <v>159.454966170528</v>
      </c>
      <c r="J15">
        <v>4386.7743113516881</v>
      </c>
      <c r="K15">
        <v>344.19306135220938</v>
      </c>
      <c r="L15">
        <f t="shared" si="2"/>
        <v>503.64802752273738</v>
      </c>
      <c r="M15">
        <f t="shared" si="3"/>
        <v>6922.6915155576253</v>
      </c>
      <c r="N15" s="3">
        <f t="shared" si="9"/>
        <v>2339561.7636700422</v>
      </c>
      <c r="O15" s="2">
        <f t="shared" si="4"/>
        <v>0.11707317073170742</v>
      </c>
      <c r="P15" s="2">
        <f t="shared" si="5"/>
        <v>0.20337587591949588</v>
      </c>
      <c r="Q15" s="2">
        <f t="shared" si="6"/>
        <v>7.3561505450922473</v>
      </c>
      <c r="R15" s="3">
        <f t="shared" si="7"/>
        <v>302.78529135054066</v>
      </c>
    </row>
    <row r="16" spans="1:18" x14ac:dyDescent="0.3">
      <c r="A16">
        <v>2038</v>
      </c>
      <c r="B16">
        <f t="shared" si="8"/>
        <v>32895.260659745523</v>
      </c>
      <c r="C16" s="3">
        <f t="shared" si="10"/>
        <v>2339561.7636700422</v>
      </c>
      <c r="D16">
        <v>4934.2890989618281</v>
      </c>
      <c r="E16">
        <v>0</v>
      </c>
      <c r="F16">
        <f t="shared" si="0"/>
        <v>273740.87902221602</v>
      </c>
      <c r="G16">
        <f t="shared" si="1"/>
        <v>2651132.1924509653</v>
      </c>
      <c r="H16">
        <v>2011.6904711358</v>
      </c>
      <c r="I16">
        <v>157.84032927373201</v>
      </c>
      <c r="J16">
        <v>5082.7981777359482</v>
      </c>
      <c r="K16">
        <v>398.8041647146668</v>
      </c>
      <c r="L16">
        <f t="shared" si="2"/>
        <v>556.64449398839884</v>
      </c>
      <c r="M16">
        <f t="shared" si="3"/>
        <v>7651.133142860147</v>
      </c>
      <c r="N16" s="3">
        <f t="shared" si="9"/>
        <v>2610585.7986483597</v>
      </c>
      <c r="O16" s="2">
        <f t="shared" si="4"/>
        <v>0.11707317073170742</v>
      </c>
      <c r="P16" s="2">
        <f t="shared" si="5"/>
        <v>0.23259074375485844</v>
      </c>
      <c r="Q16" s="2">
        <f t="shared" si="6"/>
        <v>8.4715902088046757</v>
      </c>
      <c r="R16" s="3">
        <f t="shared" si="7"/>
        <v>305.77977405258787</v>
      </c>
    </row>
    <row r="17" spans="1:18" x14ac:dyDescent="0.3">
      <c r="A17">
        <v>2039</v>
      </c>
      <c r="B17">
        <f t="shared" si="8"/>
        <v>31149.815553565422</v>
      </c>
      <c r="C17" s="3">
        <f t="shared" si="10"/>
        <v>2610585.7986483597</v>
      </c>
      <c r="D17">
        <v>4672.4723330348133</v>
      </c>
      <c r="E17">
        <v>0</v>
      </c>
      <c r="F17">
        <f t="shared" si="0"/>
        <v>305402.84948402701</v>
      </c>
      <c r="G17">
        <f t="shared" si="1"/>
        <v>2951810.9360189871</v>
      </c>
      <c r="H17">
        <v>1980.1191424014</v>
      </c>
      <c r="I17">
        <v>155.36319424995611</v>
      </c>
      <c r="J17">
        <v>5943.5671825536774</v>
      </c>
      <c r="K17">
        <v>466.34142509267321</v>
      </c>
      <c r="L17">
        <f t="shared" si="2"/>
        <v>621.70461934262926</v>
      </c>
      <c r="M17">
        <f t="shared" si="3"/>
        <v>8545.3909442977056</v>
      </c>
      <c r="N17" s="3">
        <f t="shared" si="9"/>
        <v>2912115.7295211237</v>
      </c>
      <c r="O17" s="2">
        <f t="shared" si="4"/>
        <v>0.11707317073170742</v>
      </c>
      <c r="P17" s="2">
        <f t="shared" si="5"/>
        <v>0.27433199177706197</v>
      </c>
      <c r="Q17" s="2">
        <f t="shared" si="6"/>
        <v>9.9543228846364844</v>
      </c>
      <c r="R17" s="3">
        <f t="shared" si="7"/>
        <v>305.4963565347926</v>
      </c>
    </row>
    <row r="18" spans="1:18" x14ac:dyDescent="0.3">
      <c r="A18">
        <v>2040</v>
      </c>
      <c r="B18">
        <f t="shared" si="8"/>
        <v>29679.585490593796</v>
      </c>
      <c r="C18" s="3">
        <f t="shared" si="10"/>
        <v>2912115.7295211237</v>
      </c>
      <c r="D18">
        <v>4451.937823589069</v>
      </c>
      <c r="E18">
        <v>0</v>
      </c>
      <c r="F18">
        <f t="shared" si="0"/>
        <v>340638.78875634255</v>
      </c>
      <c r="G18">
        <f t="shared" si="1"/>
        <v>3286886.0415916489</v>
      </c>
      <c r="H18">
        <v>1936.6426882984999</v>
      </c>
      <c r="I18">
        <v>151.95196477419</v>
      </c>
      <c r="J18">
        <v>6814.1768279784401</v>
      </c>
      <c r="K18">
        <v>534.65079727215459</v>
      </c>
      <c r="L18">
        <f t="shared" si="2"/>
        <v>686.60276204634465</v>
      </c>
      <c r="M18">
        <f t="shared" si="3"/>
        <v>9437.4222783232835</v>
      </c>
      <c r="N18" s="3">
        <f t="shared" si="9"/>
        <v>3247769.033822732</v>
      </c>
      <c r="O18" s="2">
        <f t="shared" si="4"/>
        <v>0.11707317073170742</v>
      </c>
      <c r="P18" s="2">
        <f t="shared" si="5"/>
        <v>0.31797688958001918</v>
      </c>
      <c r="Q18" s="2">
        <f t="shared" si="6"/>
        <v>11.627208428813789</v>
      </c>
      <c r="R18" s="3">
        <f t="shared" si="7"/>
        <v>308.57109533075908</v>
      </c>
    </row>
    <row r="19" spans="1:18" x14ac:dyDescent="0.3">
      <c r="A19">
        <v>2041</v>
      </c>
      <c r="B19">
        <f t="shared" si="8"/>
        <v>28450.041524586646</v>
      </c>
      <c r="C19" s="3">
        <f t="shared" si="10"/>
        <v>3247769.033822732</v>
      </c>
      <c r="D19">
        <v>4267.5062286879966</v>
      </c>
      <c r="E19">
        <v>0</v>
      </c>
      <c r="F19">
        <f t="shared" si="0"/>
        <v>379877.99942187045</v>
      </c>
      <c r="G19">
        <f t="shared" si="1"/>
        <v>3660364.5809978773</v>
      </c>
      <c r="H19">
        <v>1906.54644125855</v>
      </c>
      <c r="I19">
        <v>149.590566929517</v>
      </c>
      <c r="J19">
        <v>7572.7751533911696</v>
      </c>
      <c r="K19">
        <v>594.17158895838418</v>
      </c>
      <c r="L19">
        <f t="shared" si="2"/>
        <v>743.76215588790114</v>
      </c>
      <c r="M19">
        <f t="shared" si="3"/>
        <v>10223.08375053762</v>
      </c>
      <c r="N19" s="3">
        <f t="shared" si="9"/>
        <v>3621691.4557227534</v>
      </c>
      <c r="O19" s="2">
        <f t="shared" si="4"/>
        <v>0.11707317073170742</v>
      </c>
      <c r="P19" s="2">
        <f t="shared" si="5"/>
        <v>0.35933458099534893</v>
      </c>
      <c r="Q19" s="2">
        <f t="shared" si="6"/>
        <v>13.502458522550073</v>
      </c>
      <c r="R19" s="3">
        <f t="shared" si="7"/>
        <v>317.68976104220371</v>
      </c>
    </row>
    <row r="20" spans="1:18" x14ac:dyDescent="0.3">
      <c r="A20">
        <v>2042</v>
      </c>
      <c r="B20">
        <f t="shared" si="8"/>
        <v>26752.04653614893</v>
      </c>
      <c r="C20" s="3">
        <f t="shared" si="10"/>
        <v>3621691.4557227534</v>
      </c>
      <c r="D20">
        <v>4012.8069804223392</v>
      </c>
      <c r="E20">
        <v>0</v>
      </c>
      <c r="F20">
        <f t="shared" si="0"/>
        <v>423583.98567199905</v>
      </c>
      <c r="G20">
        <f t="shared" si="1"/>
        <v>4076040.2949113236</v>
      </c>
      <c r="H20">
        <v>1868.9679329821499</v>
      </c>
      <c r="I20">
        <v>146.642099357061</v>
      </c>
      <c r="J20">
        <v>8487.7264237016916</v>
      </c>
      <c r="K20">
        <v>665.9600732442866</v>
      </c>
      <c r="L20">
        <f t="shared" si="2"/>
        <v>812.60217260134755</v>
      </c>
      <c r="M20">
        <f t="shared" si="3"/>
        <v>11169.29652928519</v>
      </c>
      <c r="N20" s="3">
        <f t="shared" si="9"/>
        <v>4038118.951845889</v>
      </c>
      <c r="O20" s="2">
        <f t="shared" si="4"/>
        <v>0.11707317073170742</v>
      </c>
      <c r="P20" s="2">
        <f t="shared" si="5"/>
        <v>0.41751185331531865</v>
      </c>
      <c r="Q20" s="2">
        <f t="shared" si="6"/>
        <v>15.983703978483575</v>
      </c>
      <c r="R20" s="3">
        <f t="shared" si="7"/>
        <v>324.2542129870854</v>
      </c>
    </row>
    <row r="21" spans="1:18" x14ac:dyDescent="0.3">
      <c r="A21">
        <v>2043</v>
      </c>
      <c r="B21">
        <f t="shared" si="8"/>
        <v>24754.884361773689</v>
      </c>
      <c r="C21" s="3">
        <f t="shared" si="10"/>
        <v>4038118.951845889</v>
      </c>
      <c r="D21">
        <v>3713.232654266053</v>
      </c>
      <c r="E21">
        <v>0.15059290868479569</v>
      </c>
      <c r="F21">
        <f t="shared" si="0"/>
        <v>472250.34950243798</v>
      </c>
      <c r="G21">
        <f t="shared" si="1"/>
        <v>4538837.5689572757</v>
      </c>
      <c r="H21">
        <v>1820.4720609211499</v>
      </c>
      <c r="I21">
        <v>142.837038626121</v>
      </c>
      <c r="J21">
        <v>9622.8192995192239</v>
      </c>
      <c r="K21">
        <v>755.02120657766227</v>
      </c>
      <c r="L21">
        <f t="shared" si="2"/>
        <v>897.85824520378333</v>
      </c>
      <c r="M21">
        <f t="shared" si="3"/>
        <v>12341.149605644157</v>
      </c>
      <c r="N21" s="3">
        <f t="shared" si="9"/>
        <v>4501741.534989858</v>
      </c>
      <c r="O21" s="2">
        <f t="shared" si="4"/>
        <v>0.11707317073170742</v>
      </c>
      <c r="P21" s="2">
        <f t="shared" si="5"/>
        <v>0.49853392265088786</v>
      </c>
      <c r="Q21" s="2">
        <f t="shared" si="6"/>
        <v>19.227063467304756</v>
      </c>
      <c r="R21" s="3">
        <f t="shared" si="7"/>
        <v>327.20768168948194</v>
      </c>
    </row>
    <row r="22" spans="1:18" x14ac:dyDescent="0.3">
      <c r="A22">
        <v>2044</v>
      </c>
      <c r="B22">
        <f t="shared" si="8"/>
        <v>22827.010240660882</v>
      </c>
      <c r="C22" s="3">
        <f t="shared" si="10"/>
        <v>4501741.534989858</v>
      </c>
      <c r="D22">
        <v>3424.0515360991321</v>
      </c>
      <c r="E22">
        <v>0.15059290868479569</v>
      </c>
      <c r="F22">
        <f t="shared" si="0"/>
        <v>526441.21252042707</v>
      </c>
      <c r="G22">
        <f t="shared" si="1"/>
        <v>5054433.9598799534</v>
      </c>
      <c r="H22">
        <v>1770.0654392648501</v>
      </c>
      <c r="I22">
        <v>138.88205754231899</v>
      </c>
      <c r="J22">
        <v>10781.664720173951</v>
      </c>
      <c r="K22">
        <v>845.9460011213406</v>
      </c>
      <c r="L22">
        <f t="shared" si="2"/>
        <v>984.82805866365959</v>
      </c>
      <c r="M22">
        <f t="shared" si="3"/>
        <v>13536.558218102462</v>
      </c>
      <c r="N22" s="3">
        <f t="shared" si="9"/>
        <v>5018070.3914211895</v>
      </c>
      <c r="O22" s="2">
        <f t="shared" si="4"/>
        <v>0.11707317073170742</v>
      </c>
      <c r="P22" s="2">
        <f t="shared" si="5"/>
        <v>0.59300618326224375</v>
      </c>
      <c r="Q22" s="2">
        <f t="shared" si="6"/>
        <v>23.212212596532058</v>
      </c>
      <c r="R22" s="3">
        <f t="shared" si="7"/>
        <v>332.5617533243917</v>
      </c>
    </row>
    <row r="23" spans="1:18" x14ac:dyDescent="0.3">
      <c r="A23">
        <v>2045</v>
      </c>
      <c r="B23">
        <f t="shared" si="8"/>
        <v>20968.637206817399</v>
      </c>
      <c r="C23" s="3">
        <f t="shared" si="10"/>
        <v>5018070.3914211895</v>
      </c>
      <c r="D23">
        <v>3145.2955810226099</v>
      </c>
      <c r="E23">
        <v>0.15059290868479569</v>
      </c>
      <c r="F23">
        <f t="shared" si="0"/>
        <v>586805.5780703841</v>
      </c>
      <c r="G23">
        <f t="shared" si="1"/>
        <v>5628990.0528723216</v>
      </c>
      <c r="H23">
        <v>1717.3236426209501</v>
      </c>
      <c r="I23">
        <v>134.74385503641301</v>
      </c>
      <c r="J23">
        <v>11904.80051912465</v>
      </c>
      <c r="K23">
        <v>934.06896380824185</v>
      </c>
      <c r="L23">
        <f t="shared" si="2"/>
        <v>1068.8128188446549</v>
      </c>
      <c r="M23">
        <f t="shared" si="3"/>
        <v>14690.936980590255</v>
      </c>
      <c r="N23" s="3">
        <f t="shared" si="9"/>
        <v>5593330.4786849143</v>
      </c>
      <c r="O23" s="2">
        <f t="shared" si="4"/>
        <v>0.11707317073170742</v>
      </c>
      <c r="P23" s="2">
        <f t="shared" si="5"/>
        <v>0.7006147722282059</v>
      </c>
      <c r="Q23" s="2">
        <f t="shared" si="6"/>
        <v>28.134924479141084</v>
      </c>
      <c r="R23" s="3">
        <f t="shared" si="7"/>
        <v>341.57592521505546</v>
      </c>
    </row>
    <row r="24" spans="1:18" x14ac:dyDescent="0.3">
      <c r="A24">
        <v>2046</v>
      </c>
      <c r="B24">
        <f t="shared" si="8"/>
        <v>18875.57432007368</v>
      </c>
      <c r="C24" s="3">
        <f t="shared" si="10"/>
        <v>5593330.4786849143</v>
      </c>
      <c r="D24">
        <v>2831.336148011052</v>
      </c>
      <c r="E24">
        <v>0.16345859750860001</v>
      </c>
      <c r="F24">
        <f t="shared" si="0"/>
        <v>654063.42913556483</v>
      </c>
      <c r="G24">
        <f t="shared" si="1"/>
        <v>6269100.9817471616</v>
      </c>
      <c r="H24">
        <v>1643.02606137215</v>
      </c>
      <c r="I24">
        <v>128.91435250766099</v>
      </c>
      <c r="J24">
        <v>13108.42806395658</v>
      </c>
      <c r="K24">
        <v>1028.5074327104401</v>
      </c>
      <c r="L24">
        <f t="shared" si="2"/>
        <v>1157.4217852181011</v>
      </c>
      <c r="M24">
        <f t="shared" si="3"/>
        <v>15908.875910546831</v>
      </c>
      <c r="N24" s="3">
        <f t="shared" si="9"/>
        <v>6234316.5315165417</v>
      </c>
      <c r="O24" s="2">
        <f t="shared" si="4"/>
        <v>0.11707317073170742</v>
      </c>
      <c r="P24" s="2">
        <f t="shared" si="5"/>
        <v>0.84282870766099849</v>
      </c>
      <c r="Q24" s="2">
        <f t="shared" si="6"/>
        <v>34.801321411639528</v>
      </c>
      <c r="R24" s="3">
        <f t="shared" si="7"/>
        <v>351.58552434096248</v>
      </c>
    </row>
    <row r="25" spans="1:18" x14ac:dyDescent="0.3">
      <c r="A25">
        <v>2047</v>
      </c>
      <c r="B25">
        <f t="shared" si="8"/>
        <v>17014.608490443934</v>
      </c>
      <c r="C25" s="3">
        <f t="shared" si="10"/>
        <v>6234316.5315165417</v>
      </c>
      <c r="D25">
        <v>2552.1912735665901</v>
      </c>
      <c r="E25">
        <v>0.16345859750860001</v>
      </c>
      <c r="F25">
        <f t="shared" si="0"/>
        <v>729028.94840660784</v>
      </c>
      <c r="G25">
        <f t="shared" si="1"/>
        <v>6982912.4431457575</v>
      </c>
      <c r="H25">
        <v>1575.0613221161</v>
      </c>
      <c r="I25">
        <v>123.58173450449399</v>
      </c>
      <c r="J25">
        <v>14133.3175875983</v>
      </c>
      <c r="K25">
        <v>1108.921841488482</v>
      </c>
      <c r="L25">
        <f t="shared" si="2"/>
        <v>1232.503575992976</v>
      </c>
      <c r="M25">
        <f t="shared" si="3"/>
        <v>16940.882485707378</v>
      </c>
      <c r="N25" s="3">
        <f t="shared" si="9"/>
        <v>6948956.9521696065</v>
      </c>
      <c r="O25" s="2">
        <f t="shared" si="4"/>
        <v>0.11707317073170742</v>
      </c>
      <c r="P25" s="2">
        <f t="shared" si="5"/>
        <v>0.99566689972455358</v>
      </c>
      <c r="Q25" s="2">
        <f t="shared" si="6"/>
        <v>42.997245781450474</v>
      </c>
      <c r="R25" s="3">
        <f t="shared" si="7"/>
        <v>368.00423689712073</v>
      </c>
    </row>
    <row r="26" spans="1:18" x14ac:dyDescent="0.3">
      <c r="A26">
        <v>2048</v>
      </c>
      <c r="B26">
        <f t="shared" si="8"/>
        <v>15125.313772997788</v>
      </c>
      <c r="C26" s="3">
        <f t="shared" si="10"/>
        <v>6948956.9521696065</v>
      </c>
      <c r="D26">
        <v>2268.7970659496682</v>
      </c>
      <c r="E26">
        <v>0.16345859750860001</v>
      </c>
      <c r="F26">
        <f t="shared" si="0"/>
        <v>812610.93892394064</v>
      </c>
      <c r="G26">
        <f t="shared" si="1"/>
        <v>7778962.1653910931</v>
      </c>
      <c r="H26">
        <v>1488.0460168392001</v>
      </c>
      <c r="I26">
        <v>116.754379782768</v>
      </c>
      <c r="J26">
        <v>15275.949979633249</v>
      </c>
      <c r="K26">
        <v>1198.5745368635321</v>
      </c>
      <c r="L26">
        <f t="shared" si="2"/>
        <v>1315.3289166463001</v>
      </c>
      <c r="M26">
        <f t="shared" si="3"/>
        <v>18079.324913118751</v>
      </c>
      <c r="N26" s="3">
        <f t="shared" si="9"/>
        <v>7745757.5267049763</v>
      </c>
      <c r="O26" s="2">
        <f t="shared" si="4"/>
        <v>0.11707317073170742</v>
      </c>
      <c r="P26" s="2">
        <f t="shared" si="5"/>
        <v>1.1953024700482289</v>
      </c>
      <c r="Q26" s="2">
        <f t="shared" si="6"/>
        <v>53.875239329133024</v>
      </c>
      <c r="R26" s="3">
        <f t="shared" si="7"/>
        <v>384.35931571356917</v>
      </c>
    </row>
    <row r="27" spans="1:18" x14ac:dyDescent="0.3">
      <c r="A27">
        <v>2049</v>
      </c>
      <c r="B27">
        <f t="shared" si="8"/>
        <v>13043.63108503486</v>
      </c>
      <c r="C27" s="3">
        <f t="shared" si="10"/>
        <v>7745757.5267049763</v>
      </c>
      <c r="D27">
        <v>1956.544662755229</v>
      </c>
      <c r="E27">
        <v>0.16345859750860001</v>
      </c>
      <c r="F27">
        <f t="shared" si="0"/>
        <v>905805.85089478397</v>
      </c>
      <c r="G27">
        <f t="shared" si="1"/>
        <v>8666563.7168061472</v>
      </c>
      <c r="H27">
        <v>1421.8966180464499</v>
      </c>
      <c r="I27">
        <v>111.56419618518299</v>
      </c>
      <c r="J27">
        <v>16463.280297589761</v>
      </c>
      <c r="K27">
        <v>1291.7343002724269</v>
      </c>
      <c r="L27">
        <f t="shared" si="2"/>
        <v>1403.2984964576099</v>
      </c>
      <c r="M27">
        <f t="shared" si="3"/>
        <v>19288.47541209382</v>
      </c>
      <c r="N27" s="3">
        <f t="shared" si="9"/>
        <v>8634231.6103090197</v>
      </c>
      <c r="O27" s="2">
        <f t="shared" si="4"/>
        <v>0.11707317073170742</v>
      </c>
      <c r="P27" s="2">
        <f t="shared" si="5"/>
        <v>1.4787657889392285</v>
      </c>
      <c r="Q27" s="2">
        <f t="shared" si="6"/>
        <v>69.594314121443176</v>
      </c>
      <c r="R27" s="3">
        <f t="shared" si="7"/>
        <v>401.5743785456682</v>
      </c>
    </row>
    <row r="28" spans="1:18" x14ac:dyDescent="0.3">
      <c r="A28">
        <v>2050</v>
      </c>
      <c r="B28">
        <f t="shared" si="8"/>
        <v>11052.804001229113</v>
      </c>
      <c r="C28" s="3">
        <f t="shared" si="10"/>
        <v>8634231.6103090197</v>
      </c>
      <c r="D28">
        <v>1657.920600184367</v>
      </c>
      <c r="E28">
        <v>0.16345859750860001</v>
      </c>
      <c r="F28">
        <f t="shared" si="0"/>
        <v>1009736.3159091912</v>
      </c>
      <c r="G28">
        <f t="shared" si="1"/>
        <v>9656678.8142782226</v>
      </c>
      <c r="H28">
        <v>1333.5589694381499</v>
      </c>
      <c r="I28">
        <v>104.633088371301</v>
      </c>
      <c r="J28">
        <v>17637.206791333479</v>
      </c>
      <c r="K28">
        <v>1383.842379012319</v>
      </c>
      <c r="L28">
        <f t="shared" si="2"/>
        <v>1488.4754673836201</v>
      </c>
      <c r="M28">
        <f t="shared" si="3"/>
        <v>20459.24122815525</v>
      </c>
      <c r="N28" s="3">
        <f t="shared" si="9"/>
        <v>9625166.7690488379</v>
      </c>
      <c r="O28" s="2">
        <f t="shared" si="4"/>
        <v>0.11707317073170742</v>
      </c>
      <c r="P28" s="2">
        <f t="shared" si="5"/>
        <v>1.8510453298439116</v>
      </c>
      <c r="Q28" s="2">
        <f t="shared" si="6"/>
        <v>91.505684879194646</v>
      </c>
      <c r="R28" s="3">
        <f t="shared" si="7"/>
        <v>422.02110596491281</v>
      </c>
    </row>
    <row r="29" spans="1:18" x14ac:dyDescent="0.3">
      <c r="A29">
        <v>2051</v>
      </c>
      <c r="B29">
        <f t="shared" si="8"/>
        <v>9232.4079244123532</v>
      </c>
      <c r="C29" s="3">
        <f t="shared" si="10"/>
        <v>9625166.7690488379</v>
      </c>
      <c r="D29">
        <v>1384.861188661853</v>
      </c>
      <c r="E29">
        <v>0.16345859750860001</v>
      </c>
      <c r="F29">
        <f t="shared" si="0"/>
        <v>1125669.8044601716</v>
      </c>
      <c r="G29">
        <f t="shared" si="1"/>
        <v>10761454.00608068</v>
      </c>
      <c r="H29">
        <v>1256.5831863630499</v>
      </c>
      <c r="I29">
        <v>98.593450006946995</v>
      </c>
      <c r="J29">
        <v>18703.396021049979</v>
      </c>
      <c r="K29">
        <v>1467.497226266998</v>
      </c>
      <c r="L29">
        <f t="shared" si="2"/>
        <v>1566.0906762739451</v>
      </c>
      <c r="M29">
        <f t="shared" si="3"/>
        <v>21526.069883686974</v>
      </c>
      <c r="N29" s="3">
        <f t="shared" si="9"/>
        <v>10730695.528272582</v>
      </c>
      <c r="O29" s="2">
        <f t="shared" si="4"/>
        <v>0.11707317073170742</v>
      </c>
      <c r="P29" s="2">
        <f t="shared" si="5"/>
        <v>2.3315769905235331</v>
      </c>
      <c r="Q29" s="2">
        <f t="shared" si="6"/>
        <v>122.07593493862746</v>
      </c>
      <c r="R29" s="3">
        <f t="shared" si="7"/>
        <v>447.13999448376057</v>
      </c>
    </row>
    <row r="30" spans="1:18" x14ac:dyDescent="0.3">
      <c r="A30">
        <v>2052</v>
      </c>
      <c r="B30">
        <f t="shared" si="8"/>
        <v>7749.5675528423808</v>
      </c>
      <c r="C30" s="3">
        <f t="shared" si="10"/>
        <v>10730695.528272582</v>
      </c>
      <c r="D30">
        <v>1162.435132926357</v>
      </c>
      <c r="E30">
        <v>0.16345859750860001</v>
      </c>
      <c r="F30">
        <f t="shared" si="0"/>
        <v>1255036.7934803714</v>
      </c>
      <c r="G30">
        <f t="shared" si="1"/>
        <v>11994644.48789732</v>
      </c>
      <c r="H30">
        <v>1181.7472377756501</v>
      </c>
      <c r="I30">
        <v>92.72170634855101</v>
      </c>
      <c r="J30">
        <v>19534.58405167309</v>
      </c>
      <c r="K30">
        <v>1532.713517900504</v>
      </c>
      <c r="L30">
        <f t="shared" si="2"/>
        <v>1625.435224249055</v>
      </c>
      <c r="M30">
        <f t="shared" si="3"/>
        <v>22341.766513697796</v>
      </c>
      <c r="N30" s="3">
        <f t="shared" si="9"/>
        <v>11964553.15383078</v>
      </c>
      <c r="O30" s="2">
        <f t="shared" si="4"/>
        <v>0.11707317073170742</v>
      </c>
      <c r="P30" s="2">
        <f t="shared" si="5"/>
        <v>2.882969451050633</v>
      </c>
      <c r="Q30" s="2">
        <f t="shared" si="6"/>
        <v>162.09928921919615</v>
      </c>
      <c r="R30" s="3">
        <f t="shared" si="7"/>
        <v>480.29754145418917</v>
      </c>
    </row>
    <row r="31" spans="1:18" x14ac:dyDescent="0.3">
      <c r="A31">
        <v>2053</v>
      </c>
      <c r="B31">
        <f t="shared" si="8"/>
        <v>6469.3499128609246</v>
      </c>
      <c r="C31" s="3">
        <f t="shared" si="10"/>
        <v>11964553.15383078</v>
      </c>
      <c r="D31">
        <v>970.4024869291386</v>
      </c>
      <c r="E31">
        <v>0.16345859750860001</v>
      </c>
      <c r="F31">
        <f t="shared" si="0"/>
        <v>1399444.5468797402</v>
      </c>
      <c r="G31">
        <f t="shared" si="1"/>
        <v>13371437.616568908</v>
      </c>
      <c r="H31">
        <v>1064.5774797430499</v>
      </c>
      <c r="I31">
        <v>83.528386872146996</v>
      </c>
      <c r="J31">
        <v>20168.63012962884</v>
      </c>
      <c r="K31">
        <v>1582.4617486324159</v>
      </c>
      <c r="L31">
        <f t="shared" si="2"/>
        <v>1665.9901355045629</v>
      </c>
      <c r="M31">
        <f t="shared" si="3"/>
        <v>22899.197744876456</v>
      </c>
      <c r="N31" s="3">
        <f t="shared" si="9"/>
        <v>13342069.068911171</v>
      </c>
      <c r="O31" s="2">
        <f t="shared" si="4"/>
        <v>0.11707317073170742</v>
      </c>
      <c r="P31" s="2">
        <f t="shared" si="5"/>
        <v>3.5396443310870165</v>
      </c>
      <c r="Q31" s="2">
        <f t="shared" si="6"/>
        <v>216.46921741569003</v>
      </c>
      <c r="R31" s="3">
        <f t="shared" si="7"/>
        <v>522.48787434082794</v>
      </c>
    </row>
    <row r="32" spans="1:18" x14ac:dyDescent="0.3">
      <c r="A32">
        <v>2054</v>
      </c>
      <c r="B32">
        <f t="shared" si="8"/>
        <v>5316.2583126363588</v>
      </c>
      <c r="C32" s="3">
        <f t="shared" si="10"/>
        <v>13342069.068911171</v>
      </c>
      <c r="D32">
        <v>797.43874689545373</v>
      </c>
      <c r="E32">
        <v>0.16345859750860001</v>
      </c>
      <c r="F32">
        <f t="shared" si="0"/>
        <v>1560672.1094952608</v>
      </c>
      <c r="G32">
        <f t="shared" si="1"/>
        <v>14908855.03892456</v>
      </c>
      <c r="H32">
        <v>997.60100019125002</v>
      </c>
      <c r="I32">
        <v>78.27330924577501</v>
      </c>
      <c r="J32">
        <v>20749.924198788951</v>
      </c>
      <c r="K32">
        <v>1628.0709755972871</v>
      </c>
      <c r="L32">
        <f t="shared" si="2"/>
        <v>1706.344284843062</v>
      </c>
      <c r="M32">
        <f t="shared" si="3"/>
        <v>23453.869483823262</v>
      </c>
      <c r="N32" s="3">
        <f t="shared" si="9"/>
        <v>14880084.9111281</v>
      </c>
      <c r="O32" s="2">
        <f t="shared" si="4"/>
        <v>0.11707317073170742</v>
      </c>
      <c r="P32" s="2">
        <f t="shared" si="5"/>
        <v>4.4117249585248937</v>
      </c>
      <c r="Q32" s="2">
        <f t="shared" si="6"/>
        <v>293.71592196512609</v>
      </c>
      <c r="R32" s="3">
        <f t="shared" si="7"/>
        <v>568.86430096805725</v>
      </c>
    </row>
    <row r="33" spans="1:18" x14ac:dyDescent="0.3">
      <c r="A33">
        <v>2055</v>
      </c>
      <c r="B33">
        <f t="shared" si="8"/>
        <v>4414.1685913551364</v>
      </c>
      <c r="C33" s="3">
        <f t="shared" si="10"/>
        <v>14880084.9111281</v>
      </c>
      <c r="D33">
        <v>662.12528870327037</v>
      </c>
      <c r="E33">
        <v>0.16345859750860001</v>
      </c>
      <c r="F33">
        <f t="shared" si="0"/>
        <v>1740703.2111055092</v>
      </c>
      <c r="G33">
        <f t="shared" si="1"/>
        <v>16625864.579572264</v>
      </c>
      <c r="H33">
        <v>887.4517205963499</v>
      </c>
      <c r="I33">
        <v>69.630827308329003</v>
      </c>
      <c r="J33">
        <v>21198.566588773519</v>
      </c>
      <c r="K33">
        <v>1663.2721477345369</v>
      </c>
      <c r="L33">
        <f t="shared" si="2"/>
        <v>1732.9029750428658</v>
      </c>
      <c r="M33">
        <f t="shared" si="3"/>
        <v>23818.921284412736</v>
      </c>
      <c r="N33" s="3">
        <f t="shared" si="9"/>
        <v>16597631.489696495</v>
      </c>
      <c r="O33" s="2">
        <f t="shared" si="4"/>
        <v>0.11707317073170742</v>
      </c>
      <c r="P33" s="2">
        <f t="shared" si="5"/>
        <v>5.3960153064974801</v>
      </c>
      <c r="Q33" s="2">
        <f t="shared" si="6"/>
        <v>394.49456082469567</v>
      </c>
      <c r="R33" s="3">
        <f t="shared" si="7"/>
        <v>624.71699425220106</v>
      </c>
    </row>
    <row r="34" spans="1:18" x14ac:dyDescent="0.3">
      <c r="A34">
        <v>2056</v>
      </c>
      <c r="B34">
        <f t="shared" si="8"/>
        <v>3328.6070802573954</v>
      </c>
      <c r="C34" s="3">
        <f t="shared" si="10"/>
        <v>16597631.489696495</v>
      </c>
      <c r="D34">
        <v>499.29106203860931</v>
      </c>
      <c r="E34">
        <v>0.16345859750860001</v>
      </c>
      <c r="F34">
        <f t="shared" ref="F34:F65" si="11">+IF((C34+(D34+E34-H34-I34-J34-K34)/2)*O34&gt;0,(C34+(D34+E34-H34-I34-J34-K34)/2)*O34,0)</f>
        <v>1941754.5621058159</v>
      </c>
      <c r="G34">
        <f t="shared" si="1"/>
        <v>18543214.113403201</v>
      </c>
      <c r="H34">
        <v>783.87833317884997</v>
      </c>
      <c r="I34">
        <v>61.504299987878987</v>
      </c>
      <c r="J34">
        <v>21583.166831651739</v>
      </c>
      <c r="K34">
        <v>1693.448474483444</v>
      </c>
      <c r="L34">
        <f t="shared" si="2"/>
        <v>1754.952774471323</v>
      </c>
      <c r="M34">
        <f t="shared" si="3"/>
        <v>24121.997939301913</v>
      </c>
      <c r="N34" s="3">
        <f t="shared" si="9"/>
        <v>18515763.508383647</v>
      </c>
      <c r="O34" s="2">
        <f t="shared" si="4"/>
        <v>0.11707317073170742</v>
      </c>
      <c r="P34" s="2">
        <f t="shared" si="5"/>
        <v>7.2468745507314729</v>
      </c>
      <c r="Q34" s="2">
        <f t="shared" si="6"/>
        <v>583.50354060902282</v>
      </c>
      <c r="R34" s="3">
        <f t="shared" si="7"/>
        <v>688.07034688673173</v>
      </c>
    </row>
    <row r="35" spans="1:18" x14ac:dyDescent="0.3">
      <c r="A35">
        <v>2057</v>
      </c>
      <c r="B35">
        <f t="shared" si="8"/>
        <v>2584.088007487589</v>
      </c>
      <c r="C35" s="3">
        <f t="shared" si="10"/>
        <v>18515763.508383647</v>
      </c>
      <c r="D35">
        <v>387.61320112313831</v>
      </c>
      <c r="E35">
        <v>0.16345859750860001</v>
      </c>
      <c r="F35">
        <f t="shared" si="11"/>
        <v>2166294.9330897522</v>
      </c>
      <c r="G35">
        <f t="shared" si="1"/>
        <v>20685030.306140605</v>
      </c>
      <c r="H35">
        <v>699.78853973665002</v>
      </c>
      <c r="I35">
        <v>54.906485425491013</v>
      </c>
      <c r="J35">
        <v>21903.10667204265</v>
      </c>
      <c r="K35">
        <v>1718.5514465756539</v>
      </c>
      <c r="L35">
        <f t="shared" si="2"/>
        <v>1773.4579320011449</v>
      </c>
      <c r="M35">
        <f t="shared" si="3"/>
        <v>24376.353143780445</v>
      </c>
      <c r="N35" s="3">
        <f t="shared" si="9"/>
        <v>20658069.864989337</v>
      </c>
      <c r="O35" s="2">
        <f t="shared" si="4"/>
        <v>0.11707317073170742</v>
      </c>
      <c r="P35" s="2">
        <f t="shared" si="5"/>
        <v>9.4332519144658118</v>
      </c>
      <c r="Q35" s="2">
        <f t="shared" si="6"/>
        <v>838.47094350941109</v>
      </c>
      <c r="R35" s="3">
        <f t="shared" si="7"/>
        <v>759.57890005822674</v>
      </c>
    </row>
    <row r="36" spans="1:18" x14ac:dyDescent="0.3">
      <c r="A36">
        <v>2058</v>
      </c>
      <c r="B36">
        <f t="shared" si="8"/>
        <v>1959.4398530326839</v>
      </c>
      <c r="C36" s="3">
        <f t="shared" si="10"/>
        <v>20658069.864989337</v>
      </c>
      <c r="D36">
        <v>293.91597795490259</v>
      </c>
      <c r="E36">
        <v>0.16345859750860001</v>
      </c>
      <c r="F36">
        <f t="shared" si="11"/>
        <v>2417090.9300054312</v>
      </c>
      <c r="G36">
        <f t="shared" si="1"/>
        <v>23077414.314284351</v>
      </c>
      <c r="H36">
        <v>635.27297403114994</v>
      </c>
      <c r="I36">
        <v>49.844494885521001</v>
      </c>
      <c r="J36">
        <v>22048.665472868539</v>
      </c>
      <c r="K36">
        <v>1729.9722140250699</v>
      </c>
      <c r="L36">
        <f t="shared" si="2"/>
        <v>1779.8167089105909</v>
      </c>
      <c r="M36">
        <f t="shared" si="3"/>
        <v>24463.755155810282</v>
      </c>
      <c r="N36" s="3">
        <f t="shared" si="9"/>
        <v>23050991.119275507</v>
      </c>
      <c r="O36" s="2">
        <f t="shared" si="4"/>
        <v>0.11707317073170742</v>
      </c>
      <c r="P36" s="2">
        <f t="shared" si="5"/>
        <v>12.485075833252546</v>
      </c>
      <c r="Q36" s="2">
        <f t="shared" si="6"/>
        <v>1233.7122804257165</v>
      </c>
      <c r="R36" s="3">
        <f t="shared" si="7"/>
        <v>844.43576766598426</v>
      </c>
    </row>
    <row r="37" spans="1:18" x14ac:dyDescent="0.3">
      <c r="A37">
        <v>2059</v>
      </c>
      <c r="B37">
        <f t="shared" si="8"/>
        <v>1450.4665795744647</v>
      </c>
      <c r="C37" s="3">
        <f t="shared" si="10"/>
        <v>23050991.119275507</v>
      </c>
      <c r="D37">
        <v>217.5699869361697</v>
      </c>
      <c r="E37">
        <v>0.16345859750860001</v>
      </c>
      <c r="F37">
        <f t="shared" si="11"/>
        <v>2697238.7142781918</v>
      </c>
      <c r="G37">
        <f t="shared" si="1"/>
        <v>25749898.033578806</v>
      </c>
      <c r="H37">
        <v>525.82286549065009</v>
      </c>
      <c r="I37">
        <v>41.256870984651009</v>
      </c>
      <c r="J37">
        <v>22072.976944819729</v>
      </c>
      <c r="K37">
        <v>1731.879729516625</v>
      </c>
      <c r="L37">
        <f t="shared" si="2"/>
        <v>1773.136600501276</v>
      </c>
      <c r="M37">
        <f t="shared" si="3"/>
        <v>24371.936410811657</v>
      </c>
      <c r="N37" s="3">
        <f t="shared" si="9"/>
        <v>25724075.63058842</v>
      </c>
      <c r="O37" s="2">
        <f t="shared" si="4"/>
        <v>0.11707317073170742</v>
      </c>
      <c r="P37" s="2">
        <f t="shared" si="5"/>
        <v>16.802825210879284</v>
      </c>
      <c r="Q37" s="2">
        <f t="shared" si="6"/>
        <v>1859.7163738271724</v>
      </c>
      <c r="R37" s="3">
        <f t="shared" si="7"/>
        <v>945.80056055988371</v>
      </c>
    </row>
    <row r="38" spans="1:18" x14ac:dyDescent="0.3">
      <c r="A38">
        <v>2060</v>
      </c>
      <c r="B38">
        <f t="shared" si="8"/>
        <v>1042.0674389390333</v>
      </c>
      <c r="C38" s="3">
        <f t="shared" si="10"/>
        <v>25724075.63058842</v>
      </c>
      <c r="D38">
        <v>156.31011584085499</v>
      </c>
      <c r="E38">
        <v>0.16345859750860001</v>
      </c>
      <c r="F38">
        <f t="shared" si="11"/>
        <v>3010186.3913300261</v>
      </c>
      <c r="G38">
        <f t="shared" si="1"/>
        <v>28735460.562931821</v>
      </c>
      <c r="H38">
        <v>467.45238216495</v>
      </c>
      <c r="I38">
        <v>36.67703306217301</v>
      </c>
      <c r="J38">
        <v>22055.572621916261</v>
      </c>
      <c r="K38">
        <v>1730.5141595657369</v>
      </c>
      <c r="L38">
        <f t="shared" si="2"/>
        <v>1767.1911926279099</v>
      </c>
      <c r="M38">
        <f t="shared" si="3"/>
        <v>24290.21619670912</v>
      </c>
      <c r="N38" s="3">
        <f t="shared" si="9"/>
        <v>28710128.279296175</v>
      </c>
      <c r="O38" s="2">
        <f t="shared" si="4"/>
        <v>0.11707317073170742</v>
      </c>
      <c r="P38" s="2">
        <f t="shared" si="5"/>
        <v>23.309639365989472</v>
      </c>
      <c r="Q38" s="2">
        <f t="shared" si="6"/>
        <v>2888.8177025945688</v>
      </c>
      <c r="R38" s="3">
        <f t="shared" si="7"/>
        <v>1059.0303281892386</v>
      </c>
    </row>
    <row r="39" spans="1:18" x14ac:dyDescent="0.3">
      <c r="A39">
        <v>2061</v>
      </c>
      <c r="B39">
        <f t="shared" si="8"/>
        <v>640.46357976381114</v>
      </c>
      <c r="C39" s="3">
        <f t="shared" si="10"/>
        <v>28710128.279296175</v>
      </c>
      <c r="D39">
        <v>96.069536964571668</v>
      </c>
      <c r="E39">
        <v>0.16345859750860001</v>
      </c>
      <c r="F39">
        <f t="shared" si="11"/>
        <v>3359776.9474192802</v>
      </c>
      <c r="G39">
        <f t="shared" si="1"/>
        <v>32070641.923290782</v>
      </c>
      <c r="H39">
        <v>404.36817699915002</v>
      </c>
      <c r="I39">
        <v>31.727349272241</v>
      </c>
      <c r="J39">
        <v>22000.94931789222</v>
      </c>
      <c r="K39">
        <v>1726.2283310961591</v>
      </c>
      <c r="L39">
        <f t="shared" si="2"/>
        <v>1757.9556803684002</v>
      </c>
      <c r="M39">
        <f t="shared" si="3"/>
        <v>24163.273175259768</v>
      </c>
      <c r="N39" s="3">
        <f t="shared" si="9"/>
        <v>32045838.186535753</v>
      </c>
      <c r="O39" s="2">
        <f t="shared" si="4"/>
        <v>0.11707317073170742</v>
      </c>
      <c r="P39" s="2">
        <f t="shared" si="5"/>
        <v>37.727786463940156</v>
      </c>
      <c r="Q39" s="2">
        <f t="shared" si="6"/>
        <v>5246.0019376182008</v>
      </c>
      <c r="R39" s="3">
        <f t="shared" si="7"/>
        <v>1188.1721516392834</v>
      </c>
    </row>
    <row r="40" spans="1:18" x14ac:dyDescent="0.3">
      <c r="A40">
        <v>2062</v>
      </c>
      <c r="B40">
        <f t="shared" si="8"/>
        <v>471.37438166648963</v>
      </c>
      <c r="C40" s="3">
        <f t="shared" si="10"/>
        <v>32045838.186535753</v>
      </c>
      <c r="D40">
        <v>70.706157249973444</v>
      </c>
      <c r="E40">
        <v>0.16345859750860001</v>
      </c>
      <c r="F40">
        <f t="shared" si="11"/>
        <v>3750319.3443892715</v>
      </c>
      <c r="G40">
        <f t="shared" si="1"/>
        <v>35796699.774922535</v>
      </c>
      <c r="H40">
        <v>328.94573221964998</v>
      </c>
      <c r="I40">
        <v>25.809588220310999</v>
      </c>
      <c r="J40">
        <v>21731.902233948491</v>
      </c>
      <c r="K40">
        <v>1705.1184829713429</v>
      </c>
      <c r="L40">
        <f t="shared" si="2"/>
        <v>1730.928071191654</v>
      </c>
      <c r="M40">
        <f t="shared" si="3"/>
        <v>23791.776037359796</v>
      </c>
      <c r="N40" s="3">
        <f t="shared" si="9"/>
        <v>35772436.624503508</v>
      </c>
      <c r="O40" s="2">
        <f t="shared" si="4"/>
        <v>0.11707317073170742</v>
      </c>
      <c r="P40" s="2">
        <f t="shared" si="5"/>
        <v>50.47320550863779</v>
      </c>
      <c r="Q40" s="2">
        <f t="shared" si="6"/>
        <v>7956.2877404284218</v>
      </c>
      <c r="R40" s="3">
        <f t="shared" si="7"/>
        <v>1346.9292135322203</v>
      </c>
    </row>
    <row r="41" spans="1:18" x14ac:dyDescent="0.3">
      <c r="A41">
        <v>2063</v>
      </c>
      <c r="B41">
        <f t="shared" si="8"/>
        <v>285.67825273725583</v>
      </c>
      <c r="C41" s="3">
        <f t="shared" si="10"/>
        <v>35772436.624503508</v>
      </c>
      <c r="D41">
        <v>42.851737910588369</v>
      </c>
      <c r="E41">
        <v>0.16345859750860001</v>
      </c>
      <c r="F41">
        <f t="shared" si="11"/>
        <v>4186622.9690805064</v>
      </c>
      <c r="G41">
        <f t="shared" si="1"/>
        <v>39959388.28703326</v>
      </c>
      <c r="H41">
        <v>248.34436926845001</v>
      </c>
      <c r="I41">
        <v>19.485481281062999</v>
      </c>
      <c r="J41">
        <v>21486.82334476836</v>
      </c>
      <c r="K41">
        <v>1685.8892162818261</v>
      </c>
      <c r="L41">
        <f t="shared" si="2"/>
        <v>1705.374697562889</v>
      </c>
      <c r="M41">
        <f t="shared" si="3"/>
        <v>23440.542411599698</v>
      </c>
      <c r="N41" s="3">
        <f t="shared" si="9"/>
        <v>39935662.066368923</v>
      </c>
      <c r="O41" s="2">
        <f t="shared" si="4"/>
        <v>0.11707317073170742</v>
      </c>
      <c r="P41" s="2">
        <f t="shared" si="5"/>
        <v>82.052246494095044</v>
      </c>
      <c r="Q41" s="2">
        <f t="shared" si="6"/>
        <v>14655.179189042357</v>
      </c>
      <c r="R41" s="3">
        <f t="shared" si="7"/>
        <v>1526.0925279101602</v>
      </c>
    </row>
    <row r="42" spans="1:18" x14ac:dyDescent="0.3">
      <c r="A42">
        <v>2064</v>
      </c>
      <c r="B42">
        <f t="shared" si="8"/>
        <v>199.72869278398247</v>
      </c>
      <c r="C42" s="3">
        <f t="shared" si="10"/>
        <v>39935662.066368923</v>
      </c>
      <c r="D42">
        <v>29.959303917597371</v>
      </c>
      <c r="E42">
        <v>0.16345859750860001</v>
      </c>
      <c r="F42">
        <f t="shared" si="11"/>
        <v>4674055.1252285717</v>
      </c>
      <c r="G42">
        <f t="shared" si="1"/>
        <v>44609947.043052793</v>
      </c>
      <c r="H42">
        <v>194.64968491605001</v>
      </c>
      <c r="I42">
        <v>15.272513739567</v>
      </c>
      <c r="J42">
        <v>21050.922853854248</v>
      </c>
      <c r="K42">
        <v>1651.687793148564</v>
      </c>
      <c r="L42">
        <f t="shared" si="2"/>
        <v>1666.9603068881311</v>
      </c>
      <c r="M42">
        <f t="shared" si="3"/>
        <v>22912.532845658432</v>
      </c>
      <c r="N42" s="3">
        <f t="shared" si="9"/>
        <v>44586834.781514347</v>
      </c>
      <c r="O42" s="2">
        <f t="shared" si="4"/>
        <v>0.11707317073170742</v>
      </c>
      <c r="P42" s="2">
        <f t="shared" si="5"/>
        <v>114.71828371920299</v>
      </c>
      <c r="Q42" s="2">
        <f t="shared" si="6"/>
        <v>23402.17213080329</v>
      </c>
      <c r="R42" s="3">
        <f t="shared" si="7"/>
        <v>1742.9614759476976</v>
      </c>
    </row>
    <row r="43" spans="1:18" x14ac:dyDescent="0.3">
      <c r="A43">
        <v>2065</v>
      </c>
      <c r="B43">
        <f t="shared" si="8"/>
        <v>113.07140445330006</v>
      </c>
      <c r="C43" s="3">
        <f t="shared" si="10"/>
        <v>44586834.781514347</v>
      </c>
      <c r="D43">
        <v>16.960710667995009</v>
      </c>
      <c r="E43">
        <v>0.16345859750860001</v>
      </c>
      <c r="F43">
        <f t="shared" si="11"/>
        <v>5218606.0099044768</v>
      </c>
      <c r="G43">
        <f t="shared" si="1"/>
        <v>49805570.986992538</v>
      </c>
      <c r="H43">
        <v>180.27596477345</v>
      </c>
      <c r="I43">
        <v>14.144729543763001</v>
      </c>
      <c r="J43">
        <v>20683.411668743422</v>
      </c>
      <c r="K43">
        <v>1622.8523001629451</v>
      </c>
      <c r="L43">
        <f t="shared" si="2"/>
        <v>1636.9970297067082</v>
      </c>
      <c r="M43">
        <f t="shared" si="3"/>
        <v>22500.684663223579</v>
      </c>
      <c r="N43" s="3">
        <f t="shared" si="9"/>
        <v>49782957.230924867</v>
      </c>
      <c r="O43" s="2">
        <f t="shared" si="4"/>
        <v>0.11707317073170742</v>
      </c>
      <c r="P43" s="2">
        <f t="shared" si="5"/>
        <v>198.99535848178706</v>
      </c>
      <c r="Q43" s="2">
        <f t="shared" si="6"/>
        <v>46153.34141559284</v>
      </c>
      <c r="R43" s="3">
        <f t="shared" si="7"/>
        <v>1981.576803055671</v>
      </c>
    </row>
    <row r="44" spans="1:18" x14ac:dyDescent="0.3">
      <c r="A44">
        <v>2066</v>
      </c>
      <c r="B44">
        <f t="shared" si="8"/>
        <v>41.079508984990788</v>
      </c>
      <c r="C44" s="3">
        <f t="shared" si="10"/>
        <v>49782957.230924867</v>
      </c>
      <c r="D44">
        <v>6.1619263477486177</v>
      </c>
      <c r="E44">
        <v>0.16345859750860001</v>
      </c>
      <c r="F44">
        <f t="shared" si="11"/>
        <v>5826961.1012138883</v>
      </c>
      <c r="G44">
        <f t="shared" si="1"/>
        <v>55609965.737032682</v>
      </c>
      <c r="H44">
        <v>163.2829506308</v>
      </c>
      <c r="I44">
        <v>12.811431511032</v>
      </c>
      <c r="J44">
        <v>20237.977591514798</v>
      </c>
      <c r="K44">
        <v>1587.902857180391</v>
      </c>
      <c r="L44">
        <f t="shared" si="2"/>
        <v>1600.714288691423</v>
      </c>
      <c r="M44">
        <f t="shared" si="3"/>
        <v>22001.974830837022</v>
      </c>
      <c r="N44" s="3">
        <f t="shared" si="9"/>
        <v>55587922.682692863</v>
      </c>
      <c r="O44" s="2">
        <f t="shared" si="4"/>
        <v>0.11707317073170742</v>
      </c>
      <c r="P44" s="2">
        <f t="shared" si="5"/>
        <v>535.59488354342011</v>
      </c>
      <c r="Q44" s="2">
        <f t="shared" si="6"/>
        <v>141846.082647381</v>
      </c>
      <c r="R44" s="3">
        <f t="shared" si="7"/>
        <v>2262.6585846808266</v>
      </c>
    </row>
    <row r="45" spans="1:18" x14ac:dyDescent="0.3">
      <c r="A45">
        <v>2067</v>
      </c>
      <c r="B45">
        <f t="shared" si="8"/>
        <v>17.05836614733888</v>
      </c>
      <c r="C45" s="3">
        <f t="shared" si="10"/>
        <v>55587922.682692863</v>
      </c>
      <c r="D45">
        <v>2.5587549221008321</v>
      </c>
      <c r="E45">
        <v>0.16345859750860001</v>
      </c>
      <c r="F45">
        <f t="shared" si="11"/>
        <v>6506604.179517271</v>
      </c>
      <c r="G45">
        <f t="shared" si="1"/>
        <v>62094546.642789803</v>
      </c>
      <c r="H45">
        <v>131.00576448050001</v>
      </c>
      <c r="I45">
        <v>10.278913828469999</v>
      </c>
      <c r="J45">
        <v>19675.005005675019</v>
      </c>
      <c r="K45">
        <v>1543.7311619837319</v>
      </c>
      <c r="L45">
        <f t="shared" si="2"/>
        <v>1554.0100758122019</v>
      </c>
      <c r="M45">
        <f t="shared" si="3"/>
        <v>21360.02084596772</v>
      </c>
      <c r="N45" s="3">
        <f t="shared" si="9"/>
        <v>62073169.563577697</v>
      </c>
      <c r="O45" s="2">
        <f t="shared" si="4"/>
        <v>0.11707317073170742</v>
      </c>
      <c r="P45" s="2">
        <f t="shared" si="5"/>
        <v>1252.1727263604259</v>
      </c>
      <c r="Q45" s="2">
        <f t="shared" si="6"/>
        <v>381432.01086968265</v>
      </c>
      <c r="R45" s="3">
        <f t="shared" si="7"/>
        <v>2602.4282974043344</v>
      </c>
    </row>
    <row r="46" spans="1:18" x14ac:dyDescent="0.3">
      <c r="A46">
        <v>2068</v>
      </c>
      <c r="B46">
        <f t="shared" si="8"/>
        <v>5.8934320196599934</v>
      </c>
      <c r="C46" s="3">
        <f t="shared" si="10"/>
        <v>62073169.563577697</v>
      </c>
      <c r="D46">
        <v>0.88401480294899892</v>
      </c>
      <c r="E46">
        <v>1.2865688823804259E-2</v>
      </c>
      <c r="F46">
        <f t="shared" si="11"/>
        <v>7265892.0056039318</v>
      </c>
      <c r="G46">
        <f t="shared" si="1"/>
        <v>69339068.35949415</v>
      </c>
      <c r="H46">
        <v>121.3215133585</v>
      </c>
      <c r="I46">
        <v>9.519072586590001</v>
      </c>
      <c r="J46">
        <v>19058.711862394601</v>
      </c>
      <c r="K46">
        <v>1495.375853818653</v>
      </c>
      <c r="L46">
        <f t="shared" si="2"/>
        <v>1504.894926405243</v>
      </c>
      <c r="M46">
        <f t="shared" si="3"/>
        <v>20684.928302158343</v>
      </c>
      <c r="N46" s="3">
        <f t="shared" si="9"/>
        <v>69318377.53775996</v>
      </c>
      <c r="O46" s="2">
        <f t="shared" si="4"/>
        <v>0.11707317073170742</v>
      </c>
      <c r="P46" s="2">
        <f t="shared" si="5"/>
        <v>3509.8272505995087</v>
      </c>
      <c r="Q46" s="2">
        <f t="shared" si="6"/>
        <v>1232879.734295062</v>
      </c>
      <c r="R46" s="3">
        <f t="shared" si="7"/>
        <v>3000.8887948188221</v>
      </c>
    </row>
    <row r="47" spans="1:18" x14ac:dyDescent="0.3">
      <c r="A47">
        <v>2069</v>
      </c>
      <c r="B47">
        <f t="shared" si="8"/>
        <v>0</v>
      </c>
      <c r="C47" s="3">
        <f t="shared" si="10"/>
        <v>69318377.53775996</v>
      </c>
      <c r="D47">
        <v>0</v>
      </c>
      <c r="E47">
        <v>1.2865688823804259E-2</v>
      </c>
      <c r="F47">
        <f t="shared" si="11"/>
        <v>8114157.2030362012</v>
      </c>
      <c r="G47">
        <f t="shared" si="1"/>
        <v>77432534.753661856</v>
      </c>
      <c r="H47">
        <v>99.750705281500018</v>
      </c>
      <c r="I47">
        <v>7.8265937990100021</v>
      </c>
      <c r="J47">
        <v>18355.121481464641</v>
      </c>
      <c r="K47">
        <v>1440.1710700841491</v>
      </c>
      <c r="L47">
        <f t="shared" si="2"/>
        <v>1447.997663883159</v>
      </c>
      <c r="M47">
        <f t="shared" si="3"/>
        <v>19902.8698506293</v>
      </c>
      <c r="N47" s="3">
        <f t="shared" si="9"/>
        <v>77412631.883811221</v>
      </c>
      <c r="O47" s="2">
        <f t="shared" si="4"/>
        <v>0.11707317073170742</v>
      </c>
      <c r="P47" s="2" t="e">
        <f t="shared" si="5"/>
        <v>#DIV/0!</v>
      </c>
      <c r="Q47" s="2" t="e">
        <f t="shared" si="6"/>
        <v>#DIV/0!</v>
      </c>
      <c r="R47" s="3">
        <f t="shared" si="7"/>
        <v>3482.8332827372737</v>
      </c>
    </row>
    <row r="48" spans="1:18" x14ac:dyDescent="0.3">
      <c r="A48">
        <v>2070</v>
      </c>
      <c r="B48">
        <f t="shared" si="8"/>
        <v>0</v>
      </c>
      <c r="C48" s="3">
        <f t="shared" si="10"/>
        <v>77412631.883811221</v>
      </c>
      <c r="E48">
        <v>1.2865688823804259E-2</v>
      </c>
      <c r="F48">
        <f t="shared" si="11"/>
        <v>9061820.1500490513</v>
      </c>
      <c r="G48">
        <f t="shared" si="1"/>
        <v>86474452.046725959</v>
      </c>
      <c r="H48">
        <v>84.038962189000017</v>
      </c>
      <c r="I48">
        <v>6.5938262640599996</v>
      </c>
      <c r="J48">
        <v>17690.86519524984</v>
      </c>
      <c r="K48">
        <v>1388.052499934988</v>
      </c>
      <c r="L48">
        <f t="shared" si="2"/>
        <v>1394.646326199048</v>
      </c>
      <c r="M48">
        <f t="shared" si="3"/>
        <v>19169.550483637886</v>
      </c>
      <c r="N48" s="3">
        <f t="shared" si="9"/>
        <v>86455282.496242329</v>
      </c>
      <c r="O48" s="2">
        <f t="shared" si="4"/>
        <v>0.11707317073170742</v>
      </c>
      <c r="P48" s="2" t="e">
        <f t="shared" si="5"/>
        <v>#DIV/0!</v>
      </c>
      <c r="Q48" s="2" t="e">
        <f t="shared" si="6"/>
        <v>#DIV/0!</v>
      </c>
      <c r="R48" s="3">
        <f t="shared" si="7"/>
        <v>4038.312319836949</v>
      </c>
    </row>
    <row r="49" spans="1:18" x14ac:dyDescent="0.3">
      <c r="A49">
        <v>2071</v>
      </c>
      <c r="B49">
        <f t="shared" si="8"/>
        <v>0</v>
      </c>
      <c r="C49" s="3">
        <f t="shared" si="10"/>
        <v>86455282.496242329</v>
      </c>
      <c r="E49">
        <v>1.2865688823804259E-2</v>
      </c>
      <c r="F49">
        <f t="shared" si="11"/>
        <v>10120512.05022167</v>
      </c>
      <c r="G49">
        <f t="shared" si="1"/>
        <v>96575794.559329689</v>
      </c>
      <c r="H49">
        <v>78.268419957000006</v>
      </c>
      <c r="I49">
        <v>6.1410606427799994</v>
      </c>
      <c r="J49">
        <v>17061.097925325099</v>
      </c>
      <c r="K49">
        <v>1338.6399910639691</v>
      </c>
      <c r="L49">
        <f t="shared" si="2"/>
        <v>1344.7810517067492</v>
      </c>
      <c r="M49">
        <f t="shared" si="3"/>
        <v>18484.14739698885</v>
      </c>
      <c r="N49" s="3">
        <f t="shared" si="9"/>
        <v>96557310.411932722</v>
      </c>
      <c r="O49" s="2">
        <f t="shared" si="4"/>
        <v>0.11707317073170742</v>
      </c>
      <c r="P49" s="2" t="e">
        <f t="shared" si="5"/>
        <v>#DIV/0!</v>
      </c>
      <c r="Q49" s="2" t="e">
        <f t="shared" si="6"/>
        <v>#DIV/0!</v>
      </c>
      <c r="R49" s="3">
        <f t="shared" si="7"/>
        <v>4677.2664510523373</v>
      </c>
    </row>
    <row r="50" spans="1:18" x14ac:dyDescent="0.3">
      <c r="A50">
        <v>2072</v>
      </c>
      <c r="B50">
        <f t="shared" si="8"/>
        <v>0</v>
      </c>
      <c r="C50" s="3">
        <f t="shared" si="10"/>
        <v>96557310.411932722</v>
      </c>
      <c r="E50">
        <v>1.2865688823804259E-2</v>
      </c>
      <c r="F50">
        <f t="shared" si="11"/>
        <v>11303234.132062223</v>
      </c>
      <c r="G50">
        <f t="shared" si="1"/>
        <v>107860544.55686064</v>
      </c>
      <c r="H50">
        <v>78.268419957000006</v>
      </c>
      <c r="I50">
        <v>6.1410606427799994</v>
      </c>
      <c r="J50">
        <v>16338.092637217889</v>
      </c>
      <c r="K50">
        <v>1281.9118838432501</v>
      </c>
      <c r="L50">
        <f t="shared" si="2"/>
        <v>1288.0529444860301</v>
      </c>
      <c r="M50">
        <f t="shared" si="3"/>
        <v>17704.41400166092</v>
      </c>
      <c r="N50" s="3">
        <f t="shared" si="9"/>
        <v>107842840.142859</v>
      </c>
      <c r="O50" s="2">
        <f t="shared" si="4"/>
        <v>0.11707317073170742</v>
      </c>
      <c r="P50" s="2" t="e">
        <f t="shared" si="5"/>
        <v>#DIV/0!</v>
      </c>
      <c r="Q50" s="2" t="e">
        <f t="shared" si="6"/>
        <v>#DIV/0!</v>
      </c>
      <c r="R50" s="3">
        <f t="shared" si="7"/>
        <v>5453.8552025994368</v>
      </c>
    </row>
    <row r="51" spans="1:18" x14ac:dyDescent="0.3">
      <c r="A51">
        <v>2073</v>
      </c>
      <c r="B51">
        <f t="shared" si="8"/>
        <v>0</v>
      </c>
      <c r="C51" s="3">
        <f t="shared" si="10"/>
        <v>107842840.142859</v>
      </c>
      <c r="E51">
        <v>1.2865688823804259E-2</v>
      </c>
      <c r="F51">
        <f t="shared" si="11"/>
        <v>12624512.258829795</v>
      </c>
      <c r="G51">
        <f t="shared" si="1"/>
        <v>120467352.41455448</v>
      </c>
      <c r="H51">
        <v>75.654583140500009</v>
      </c>
      <c r="I51">
        <v>5.9359749848700014</v>
      </c>
      <c r="J51">
        <v>15621.90127565484</v>
      </c>
      <c r="K51">
        <v>1225.7184077821489</v>
      </c>
      <c r="L51">
        <f t="shared" si="2"/>
        <v>1231.6543827670189</v>
      </c>
      <c r="M51">
        <f t="shared" si="3"/>
        <v>16929.210241562359</v>
      </c>
      <c r="N51" s="3">
        <f t="shared" si="9"/>
        <v>120450423.20431292</v>
      </c>
      <c r="O51" s="2">
        <f t="shared" si="4"/>
        <v>0.11707317073170742</v>
      </c>
      <c r="P51" s="2" t="e">
        <f t="shared" si="5"/>
        <v>#DIV/0!</v>
      </c>
      <c r="Q51" s="2" t="e">
        <f t="shared" si="6"/>
        <v>#DIV/0!</v>
      </c>
      <c r="R51" s="3">
        <f t="shared" si="7"/>
        <v>6370.2227454236172</v>
      </c>
    </row>
    <row r="52" spans="1:18" x14ac:dyDescent="0.3">
      <c r="A52">
        <v>2074</v>
      </c>
      <c r="B52">
        <f t="shared" si="8"/>
        <v>0</v>
      </c>
      <c r="C52" s="3">
        <f t="shared" si="10"/>
        <v>120450423.20431292</v>
      </c>
      <c r="E52">
        <v>1.2865688823804259E-2</v>
      </c>
      <c r="F52">
        <f t="shared" si="11"/>
        <v>14100566.366143461</v>
      </c>
      <c r="G52">
        <f t="shared" si="1"/>
        <v>134550989.58332208</v>
      </c>
      <c r="H52">
        <v>75.654583140500009</v>
      </c>
      <c r="I52">
        <v>5.9359749848700014</v>
      </c>
      <c r="J52">
        <v>14918.85314623739</v>
      </c>
      <c r="K52">
        <v>1170.556169935549</v>
      </c>
      <c r="L52">
        <f t="shared" si="2"/>
        <v>1176.4921449204189</v>
      </c>
      <c r="M52">
        <f t="shared" si="3"/>
        <v>16170.99987429831</v>
      </c>
      <c r="N52" s="3">
        <f t="shared" si="9"/>
        <v>134534818.58344781</v>
      </c>
      <c r="O52" s="2">
        <f t="shared" si="4"/>
        <v>0.11707317073170742</v>
      </c>
      <c r="P52" s="2" t="e">
        <f t="shared" si="5"/>
        <v>#DIV/0!</v>
      </c>
      <c r="Q52" s="2" t="e">
        <f t="shared" si="6"/>
        <v>#DIV/0!</v>
      </c>
      <c r="R52" s="3">
        <f t="shared" si="7"/>
        <v>7448.5451821537099</v>
      </c>
    </row>
    <row r="53" spans="1:18" x14ac:dyDescent="0.3">
      <c r="A53">
        <v>2075</v>
      </c>
      <c r="B53">
        <f t="shared" si="8"/>
        <v>0</v>
      </c>
      <c r="C53" s="3">
        <f t="shared" si="10"/>
        <v>134534818.58344781</v>
      </c>
      <c r="E53">
        <v>1.2865688823804259E-2</v>
      </c>
      <c r="F53">
        <f t="shared" si="11"/>
        <v>15749521.162991811</v>
      </c>
      <c r="G53">
        <f t="shared" si="1"/>
        <v>150284339.75930533</v>
      </c>
      <c r="H53">
        <v>68.885557968500009</v>
      </c>
      <c r="I53">
        <v>5.4048668559899999</v>
      </c>
      <c r="J53">
        <v>14134.0428159849</v>
      </c>
      <c r="K53">
        <v>1108.9787440234311</v>
      </c>
      <c r="L53">
        <f t="shared" si="2"/>
        <v>1114.383610879421</v>
      </c>
      <c r="M53">
        <f t="shared" si="3"/>
        <v>15317.311984832821</v>
      </c>
      <c r="N53" s="3">
        <f t="shared" si="9"/>
        <v>150269022.44732049</v>
      </c>
      <c r="O53" s="2">
        <f t="shared" si="4"/>
        <v>0.11707317073170742</v>
      </c>
      <c r="P53" s="2" t="e">
        <f t="shared" si="5"/>
        <v>#DIV/0!</v>
      </c>
      <c r="Q53" s="2" t="e">
        <f t="shared" si="6"/>
        <v>#DIV/0!</v>
      </c>
      <c r="R53" s="3">
        <f t="shared" si="7"/>
        <v>8783.1872012964141</v>
      </c>
    </row>
    <row r="54" spans="1:18" x14ac:dyDescent="0.3">
      <c r="A54">
        <v>2076</v>
      </c>
      <c r="B54">
        <f t="shared" si="8"/>
        <v>0</v>
      </c>
      <c r="C54" s="3">
        <f t="shared" si="10"/>
        <v>150269022.44732049</v>
      </c>
      <c r="E54">
        <v>1.2865688823804259E-2</v>
      </c>
      <c r="F54">
        <f t="shared" si="11"/>
        <v>17591621.283723142</v>
      </c>
      <c r="G54">
        <f t="shared" si="1"/>
        <v>167860643.74390933</v>
      </c>
      <c r="H54">
        <v>60.006452869999997</v>
      </c>
      <c r="I54">
        <v>4.708198609800001</v>
      </c>
      <c r="J54">
        <v>13398.6505187616</v>
      </c>
      <c r="K54">
        <v>1051.278733010525</v>
      </c>
      <c r="L54">
        <f t="shared" si="2"/>
        <v>1055.9869316203251</v>
      </c>
      <c r="M54">
        <f t="shared" si="3"/>
        <v>14514.643903251927</v>
      </c>
      <c r="N54" s="3">
        <f t="shared" si="9"/>
        <v>167846129.10000607</v>
      </c>
      <c r="O54" s="2">
        <f t="shared" si="4"/>
        <v>0.11707317073170742</v>
      </c>
      <c r="P54" s="2" t="e">
        <f t="shared" si="5"/>
        <v>#DIV/0!</v>
      </c>
      <c r="Q54" s="2" t="e">
        <f t="shared" si="6"/>
        <v>#DIV/0!</v>
      </c>
      <c r="R54" s="3">
        <f t="shared" si="7"/>
        <v>10352.925187069422</v>
      </c>
    </row>
    <row r="55" spans="1:18" x14ac:dyDescent="0.3">
      <c r="A55">
        <v>2077</v>
      </c>
      <c r="B55">
        <f t="shared" si="8"/>
        <v>0</v>
      </c>
      <c r="C55" s="3">
        <f t="shared" si="10"/>
        <v>167846129.10000607</v>
      </c>
      <c r="E55">
        <v>0</v>
      </c>
      <c r="F55">
        <f t="shared" si="11"/>
        <v>19649485.690983888</v>
      </c>
      <c r="G55">
        <f t="shared" si="1"/>
        <v>187495614.79098997</v>
      </c>
      <c r="H55">
        <v>57.194264445500004</v>
      </c>
      <c r="I55">
        <v>4.4875499795700007</v>
      </c>
      <c r="J55">
        <v>12501.72590840585</v>
      </c>
      <c r="K55">
        <v>980.9046481979974</v>
      </c>
      <c r="L55">
        <f t="shared" si="2"/>
        <v>985.39219817756737</v>
      </c>
      <c r="M55">
        <f t="shared" si="3"/>
        <v>13544.312371028916</v>
      </c>
      <c r="N55" s="3">
        <f t="shared" si="9"/>
        <v>187482070.47861895</v>
      </c>
      <c r="O55" s="2">
        <f t="shared" si="4"/>
        <v>0.11707317073170742</v>
      </c>
      <c r="P55" s="2" t="e">
        <f t="shared" si="5"/>
        <v>#DIV/0!</v>
      </c>
      <c r="Q55" s="2" t="e">
        <f t="shared" si="6"/>
        <v>#DIV/0!</v>
      </c>
      <c r="R55" s="3">
        <f t="shared" si="7"/>
        <v>12392.369911596727</v>
      </c>
    </row>
    <row r="56" spans="1:18" x14ac:dyDescent="0.3">
      <c r="A56">
        <v>2078</v>
      </c>
      <c r="B56">
        <f t="shared" si="8"/>
        <v>0</v>
      </c>
      <c r="C56" s="3">
        <f t="shared" si="10"/>
        <v>187482070.47861895</v>
      </c>
      <c r="E56">
        <v>0</v>
      </c>
      <c r="F56">
        <f t="shared" si="11"/>
        <v>21948377.154871691</v>
      </c>
      <c r="G56">
        <f t="shared" si="1"/>
        <v>209430447.63349065</v>
      </c>
      <c r="H56">
        <v>45.127983582500001</v>
      </c>
      <c r="I56">
        <v>3.5408110195500009</v>
      </c>
      <c r="J56">
        <v>11728.954256712281</v>
      </c>
      <c r="K56">
        <v>920.27179552665621</v>
      </c>
      <c r="L56">
        <f t="shared" si="2"/>
        <v>923.81260654620621</v>
      </c>
      <c r="M56">
        <f t="shared" si="3"/>
        <v>12697.894846840987</v>
      </c>
      <c r="N56" s="3">
        <f t="shared" si="9"/>
        <v>209417749.7386438</v>
      </c>
      <c r="O56" s="2">
        <f t="shared" si="4"/>
        <v>0.11707317073170742</v>
      </c>
      <c r="P56" s="2" t="e">
        <f t="shared" si="5"/>
        <v>#DIV/0!</v>
      </c>
      <c r="Q56" s="2" t="e">
        <f t="shared" si="6"/>
        <v>#DIV/0!</v>
      </c>
      <c r="R56" s="3">
        <f t="shared" si="7"/>
        <v>14764.815171332215</v>
      </c>
    </row>
    <row r="57" spans="1:18" x14ac:dyDescent="0.3">
      <c r="A57">
        <v>2079</v>
      </c>
      <c r="B57">
        <f t="shared" si="8"/>
        <v>0</v>
      </c>
      <c r="C57" s="3">
        <f t="shared" si="10"/>
        <v>209417749.7386438</v>
      </c>
      <c r="E57">
        <v>0</v>
      </c>
      <c r="F57">
        <f t="shared" si="11"/>
        <v>24516505.368267562</v>
      </c>
      <c r="G57">
        <f t="shared" si="1"/>
        <v>233934255.10691136</v>
      </c>
      <c r="H57">
        <v>32.387302629499999</v>
      </c>
      <c r="I57">
        <v>2.5411575909300002</v>
      </c>
      <c r="J57">
        <v>10970.4183551568</v>
      </c>
      <c r="K57">
        <v>860.75590171230272</v>
      </c>
      <c r="L57">
        <f t="shared" si="2"/>
        <v>863.29705930323269</v>
      </c>
      <c r="M57">
        <f t="shared" si="3"/>
        <v>11866.102717089532</v>
      </c>
      <c r="N57" s="3">
        <f t="shared" si="9"/>
        <v>233922389.00419423</v>
      </c>
      <c r="O57" s="2">
        <f t="shared" si="4"/>
        <v>0.11707317073170742</v>
      </c>
      <c r="P57" s="2" t="e">
        <f t="shared" si="5"/>
        <v>#DIV/0!</v>
      </c>
      <c r="Q57" s="2" t="e">
        <f t="shared" si="6"/>
        <v>#DIV/0!</v>
      </c>
      <c r="R57" s="3">
        <f t="shared" si="7"/>
        <v>17648.401900064531</v>
      </c>
    </row>
    <row r="58" spans="1:18" x14ac:dyDescent="0.3">
      <c r="A58">
        <v>2080</v>
      </c>
      <c r="B58">
        <f t="shared" si="8"/>
        <v>0</v>
      </c>
      <c r="C58" s="3">
        <f t="shared" si="10"/>
        <v>233922389.00419423</v>
      </c>
      <c r="E58">
        <v>0</v>
      </c>
      <c r="F58">
        <f t="shared" si="11"/>
        <v>27385391.304178327</v>
      </c>
      <c r="G58">
        <f t="shared" si="1"/>
        <v>261307780.30837256</v>
      </c>
      <c r="H58">
        <v>32.387302629499999</v>
      </c>
      <c r="I58">
        <v>2.5411575909300002</v>
      </c>
      <c r="J58">
        <v>10176.50281519318</v>
      </c>
      <c r="K58">
        <v>798.46406703823402</v>
      </c>
      <c r="L58">
        <f t="shared" si="2"/>
        <v>801.00522462916399</v>
      </c>
      <c r="M58">
        <f t="shared" si="3"/>
        <v>11009.895342451844</v>
      </c>
      <c r="N58" s="3">
        <f t="shared" si="9"/>
        <v>261296770.41303009</v>
      </c>
      <c r="O58" s="2">
        <f t="shared" si="4"/>
        <v>0.11707317073170742</v>
      </c>
      <c r="P58" s="2" t="e">
        <f t="shared" si="5"/>
        <v>#DIV/0!</v>
      </c>
      <c r="Q58" s="2" t="e">
        <f t="shared" si="6"/>
        <v>#DIV/0!</v>
      </c>
      <c r="R58" s="3">
        <f t="shared" si="7"/>
        <v>21246.558820794475</v>
      </c>
    </row>
    <row r="59" spans="1:18" x14ac:dyDescent="0.3">
      <c r="A59">
        <v>2081</v>
      </c>
      <c r="B59">
        <f t="shared" si="8"/>
        <v>0</v>
      </c>
      <c r="C59" s="3">
        <f t="shared" si="10"/>
        <v>261296770.41303009</v>
      </c>
      <c r="E59">
        <v>0</v>
      </c>
      <c r="F59">
        <f t="shared" si="11"/>
        <v>30590245.510063834</v>
      </c>
      <c r="G59">
        <f t="shared" si="1"/>
        <v>291887015.92309391</v>
      </c>
      <c r="H59">
        <v>14.3173024995</v>
      </c>
      <c r="I59">
        <v>1.12335758073</v>
      </c>
      <c r="J59">
        <v>9425.0820397132593</v>
      </c>
      <c r="K59">
        <v>739.50643696211728</v>
      </c>
      <c r="L59">
        <f t="shared" si="2"/>
        <v>740.62979454284732</v>
      </c>
      <c r="M59">
        <f t="shared" si="3"/>
        <v>10180.029136755607</v>
      </c>
      <c r="N59" s="3">
        <f t="shared" si="9"/>
        <v>291876835.89395714</v>
      </c>
      <c r="O59" s="2">
        <f t="shared" si="4"/>
        <v>0.11707317073170742</v>
      </c>
      <c r="P59" s="2" t="e">
        <f t="shared" si="5"/>
        <v>#DIV/0!</v>
      </c>
      <c r="Q59" s="2" t="e">
        <f t="shared" si="6"/>
        <v>#DIV/0!</v>
      </c>
      <c r="R59" s="3">
        <f t="shared" si="7"/>
        <v>25667.585711479194</v>
      </c>
    </row>
    <row r="60" spans="1:18" x14ac:dyDescent="0.3">
      <c r="A60">
        <v>2082</v>
      </c>
      <c r="B60">
        <f t="shared" si="8"/>
        <v>0</v>
      </c>
      <c r="C60" s="3">
        <f t="shared" si="10"/>
        <v>291876835.89395714</v>
      </c>
      <c r="E60">
        <v>0</v>
      </c>
      <c r="F60">
        <f t="shared" si="11"/>
        <v>34170391.655596577</v>
      </c>
      <c r="G60">
        <f t="shared" si="1"/>
        <v>326047227.54955369</v>
      </c>
      <c r="H60">
        <v>12.023970322</v>
      </c>
      <c r="I60">
        <v>0.94341920988000005</v>
      </c>
      <c r="J60">
        <v>8779.2073054740722</v>
      </c>
      <c r="K60">
        <v>688.83011166027336</v>
      </c>
      <c r="L60">
        <f t="shared" si="2"/>
        <v>689.77353087015331</v>
      </c>
      <c r="M60">
        <f t="shared" si="3"/>
        <v>9481.0048066662239</v>
      </c>
      <c r="N60" s="3">
        <f t="shared" si="9"/>
        <v>326037746.54474699</v>
      </c>
      <c r="O60" s="2">
        <f t="shared" si="4"/>
        <v>0.11707317073170742</v>
      </c>
      <c r="P60" s="2" t="e">
        <f t="shared" si="5"/>
        <v>#DIV/0!</v>
      </c>
      <c r="Q60" s="2" t="e">
        <f t="shared" si="6"/>
        <v>#DIV/0!</v>
      </c>
      <c r="R60" s="3">
        <f t="shared" si="7"/>
        <v>30785.432751677814</v>
      </c>
    </row>
    <row r="61" spans="1:18" x14ac:dyDescent="0.3">
      <c r="A61">
        <v>2083</v>
      </c>
      <c r="B61">
        <f t="shared" si="8"/>
        <v>0</v>
      </c>
      <c r="C61" s="3">
        <f t="shared" si="10"/>
        <v>326037746.54474699</v>
      </c>
      <c r="E61">
        <v>0</v>
      </c>
      <c r="F61">
        <f t="shared" si="11"/>
        <v>38169762.885463357</v>
      </c>
      <c r="G61">
        <f t="shared" si="1"/>
        <v>364207509.43021035</v>
      </c>
      <c r="H61">
        <v>12.023970322</v>
      </c>
      <c r="I61">
        <v>0.94341920988000005</v>
      </c>
      <c r="J61">
        <v>8064.7247297916483</v>
      </c>
      <c r="K61">
        <v>632.77070956826765</v>
      </c>
      <c r="L61">
        <f t="shared" si="2"/>
        <v>633.7141287781476</v>
      </c>
      <c r="M61">
        <f t="shared" si="3"/>
        <v>8710.4628288917957</v>
      </c>
      <c r="N61" s="3">
        <f t="shared" si="9"/>
        <v>364198798.96738148</v>
      </c>
      <c r="O61" s="2">
        <f t="shared" si="4"/>
        <v>0.11707317073170742</v>
      </c>
      <c r="P61" s="2" t="e">
        <f t="shared" si="5"/>
        <v>#DIV/0!</v>
      </c>
      <c r="Q61" s="2" t="e">
        <f t="shared" si="6"/>
        <v>#DIV/0!</v>
      </c>
      <c r="R61" s="3">
        <f t="shared" si="7"/>
        <v>37430.58812710963</v>
      </c>
    </row>
    <row r="62" spans="1:18" x14ac:dyDescent="0.3">
      <c r="A62">
        <v>2084</v>
      </c>
      <c r="B62">
        <f t="shared" si="8"/>
        <v>0</v>
      </c>
      <c r="C62" s="3">
        <f t="shared" si="10"/>
        <v>364198798.96738148</v>
      </c>
      <c r="E62">
        <v>0</v>
      </c>
      <c r="F62">
        <f t="shared" si="11"/>
        <v>42637445.658330888</v>
      </c>
      <c r="G62">
        <f t="shared" si="1"/>
        <v>406836244.62571239</v>
      </c>
      <c r="H62">
        <v>12.023970322</v>
      </c>
      <c r="I62">
        <v>0.94341920988000005</v>
      </c>
      <c r="J62">
        <v>7314.4047702032121</v>
      </c>
      <c r="K62">
        <v>573.89945120055972</v>
      </c>
      <c r="L62">
        <f t="shared" si="2"/>
        <v>574.84287041043967</v>
      </c>
      <c r="M62">
        <f t="shared" si="3"/>
        <v>7901.2716109356516</v>
      </c>
      <c r="N62" s="3">
        <f t="shared" si="9"/>
        <v>406828343.35410148</v>
      </c>
      <c r="O62" s="2">
        <f t="shared" si="4"/>
        <v>0.11707317073170742</v>
      </c>
      <c r="P62" s="2" t="e">
        <f t="shared" si="5"/>
        <v>#DIV/0!</v>
      </c>
      <c r="Q62" s="2" t="e">
        <f t="shared" si="6"/>
        <v>#DIV/0!</v>
      </c>
      <c r="R62" s="3">
        <f t="shared" si="7"/>
        <v>46093.694395129627</v>
      </c>
    </row>
    <row r="63" spans="1:18" x14ac:dyDescent="0.3">
      <c r="A63">
        <v>2085</v>
      </c>
      <c r="B63">
        <f t="shared" si="8"/>
        <v>0</v>
      </c>
      <c r="C63" s="3">
        <f t="shared" si="10"/>
        <v>406828343.35410148</v>
      </c>
      <c r="E63">
        <v>0</v>
      </c>
      <c r="F63">
        <f t="shared" si="11"/>
        <v>47628271.789263248</v>
      </c>
      <c r="G63">
        <f t="shared" si="1"/>
        <v>454456615.14336473</v>
      </c>
      <c r="H63">
        <v>12.023970322</v>
      </c>
      <c r="I63">
        <v>0.94341920988000005</v>
      </c>
      <c r="J63">
        <v>6519.1701167142919</v>
      </c>
      <c r="K63">
        <v>511.50411684989058</v>
      </c>
      <c r="L63">
        <f t="shared" si="2"/>
        <v>512.44753605977053</v>
      </c>
      <c r="M63">
        <f t="shared" si="3"/>
        <v>7043.6416230960622</v>
      </c>
      <c r="N63" s="3">
        <f t="shared" si="9"/>
        <v>454449571.50174165</v>
      </c>
      <c r="O63" s="2">
        <f t="shared" si="4"/>
        <v>0.11707317073170742</v>
      </c>
      <c r="P63" s="2" t="e">
        <f t="shared" si="5"/>
        <v>#DIV/0!</v>
      </c>
      <c r="Q63" s="2" t="e">
        <f t="shared" si="6"/>
        <v>#DIV/0!</v>
      </c>
      <c r="R63" s="3">
        <f t="shared" si="7"/>
        <v>57758.240001892424</v>
      </c>
    </row>
    <row r="64" spans="1:18" x14ac:dyDescent="0.3">
      <c r="A64">
        <v>2086</v>
      </c>
      <c r="B64">
        <f t="shared" si="8"/>
        <v>0</v>
      </c>
      <c r="C64" s="3">
        <f t="shared" si="10"/>
        <v>454449571.50174165</v>
      </c>
      <c r="E64">
        <v>0</v>
      </c>
      <c r="F64">
        <f t="shared" si="11"/>
        <v>53203486.258242458</v>
      </c>
      <c r="G64">
        <f t="shared" si="1"/>
        <v>507653057.75998414</v>
      </c>
      <c r="H64">
        <v>7.5275204550000003</v>
      </c>
      <c r="I64">
        <v>0.59062083570000012</v>
      </c>
      <c r="J64">
        <v>5790.3227373782302</v>
      </c>
      <c r="K64">
        <v>454.31763016352272</v>
      </c>
      <c r="L64">
        <f t="shared" si="2"/>
        <v>454.90825099922273</v>
      </c>
      <c r="M64">
        <f t="shared" si="3"/>
        <v>6252.7585088324531</v>
      </c>
      <c r="N64" s="3">
        <f t="shared" si="9"/>
        <v>507646805.00147527</v>
      </c>
      <c r="O64" s="2">
        <f t="shared" si="4"/>
        <v>0.11707317073170742</v>
      </c>
      <c r="P64" s="2" t="e">
        <f t="shared" si="5"/>
        <v>#DIV/0!</v>
      </c>
      <c r="Q64" s="2" t="e">
        <f t="shared" si="6"/>
        <v>#DIV/0!</v>
      </c>
      <c r="R64" s="3">
        <f t="shared" si="7"/>
        <v>72679.853357490181</v>
      </c>
    </row>
    <row r="65" spans="1:18" x14ac:dyDescent="0.3">
      <c r="A65">
        <v>2087</v>
      </c>
      <c r="B65">
        <f t="shared" si="8"/>
        <v>0</v>
      </c>
      <c r="C65" s="3">
        <f t="shared" si="10"/>
        <v>507646805.00147527</v>
      </c>
      <c r="E65">
        <v>0</v>
      </c>
      <c r="F65">
        <f t="shared" si="11"/>
        <v>59431503.178773426</v>
      </c>
      <c r="G65">
        <f t="shared" si="1"/>
        <v>567078308.18024874</v>
      </c>
      <c r="H65">
        <v>7.5275204550000003</v>
      </c>
      <c r="I65">
        <v>0.59062083570000012</v>
      </c>
      <c r="J65">
        <v>5028.0706087291464</v>
      </c>
      <c r="K65">
        <v>394.51015545413298</v>
      </c>
      <c r="L65">
        <f t="shared" si="2"/>
        <v>395.10077628983299</v>
      </c>
      <c r="M65">
        <f t="shared" si="3"/>
        <v>5430.6989054739797</v>
      </c>
      <c r="N65" s="3">
        <f t="shared" si="9"/>
        <v>567072877.48134327</v>
      </c>
      <c r="O65" s="2">
        <f t="shared" si="4"/>
        <v>0.11707317073170742</v>
      </c>
      <c r="P65" s="2" t="e">
        <f t="shared" si="5"/>
        <v>#DIV/0!</v>
      </c>
      <c r="Q65" s="2" t="e">
        <f t="shared" si="6"/>
        <v>#DIV/0!</v>
      </c>
      <c r="R65" s="3">
        <f t="shared" si="7"/>
        <v>93477.251056909576</v>
      </c>
    </row>
    <row r="66" spans="1:18" x14ac:dyDescent="0.3">
      <c r="A66">
        <v>2088</v>
      </c>
      <c r="B66">
        <f t="shared" si="8"/>
        <v>0</v>
      </c>
      <c r="C66" s="3">
        <f t="shared" si="10"/>
        <v>567072877.48134327</v>
      </c>
      <c r="E66">
        <v>0</v>
      </c>
      <c r="F66">
        <f t="shared" ref="F66" si="12">+IF((C66+(D66+E66-H66-I66-J66-K66)/2)*O66&gt;0,(C66+(D66+E66-H66-I66-J66-K66)/2)*O66,0)</f>
        <v>66388744.93557062</v>
      </c>
      <c r="G66">
        <f t="shared" si="1"/>
        <v>633461622.41691387</v>
      </c>
      <c r="H66">
        <v>7.5275204550000003</v>
      </c>
      <c r="I66">
        <v>0.59062083570000012</v>
      </c>
      <c r="J66">
        <v>4346.4958006860606</v>
      </c>
      <c r="K66">
        <v>341.0327474384448</v>
      </c>
      <c r="L66">
        <f t="shared" si="2"/>
        <v>341.62336827414481</v>
      </c>
      <c r="M66">
        <f t="shared" si="3"/>
        <v>4695.6466894152054</v>
      </c>
      <c r="N66" s="3">
        <f t="shared" si="9"/>
        <v>633456926.77022445</v>
      </c>
      <c r="O66" s="2">
        <f t="shared" si="4"/>
        <v>0.11707317073170742</v>
      </c>
      <c r="P66" s="2" t="e">
        <f t="shared" si="5"/>
        <v>#DIV/0!</v>
      </c>
      <c r="Q66" s="2" t="e">
        <f t="shared" si="6"/>
        <v>#DIV/0!</v>
      </c>
      <c r="R66" s="3">
        <f t="shared" si="7"/>
        <v>120765.66125803778</v>
      </c>
    </row>
    <row r="67" spans="1:18" x14ac:dyDescent="0.3">
      <c r="A67">
        <v>2089</v>
      </c>
      <c r="B67">
        <f t="shared" ref="B67:B71" si="13">D67/0.15</f>
        <v>0</v>
      </c>
      <c r="C67" s="3">
        <f t="shared" si="10"/>
        <v>633456926.77022445</v>
      </c>
      <c r="E67">
        <v>0</v>
      </c>
      <c r="F67">
        <f t="shared" ref="F67:F98" si="14">+IF((C67+(D67+E67-H67-I67-J67-K67)/2)*O67&gt;0,(C67+(D67+E67-H67-I67-J67-K67)/2)*O67,0)</f>
        <v>74160573.065842599</v>
      </c>
      <c r="G67">
        <f t="shared" ref="G67:G98" si="15">SUM(B67:F67)</f>
        <v>707617499.83606708</v>
      </c>
      <c r="H67">
        <v>0</v>
      </c>
      <c r="I67">
        <v>0</v>
      </c>
      <c r="J67">
        <v>3768.0209204713001</v>
      </c>
      <c r="K67">
        <v>295.6447183754405</v>
      </c>
      <c r="L67">
        <f t="shared" ref="L67:L98" si="16">I67+K67</f>
        <v>295.6447183754405</v>
      </c>
      <c r="M67">
        <f t="shared" ref="M67:M98" si="17">SUM(H67:K67)</f>
        <v>4063.6656388467404</v>
      </c>
      <c r="N67" s="3">
        <f t="shared" si="9"/>
        <v>707613436.17042816</v>
      </c>
      <c r="O67" s="2">
        <f t="shared" ref="O67:O98" si="18">(1+14.5%)/(1+2.5%)-1</f>
        <v>0.11707317073170742</v>
      </c>
      <c r="P67" s="2" t="e">
        <f t="shared" ref="P67:P98" si="19">(H67+I67+J67+K67)/B67</f>
        <v>#DIV/0!</v>
      </c>
      <c r="Q67" s="2" t="e">
        <f t="shared" ref="Q67:Q98" si="20">(D67+E67+F67)/B67</f>
        <v>#DIV/0!</v>
      </c>
      <c r="R67" s="3">
        <f t="shared" ref="R67:R98" si="21">C67/M67</f>
        <v>155883.13189812491</v>
      </c>
    </row>
    <row r="68" spans="1:18" x14ac:dyDescent="0.3">
      <c r="A68">
        <v>2090</v>
      </c>
      <c r="B68">
        <f t="shared" si="13"/>
        <v>0</v>
      </c>
      <c r="C68" s="3">
        <f t="shared" si="10"/>
        <v>707613436.17042816</v>
      </c>
      <c r="E68">
        <v>0</v>
      </c>
      <c r="F68">
        <f t="shared" si="14"/>
        <v>82842343.786055312</v>
      </c>
      <c r="G68">
        <f t="shared" si="15"/>
        <v>790455779.95648348</v>
      </c>
      <c r="H68">
        <v>0</v>
      </c>
      <c r="I68">
        <v>0</v>
      </c>
      <c r="J68">
        <v>3244.741656998709</v>
      </c>
      <c r="K68">
        <v>254.5874223183603</v>
      </c>
      <c r="L68">
        <f t="shared" si="16"/>
        <v>254.5874223183603</v>
      </c>
      <c r="M68">
        <f t="shared" si="17"/>
        <v>3499.3290793170695</v>
      </c>
      <c r="N68" s="3">
        <f t="shared" si="9"/>
        <v>790452280.62740409</v>
      </c>
      <c r="O68" s="2">
        <f t="shared" si="18"/>
        <v>0.11707317073170742</v>
      </c>
      <c r="P68" s="2" t="e">
        <f t="shared" si="19"/>
        <v>#DIV/0!</v>
      </c>
      <c r="Q68" s="2" t="e">
        <f t="shared" si="20"/>
        <v>#DIV/0!</v>
      </c>
      <c r="R68" s="3">
        <f t="shared" si="21"/>
        <v>202214.03021305052</v>
      </c>
    </row>
    <row r="69" spans="1:18" x14ac:dyDescent="0.3">
      <c r="A69">
        <v>2091</v>
      </c>
      <c r="B69">
        <f t="shared" si="13"/>
        <v>0</v>
      </c>
      <c r="C69" s="3">
        <f t="shared" si="10"/>
        <v>790452280.62740409</v>
      </c>
      <c r="E69">
        <v>0</v>
      </c>
      <c r="F69">
        <f t="shared" si="14"/>
        <v>92540578.764086157</v>
      </c>
      <c r="G69">
        <f t="shared" si="15"/>
        <v>882992859.39149022</v>
      </c>
      <c r="H69">
        <v>0</v>
      </c>
      <c r="I69">
        <v>0</v>
      </c>
      <c r="J69">
        <v>2788.572638304227</v>
      </c>
      <c r="K69">
        <v>218.7956993131009</v>
      </c>
      <c r="L69">
        <f t="shared" si="16"/>
        <v>218.7956993131009</v>
      </c>
      <c r="M69">
        <f t="shared" si="17"/>
        <v>3007.3683376173281</v>
      </c>
      <c r="N69" s="3">
        <f t="shared" ref="N69:N98" si="22">C69+D69+E69+F69-H69-I69-J69-K69</f>
        <v>882989852.02315259</v>
      </c>
      <c r="O69" s="2">
        <f t="shared" si="18"/>
        <v>0.11707317073170742</v>
      </c>
      <c r="P69" s="2" t="e">
        <f t="shared" si="19"/>
        <v>#DIV/0!</v>
      </c>
      <c r="Q69" s="2" t="e">
        <f t="shared" si="20"/>
        <v>#DIV/0!</v>
      </c>
      <c r="R69" s="3">
        <f t="shared" si="21"/>
        <v>262838.53252696746</v>
      </c>
    </row>
    <row r="70" spans="1:18" x14ac:dyDescent="0.3">
      <c r="A70">
        <v>2092</v>
      </c>
      <c r="B70">
        <f t="shared" si="13"/>
        <v>0</v>
      </c>
      <c r="C70" s="3">
        <f t="shared" ref="C70:C98" si="23">N69</f>
        <v>882989852.02315259</v>
      </c>
      <c r="E70">
        <v>0</v>
      </c>
      <c r="F70">
        <f t="shared" si="14"/>
        <v>103374275.16656066</v>
      </c>
      <c r="G70">
        <f t="shared" si="15"/>
        <v>986364127.18971324</v>
      </c>
      <c r="H70">
        <v>0</v>
      </c>
      <c r="I70">
        <v>0</v>
      </c>
      <c r="J70">
        <v>2321.1622663795929</v>
      </c>
      <c r="K70">
        <v>182.1219624390142</v>
      </c>
      <c r="L70">
        <f t="shared" si="16"/>
        <v>182.1219624390142</v>
      </c>
      <c r="M70">
        <f t="shared" si="17"/>
        <v>2503.2842288186071</v>
      </c>
      <c r="N70" s="3">
        <f t="shared" si="22"/>
        <v>986361623.90548444</v>
      </c>
      <c r="O70" s="2">
        <f t="shared" si="18"/>
        <v>0.11707317073170742</v>
      </c>
      <c r="P70" s="2" t="e">
        <f t="shared" si="19"/>
        <v>#DIV/0!</v>
      </c>
      <c r="Q70" s="2" t="e">
        <f t="shared" si="20"/>
        <v>#DIV/0!</v>
      </c>
      <c r="R70" s="3">
        <f t="shared" si="21"/>
        <v>352732.55903500353</v>
      </c>
    </row>
    <row r="71" spans="1:18" x14ac:dyDescent="0.3">
      <c r="A71">
        <v>2093</v>
      </c>
      <c r="B71">
        <f t="shared" si="13"/>
        <v>0</v>
      </c>
      <c r="C71" s="3">
        <f t="shared" si="23"/>
        <v>986361623.90548444</v>
      </c>
      <c r="E71">
        <v>0</v>
      </c>
      <c r="F71">
        <f t="shared" si="14"/>
        <v>115476358.68000951</v>
      </c>
      <c r="G71">
        <f t="shared" si="15"/>
        <v>1101837982.585494</v>
      </c>
      <c r="H71">
        <v>0</v>
      </c>
      <c r="I71">
        <v>0</v>
      </c>
      <c r="J71">
        <v>1966.097753529825</v>
      </c>
      <c r="K71">
        <v>154.2630545077248</v>
      </c>
      <c r="L71">
        <f t="shared" si="16"/>
        <v>154.2630545077248</v>
      </c>
      <c r="M71">
        <f t="shared" si="17"/>
        <v>2120.3608080375498</v>
      </c>
      <c r="N71" s="3">
        <f t="shared" si="22"/>
        <v>1101835862.2246859</v>
      </c>
      <c r="O71" s="2">
        <f t="shared" si="18"/>
        <v>0.11707317073170742</v>
      </c>
      <c r="P71" s="2" t="e">
        <f t="shared" si="19"/>
        <v>#DIV/0!</v>
      </c>
      <c r="Q71" s="2" t="e">
        <f t="shared" si="20"/>
        <v>#DIV/0!</v>
      </c>
      <c r="R71" s="3">
        <f t="shared" si="21"/>
        <v>465185.74582520616</v>
      </c>
    </row>
    <row r="72" spans="1:18" x14ac:dyDescent="0.3">
      <c r="A72">
        <v>2094</v>
      </c>
      <c r="C72" s="3">
        <f t="shared" si="23"/>
        <v>1101835862.2246859</v>
      </c>
      <c r="E72">
        <v>0</v>
      </c>
      <c r="F72">
        <f t="shared" si="14"/>
        <v>128995317.31202956</v>
      </c>
      <c r="G72">
        <f t="shared" si="15"/>
        <v>1230831179.5367155</v>
      </c>
      <c r="H72">
        <v>0</v>
      </c>
      <c r="I72">
        <v>0</v>
      </c>
      <c r="J72">
        <v>1595.206511787846</v>
      </c>
      <c r="K72">
        <v>125.16235707873869</v>
      </c>
      <c r="L72">
        <f t="shared" si="16"/>
        <v>125.16235707873869</v>
      </c>
      <c r="M72">
        <f t="shared" si="17"/>
        <v>1720.3688688665848</v>
      </c>
      <c r="N72" s="3">
        <f t="shared" si="22"/>
        <v>1230829459.1678467</v>
      </c>
      <c r="O72" s="2">
        <f t="shared" si="18"/>
        <v>0.11707317073170742</v>
      </c>
      <c r="P72" s="2" t="e">
        <f t="shared" si="19"/>
        <v>#DIV/0!</v>
      </c>
      <c r="Q72" s="2" t="e">
        <f t="shared" si="20"/>
        <v>#DIV/0!</v>
      </c>
      <c r="R72" s="3">
        <f t="shared" si="21"/>
        <v>640464.89224755531</v>
      </c>
    </row>
    <row r="73" spans="1:18" x14ac:dyDescent="0.3">
      <c r="A73">
        <v>2095</v>
      </c>
      <c r="C73" s="3">
        <f t="shared" si="23"/>
        <v>1230829459.1678467</v>
      </c>
      <c r="E73">
        <v>0</v>
      </c>
      <c r="F73">
        <f t="shared" si="14"/>
        <v>144097025.22650987</v>
      </c>
      <c r="G73">
        <f t="shared" si="15"/>
        <v>1374926484.3943565</v>
      </c>
      <c r="H73">
        <v>0</v>
      </c>
      <c r="I73">
        <v>0</v>
      </c>
      <c r="J73">
        <v>1301.9003785938351</v>
      </c>
      <c r="K73">
        <v>102.1491066281317</v>
      </c>
      <c r="L73">
        <f t="shared" si="16"/>
        <v>102.1491066281317</v>
      </c>
      <c r="M73">
        <f t="shared" si="17"/>
        <v>1404.0494852219667</v>
      </c>
      <c r="N73" s="3">
        <f t="shared" si="22"/>
        <v>1374925080.344871</v>
      </c>
      <c r="O73" s="2">
        <f t="shared" si="18"/>
        <v>0.11707317073170742</v>
      </c>
      <c r="P73" s="2" t="e">
        <f t="shared" si="19"/>
        <v>#DIV/0!</v>
      </c>
      <c r="Q73" s="2" t="e">
        <f t="shared" si="20"/>
        <v>#DIV/0!</v>
      </c>
      <c r="R73" s="3">
        <f t="shared" si="21"/>
        <v>876628.26141292613</v>
      </c>
    </row>
    <row r="74" spans="1:18" x14ac:dyDescent="0.3">
      <c r="A74">
        <v>2096</v>
      </c>
      <c r="C74" s="3">
        <f t="shared" si="23"/>
        <v>1374925080.344871</v>
      </c>
      <c r="E74">
        <v>0</v>
      </c>
      <c r="F74">
        <f t="shared" si="14"/>
        <v>160966773.0004589</v>
      </c>
      <c r="G74">
        <f t="shared" si="15"/>
        <v>1535891853.34533</v>
      </c>
      <c r="H74">
        <v>0</v>
      </c>
      <c r="I74">
        <v>0</v>
      </c>
      <c r="J74">
        <v>1040.307758225865</v>
      </c>
      <c r="K74">
        <v>81.624147183875593</v>
      </c>
      <c r="L74">
        <f t="shared" si="16"/>
        <v>81.624147183875593</v>
      </c>
      <c r="M74">
        <f t="shared" si="17"/>
        <v>1121.9319054097405</v>
      </c>
      <c r="N74" s="3">
        <f t="shared" si="22"/>
        <v>1535890731.4134245</v>
      </c>
      <c r="O74" s="2">
        <f t="shared" si="18"/>
        <v>0.11707317073170742</v>
      </c>
      <c r="P74" s="2" t="e">
        <f t="shared" si="19"/>
        <v>#DIV/0!</v>
      </c>
      <c r="Q74" s="2" t="e">
        <f t="shared" si="20"/>
        <v>#DIV/0!</v>
      </c>
      <c r="R74" s="3">
        <f t="shared" si="21"/>
        <v>1225497.7986767699</v>
      </c>
    </row>
    <row r="75" spans="1:18" x14ac:dyDescent="0.3">
      <c r="A75">
        <v>2097</v>
      </c>
      <c r="C75" s="3">
        <f t="shared" si="23"/>
        <v>1535890731.4134245</v>
      </c>
      <c r="E75">
        <v>0</v>
      </c>
      <c r="F75">
        <f t="shared" si="14"/>
        <v>179811546.0362446</v>
      </c>
      <c r="G75">
        <f t="shared" si="15"/>
        <v>1715702277.4496691</v>
      </c>
      <c r="H75">
        <v>0</v>
      </c>
      <c r="I75">
        <v>0</v>
      </c>
      <c r="J75">
        <v>820.34235023301665</v>
      </c>
      <c r="K75">
        <v>64.365322864436692</v>
      </c>
      <c r="L75">
        <f t="shared" si="16"/>
        <v>64.365322864436692</v>
      </c>
      <c r="M75">
        <f t="shared" si="17"/>
        <v>884.70767309745338</v>
      </c>
      <c r="N75" s="3">
        <f t="shared" si="22"/>
        <v>1715701392.741996</v>
      </c>
      <c r="O75" s="2">
        <f t="shared" si="18"/>
        <v>0.11707317073170742</v>
      </c>
      <c r="P75" s="2" t="e">
        <f t="shared" si="19"/>
        <v>#DIV/0!</v>
      </c>
      <c r="Q75" s="2" t="e">
        <f t="shared" si="20"/>
        <v>#DIV/0!</v>
      </c>
      <c r="R75" s="3">
        <f t="shared" si="21"/>
        <v>1736043.1904429083</v>
      </c>
    </row>
    <row r="76" spans="1:18" x14ac:dyDescent="0.3">
      <c r="A76">
        <v>2098</v>
      </c>
      <c r="C76" s="3">
        <f t="shared" si="23"/>
        <v>1715701392.741996</v>
      </c>
      <c r="E76">
        <v>0</v>
      </c>
      <c r="F76">
        <f t="shared" si="14"/>
        <v>200862560.10526016</v>
      </c>
      <c r="G76">
        <f t="shared" si="15"/>
        <v>1916563952.8472562</v>
      </c>
      <c r="H76">
        <v>0</v>
      </c>
      <c r="I76">
        <v>0</v>
      </c>
      <c r="J76">
        <v>664.85369076154507</v>
      </c>
      <c r="K76">
        <v>52.165443428982762</v>
      </c>
      <c r="L76">
        <f t="shared" si="16"/>
        <v>52.165443428982762</v>
      </c>
      <c r="M76">
        <f t="shared" si="17"/>
        <v>717.01913419052778</v>
      </c>
      <c r="N76" s="3">
        <f t="shared" si="22"/>
        <v>1916563235.8281219</v>
      </c>
      <c r="O76" s="2">
        <f t="shared" si="18"/>
        <v>0.11707317073170742</v>
      </c>
      <c r="P76" s="2" t="e">
        <f t="shared" si="19"/>
        <v>#DIV/0!</v>
      </c>
      <c r="Q76" s="2" t="e">
        <f t="shared" si="20"/>
        <v>#DIV/0!</v>
      </c>
      <c r="R76" s="3">
        <f t="shared" si="21"/>
        <v>2392825.115718734</v>
      </c>
    </row>
    <row r="77" spans="1:18" x14ac:dyDescent="0.3">
      <c r="A77">
        <v>2099</v>
      </c>
      <c r="C77" s="3">
        <f t="shared" si="23"/>
        <v>1916563235.8281219</v>
      </c>
      <c r="E77">
        <v>0</v>
      </c>
      <c r="F77">
        <f t="shared" si="14"/>
        <v>224378103.39011392</v>
      </c>
      <c r="G77">
        <f t="shared" si="15"/>
        <v>2140941339.2182357</v>
      </c>
      <c r="H77">
        <v>0</v>
      </c>
      <c r="I77">
        <v>0</v>
      </c>
      <c r="J77">
        <v>499.54660601712959</v>
      </c>
      <c r="K77">
        <v>39.195195241344017</v>
      </c>
      <c r="L77">
        <f t="shared" si="16"/>
        <v>39.195195241344017</v>
      </c>
      <c r="M77">
        <f t="shared" si="17"/>
        <v>538.74180125847363</v>
      </c>
      <c r="N77" s="3">
        <f t="shared" si="22"/>
        <v>2140940800.4764345</v>
      </c>
      <c r="O77" s="2">
        <f t="shared" si="18"/>
        <v>0.11707317073170742</v>
      </c>
      <c r="P77" s="2" t="e">
        <f t="shared" si="19"/>
        <v>#DIV/0!</v>
      </c>
      <c r="Q77" s="2" t="e">
        <f t="shared" si="20"/>
        <v>#DIV/0!</v>
      </c>
      <c r="R77" s="3">
        <f t="shared" si="21"/>
        <v>3557480.0977966199</v>
      </c>
    </row>
    <row r="78" spans="1:18" x14ac:dyDescent="0.3">
      <c r="A78">
        <v>2100</v>
      </c>
      <c r="C78" s="3">
        <f t="shared" si="23"/>
        <v>2140940800.4764345</v>
      </c>
      <c r="E78">
        <v>0</v>
      </c>
      <c r="F78">
        <f t="shared" si="14"/>
        <v>250646703.26834202</v>
      </c>
      <c r="G78">
        <f t="shared" si="15"/>
        <v>2391587503.7447767</v>
      </c>
      <c r="H78">
        <v>0</v>
      </c>
      <c r="I78">
        <v>0</v>
      </c>
      <c r="J78">
        <v>389.55371304159632</v>
      </c>
      <c r="K78">
        <v>30.564983638648329</v>
      </c>
      <c r="L78">
        <f t="shared" si="16"/>
        <v>30.564983638648329</v>
      </c>
      <c r="M78">
        <f t="shared" si="17"/>
        <v>420.11869668024462</v>
      </c>
      <c r="N78" s="3">
        <f t="shared" si="22"/>
        <v>2391587083.62608</v>
      </c>
      <c r="O78" s="2">
        <f t="shared" si="18"/>
        <v>0.11707317073170742</v>
      </c>
      <c r="P78" s="2" t="e">
        <f t="shared" si="19"/>
        <v>#DIV/0!</v>
      </c>
      <c r="Q78" s="2" t="e">
        <f t="shared" si="20"/>
        <v>#DIV/0!</v>
      </c>
      <c r="R78" s="3">
        <f t="shared" si="21"/>
        <v>5096037.8992747376</v>
      </c>
    </row>
    <row r="79" spans="1:18" x14ac:dyDescent="0.3">
      <c r="A79">
        <v>2101</v>
      </c>
      <c r="C79" s="3">
        <f t="shared" si="23"/>
        <v>2391587083.62608</v>
      </c>
      <c r="E79">
        <v>0</v>
      </c>
      <c r="F79">
        <f t="shared" si="14"/>
        <v>279990664.75035214</v>
      </c>
      <c r="G79">
        <f t="shared" si="15"/>
        <v>2671577748.3764324</v>
      </c>
      <c r="H79">
        <v>0</v>
      </c>
      <c r="I79">
        <v>0</v>
      </c>
      <c r="J79">
        <v>288.46676881287118</v>
      </c>
      <c r="K79">
        <v>22.633546476086821</v>
      </c>
      <c r="L79">
        <f t="shared" si="16"/>
        <v>22.633546476086821</v>
      </c>
      <c r="M79">
        <f t="shared" si="17"/>
        <v>311.10031528895797</v>
      </c>
      <c r="N79" s="3">
        <f t="shared" si="22"/>
        <v>2671577437.2761173</v>
      </c>
      <c r="O79" s="2">
        <f t="shared" si="18"/>
        <v>0.11707317073170742</v>
      </c>
      <c r="P79" s="2" t="e">
        <f t="shared" si="19"/>
        <v>#DIV/0!</v>
      </c>
      <c r="Q79" s="2" t="e">
        <f t="shared" si="20"/>
        <v>#DIV/0!</v>
      </c>
      <c r="R79" s="3">
        <f t="shared" si="21"/>
        <v>7687510.9605874633</v>
      </c>
    </row>
    <row r="80" spans="1:18" x14ac:dyDescent="0.3">
      <c r="A80">
        <v>2102</v>
      </c>
      <c r="C80" s="3">
        <f t="shared" si="23"/>
        <v>2671577437.2761173</v>
      </c>
      <c r="E80">
        <v>0</v>
      </c>
      <c r="F80">
        <f t="shared" si="14"/>
        <v>312770028.97067744</v>
      </c>
      <c r="G80">
        <f t="shared" si="15"/>
        <v>2984347466.2467947</v>
      </c>
      <c r="H80">
        <v>0</v>
      </c>
      <c r="I80">
        <v>0</v>
      </c>
      <c r="J80">
        <v>197.47559402996669</v>
      </c>
      <c r="K80">
        <v>15.494238916197389</v>
      </c>
      <c r="L80">
        <f t="shared" si="16"/>
        <v>15.494238916197389</v>
      </c>
      <c r="M80">
        <f t="shared" si="17"/>
        <v>212.96983294616408</v>
      </c>
      <c r="N80" s="3">
        <f t="shared" si="22"/>
        <v>2984347253.2769618</v>
      </c>
      <c r="O80" s="2">
        <f t="shared" si="18"/>
        <v>0.11707317073170742</v>
      </c>
      <c r="P80" s="2" t="e">
        <f t="shared" si="19"/>
        <v>#DIV/0!</v>
      </c>
      <c r="Q80" s="2" t="e">
        <f t="shared" si="20"/>
        <v>#DIV/0!</v>
      </c>
      <c r="R80" s="3">
        <f t="shared" si="21"/>
        <v>12544393.730878571</v>
      </c>
    </row>
    <row r="81" spans="1:18" x14ac:dyDescent="0.3">
      <c r="A81">
        <v>2103</v>
      </c>
      <c r="C81" s="3">
        <f t="shared" si="23"/>
        <v>2984347253.2769618</v>
      </c>
      <c r="E81">
        <v>0</v>
      </c>
      <c r="F81">
        <f t="shared" si="14"/>
        <v>349386986.56836927</v>
      </c>
      <c r="G81">
        <f t="shared" si="15"/>
        <v>3333734239.8453312</v>
      </c>
      <c r="H81">
        <v>0</v>
      </c>
      <c r="I81">
        <v>0</v>
      </c>
      <c r="J81">
        <v>141.56983410802789</v>
      </c>
      <c r="K81">
        <v>11.107786983860651</v>
      </c>
      <c r="L81">
        <f t="shared" si="16"/>
        <v>11.107786983860651</v>
      </c>
      <c r="M81">
        <f t="shared" si="17"/>
        <v>152.67762109188854</v>
      </c>
      <c r="N81" s="3">
        <f t="shared" si="22"/>
        <v>3333734087.1677098</v>
      </c>
      <c r="O81" s="2">
        <f t="shared" si="18"/>
        <v>0.11707317073170742</v>
      </c>
      <c r="P81" s="2" t="e">
        <f t="shared" si="19"/>
        <v>#DIV/0!</v>
      </c>
      <c r="Q81" s="2" t="e">
        <f t="shared" si="20"/>
        <v>#DIV/0!</v>
      </c>
      <c r="R81" s="3">
        <f t="shared" si="21"/>
        <v>19546723.559969813</v>
      </c>
    </row>
    <row r="82" spans="1:18" x14ac:dyDescent="0.3">
      <c r="A82">
        <v>2104</v>
      </c>
      <c r="C82" s="3">
        <f t="shared" si="23"/>
        <v>3333734087.1677098</v>
      </c>
      <c r="E82">
        <v>0</v>
      </c>
      <c r="F82">
        <f t="shared" si="14"/>
        <v>390290814.11989433</v>
      </c>
      <c r="G82">
        <f t="shared" si="15"/>
        <v>3724024901.2876043</v>
      </c>
      <c r="H82">
        <v>0</v>
      </c>
      <c r="I82">
        <v>0</v>
      </c>
      <c r="J82">
        <v>92.527388758073641</v>
      </c>
      <c r="K82">
        <v>7.2598412717873186</v>
      </c>
      <c r="L82">
        <f t="shared" si="16"/>
        <v>7.2598412717873186</v>
      </c>
      <c r="M82">
        <f t="shared" si="17"/>
        <v>99.787230029860964</v>
      </c>
      <c r="N82" s="3">
        <f t="shared" si="22"/>
        <v>3724024801.5003743</v>
      </c>
      <c r="O82" s="2">
        <f t="shared" si="18"/>
        <v>0.11707317073170742</v>
      </c>
      <c r="P82" s="2" t="e">
        <f t="shared" si="19"/>
        <v>#DIV/0!</v>
      </c>
      <c r="Q82" s="2" t="e">
        <f t="shared" si="20"/>
        <v>#DIV/0!</v>
      </c>
      <c r="R82" s="3">
        <f t="shared" si="21"/>
        <v>33408423.965372141</v>
      </c>
    </row>
    <row r="83" spans="1:18" x14ac:dyDescent="0.3">
      <c r="A83">
        <v>2105</v>
      </c>
      <c r="C83" s="3">
        <f t="shared" si="23"/>
        <v>3724024801.5003743</v>
      </c>
      <c r="E83">
        <v>0</v>
      </c>
      <c r="F83">
        <f t="shared" si="14"/>
        <v>435983387.75052875</v>
      </c>
      <c r="G83">
        <f t="shared" si="15"/>
        <v>4160008189.2509031</v>
      </c>
      <c r="H83">
        <v>0</v>
      </c>
      <c r="I83">
        <v>0</v>
      </c>
      <c r="J83">
        <v>57.732755374439073</v>
      </c>
      <c r="K83">
        <v>4.5298008063021431</v>
      </c>
      <c r="L83">
        <f t="shared" si="16"/>
        <v>4.5298008063021431</v>
      </c>
      <c r="M83">
        <f t="shared" si="17"/>
        <v>62.262556180741214</v>
      </c>
      <c r="N83" s="3">
        <f t="shared" si="22"/>
        <v>4160008126.9883471</v>
      </c>
      <c r="O83" s="2">
        <f t="shared" si="18"/>
        <v>0.11707317073170742</v>
      </c>
      <c r="P83" s="2" t="e">
        <f t="shared" si="19"/>
        <v>#DIV/0!</v>
      </c>
      <c r="Q83" s="2" t="e">
        <f t="shared" si="20"/>
        <v>#DIV/0!</v>
      </c>
      <c r="R83" s="3">
        <f t="shared" si="21"/>
        <v>59811627.243345879</v>
      </c>
    </row>
    <row r="84" spans="1:18" x14ac:dyDescent="0.3">
      <c r="A84">
        <v>2106</v>
      </c>
      <c r="C84" s="3">
        <f t="shared" si="23"/>
        <v>4160008126.9883471</v>
      </c>
      <c r="E84">
        <v>0</v>
      </c>
      <c r="F84">
        <f t="shared" si="14"/>
        <v>487025339.6113019</v>
      </c>
      <c r="G84">
        <f t="shared" si="15"/>
        <v>4647033466.5996494</v>
      </c>
      <c r="H84">
        <v>0</v>
      </c>
      <c r="I84">
        <v>0</v>
      </c>
      <c r="J84">
        <v>33.025712463339516</v>
      </c>
      <c r="K84">
        <v>2.5912482086620239</v>
      </c>
      <c r="L84">
        <f t="shared" si="16"/>
        <v>2.5912482086620239</v>
      </c>
      <c r="M84">
        <f t="shared" si="17"/>
        <v>35.616960672001539</v>
      </c>
      <c r="N84" s="3">
        <f t="shared" si="22"/>
        <v>4647033430.9826889</v>
      </c>
      <c r="O84" s="2">
        <f t="shared" si="18"/>
        <v>0.11707317073170742</v>
      </c>
      <c r="P84" s="2" t="e">
        <f t="shared" si="19"/>
        <v>#DIV/0!</v>
      </c>
      <c r="Q84" s="2" t="e">
        <f t="shared" si="20"/>
        <v>#DIV/0!</v>
      </c>
      <c r="R84" s="3">
        <f t="shared" si="21"/>
        <v>116798515.32807867</v>
      </c>
    </row>
    <row r="85" spans="1:18" x14ac:dyDescent="0.3">
      <c r="A85">
        <v>2107</v>
      </c>
      <c r="C85" s="3">
        <f t="shared" si="23"/>
        <v>4647033430.9826889</v>
      </c>
      <c r="E85">
        <v>0</v>
      </c>
      <c r="F85">
        <f t="shared" si="14"/>
        <v>544042937.49692404</v>
      </c>
      <c r="G85">
        <f t="shared" si="15"/>
        <v>5191076368.4796133</v>
      </c>
      <c r="H85">
        <v>0</v>
      </c>
      <c r="I85">
        <v>0</v>
      </c>
      <c r="J85">
        <v>12.1094733403649</v>
      </c>
      <c r="K85">
        <v>0.95012790824401494</v>
      </c>
      <c r="L85">
        <f t="shared" si="16"/>
        <v>0.95012790824401494</v>
      </c>
      <c r="M85">
        <f t="shared" si="17"/>
        <v>13.059601248608915</v>
      </c>
      <c r="N85" s="3">
        <f t="shared" si="22"/>
        <v>5191076355.4200125</v>
      </c>
      <c r="O85" s="2">
        <f t="shared" si="18"/>
        <v>0.11707317073170742</v>
      </c>
      <c r="P85" s="2" t="e">
        <f t="shared" si="19"/>
        <v>#DIV/0!</v>
      </c>
      <c r="Q85" s="2" t="e">
        <f t="shared" si="20"/>
        <v>#DIV/0!</v>
      </c>
      <c r="R85" s="3">
        <f t="shared" si="21"/>
        <v>355832719.73772418</v>
      </c>
    </row>
    <row r="86" spans="1:18" x14ac:dyDescent="0.3">
      <c r="A86">
        <v>2108</v>
      </c>
      <c r="C86" s="3">
        <f t="shared" si="23"/>
        <v>5191076355.4200125</v>
      </c>
      <c r="E86">
        <v>0</v>
      </c>
      <c r="F86">
        <f t="shared" si="14"/>
        <v>607735767.82466996</v>
      </c>
      <c r="G86">
        <f t="shared" si="15"/>
        <v>5798812123.2446823</v>
      </c>
      <c r="H86">
        <v>0</v>
      </c>
      <c r="I86">
        <v>0</v>
      </c>
      <c r="J86">
        <v>9.7378741005032055</v>
      </c>
      <c r="K86">
        <v>0.7640485832702516</v>
      </c>
      <c r="L86">
        <f t="shared" si="16"/>
        <v>0.7640485832702516</v>
      </c>
      <c r="M86">
        <f t="shared" si="17"/>
        <v>10.501922683773458</v>
      </c>
      <c r="N86" s="3">
        <f t="shared" si="22"/>
        <v>5798812112.7427597</v>
      </c>
      <c r="O86" s="2">
        <f t="shared" si="18"/>
        <v>0.11707317073170742</v>
      </c>
      <c r="P86" s="2" t="e">
        <f t="shared" si="19"/>
        <v>#DIV/0!</v>
      </c>
      <c r="Q86" s="2" t="e">
        <f t="shared" si="20"/>
        <v>#DIV/0!</v>
      </c>
      <c r="R86" s="3">
        <f t="shared" si="21"/>
        <v>494297712.11711121</v>
      </c>
    </row>
    <row r="87" spans="1:18" x14ac:dyDescent="0.3">
      <c r="A87">
        <v>2109</v>
      </c>
      <c r="C87" s="3">
        <f t="shared" si="23"/>
        <v>5798812112.7427597</v>
      </c>
      <c r="E87">
        <v>0</v>
      </c>
      <c r="F87">
        <f t="shared" si="14"/>
        <v>678885320.16587579</v>
      </c>
      <c r="G87">
        <f t="shared" si="15"/>
        <v>6477697432.9086351</v>
      </c>
      <c r="H87">
        <v>0</v>
      </c>
      <c r="I87">
        <v>0</v>
      </c>
      <c r="J87">
        <v>5.5497117458080716</v>
      </c>
      <c r="K87">
        <v>0.43543892159417191</v>
      </c>
      <c r="L87">
        <f t="shared" si="16"/>
        <v>0.43543892159417191</v>
      </c>
      <c r="M87">
        <f t="shared" si="17"/>
        <v>5.9851506674022437</v>
      </c>
      <c r="N87" s="3">
        <f t="shared" si="22"/>
        <v>6477697426.9234838</v>
      </c>
      <c r="O87" s="2">
        <f t="shared" si="18"/>
        <v>0.11707317073170742</v>
      </c>
      <c r="P87" s="2" t="e">
        <f t="shared" si="19"/>
        <v>#DIV/0!</v>
      </c>
      <c r="Q87" s="2" t="e">
        <f t="shared" si="20"/>
        <v>#DIV/0!</v>
      </c>
      <c r="R87" s="3">
        <f t="shared" si="21"/>
        <v>968866522.32927644</v>
      </c>
    </row>
    <row r="88" spans="1:18" x14ac:dyDescent="0.3">
      <c r="A88">
        <v>2110</v>
      </c>
      <c r="C88" s="3">
        <f t="shared" si="23"/>
        <v>6477697426.9234838</v>
      </c>
      <c r="E88">
        <v>0</v>
      </c>
      <c r="F88">
        <f t="shared" si="14"/>
        <v>758364576.63292933</v>
      </c>
      <c r="G88">
        <f t="shared" si="15"/>
        <v>7236062003.5564137</v>
      </c>
      <c r="H88">
        <v>0</v>
      </c>
      <c r="I88">
        <v>0</v>
      </c>
      <c r="J88">
        <v>2.8136722971486958</v>
      </c>
      <c r="K88">
        <v>0.2207650571608977</v>
      </c>
      <c r="L88">
        <f t="shared" si="16"/>
        <v>0.2207650571608977</v>
      </c>
      <c r="M88">
        <f t="shared" si="17"/>
        <v>3.0344373543095937</v>
      </c>
      <c r="N88" s="3">
        <f t="shared" si="22"/>
        <v>7236062000.5219765</v>
      </c>
      <c r="O88" s="2">
        <f t="shared" si="18"/>
        <v>0.11707317073170742</v>
      </c>
      <c r="P88" s="2" t="e">
        <f t="shared" si="19"/>
        <v>#DIV/0!</v>
      </c>
      <c r="Q88" s="2" t="e">
        <f t="shared" si="20"/>
        <v>#DIV/0!</v>
      </c>
      <c r="R88" s="3">
        <f t="shared" si="21"/>
        <v>2134727684.4333842</v>
      </c>
    </row>
    <row r="89" spans="1:18" x14ac:dyDescent="0.3">
      <c r="A89">
        <v>2111</v>
      </c>
      <c r="C89" s="3">
        <f t="shared" si="23"/>
        <v>7236062000.5219765</v>
      </c>
      <c r="E89">
        <v>0</v>
      </c>
      <c r="F89">
        <f t="shared" si="14"/>
        <v>847148722.0123297</v>
      </c>
      <c r="G89">
        <f t="shared" si="15"/>
        <v>8083210722.5343065</v>
      </c>
      <c r="H89">
        <v>0</v>
      </c>
      <c r="I89">
        <v>0</v>
      </c>
      <c r="J89">
        <v>0</v>
      </c>
      <c r="K89">
        <v>0</v>
      </c>
      <c r="L89">
        <f t="shared" si="16"/>
        <v>0</v>
      </c>
      <c r="M89">
        <f t="shared" si="17"/>
        <v>0</v>
      </c>
      <c r="N89" s="3">
        <f t="shared" si="22"/>
        <v>8083210722.5343065</v>
      </c>
      <c r="O89" s="2">
        <f t="shared" si="18"/>
        <v>0.11707317073170742</v>
      </c>
      <c r="P89" s="2" t="e">
        <f t="shared" si="19"/>
        <v>#DIV/0!</v>
      </c>
      <c r="Q89" s="2" t="e">
        <f t="shared" si="20"/>
        <v>#DIV/0!</v>
      </c>
      <c r="R89" s="3" t="e">
        <f t="shared" si="21"/>
        <v>#DIV/0!</v>
      </c>
    </row>
    <row r="90" spans="1:18" x14ac:dyDescent="0.3">
      <c r="A90">
        <v>2112</v>
      </c>
      <c r="C90" s="3">
        <f t="shared" si="23"/>
        <v>8083210722.5343065</v>
      </c>
      <c r="E90">
        <v>0</v>
      </c>
      <c r="F90">
        <f t="shared" si="14"/>
        <v>946327108.97962701</v>
      </c>
      <c r="G90">
        <f t="shared" si="15"/>
        <v>9029537831.5139332</v>
      </c>
      <c r="H90">
        <v>0</v>
      </c>
      <c r="I90">
        <v>0</v>
      </c>
      <c r="J90">
        <v>0</v>
      </c>
      <c r="K90">
        <v>0</v>
      </c>
      <c r="L90">
        <f t="shared" si="16"/>
        <v>0</v>
      </c>
      <c r="M90">
        <f t="shared" si="17"/>
        <v>0</v>
      </c>
      <c r="N90" s="3">
        <f t="shared" si="22"/>
        <v>9029537831.5139332</v>
      </c>
      <c r="O90" s="2">
        <f t="shared" si="18"/>
        <v>0.11707317073170742</v>
      </c>
      <c r="P90" s="2" t="e">
        <f t="shared" si="19"/>
        <v>#DIV/0!</v>
      </c>
      <c r="Q90" s="2" t="e">
        <f t="shared" si="20"/>
        <v>#DIV/0!</v>
      </c>
      <c r="R90" s="3" t="e">
        <f t="shared" si="21"/>
        <v>#DIV/0!</v>
      </c>
    </row>
    <row r="91" spans="1:18" x14ac:dyDescent="0.3">
      <c r="A91">
        <v>2113</v>
      </c>
      <c r="C91" s="3">
        <f t="shared" si="23"/>
        <v>9029537831.5139332</v>
      </c>
      <c r="E91">
        <v>0</v>
      </c>
      <c r="F91">
        <f t="shared" si="14"/>
        <v>1057116624.1772419</v>
      </c>
      <c r="G91">
        <f t="shared" si="15"/>
        <v>10086654455.691175</v>
      </c>
      <c r="H91">
        <v>0</v>
      </c>
      <c r="I91">
        <v>0</v>
      </c>
      <c r="J91">
        <v>0</v>
      </c>
      <c r="K91">
        <v>0</v>
      </c>
      <c r="L91">
        <f t="shared" si="16"/>
        <v>0</v>
      </c>
      <c r="M91">
        <f t="shared" si="17"/>
        <v>0</v>
      </c>
      <c r="N91" s="3">
        <f t="shared" si="22"/>
        <v>10086654455.691175</v>
      </c>
      <c r="O91" s="2">
        <f t="shared" si="18"/>
        <v>0.11707317073170742</v>
      </c>
      <c r="P91" s="2" t="e">
        <f t="shared" si="19"/>
        <v>#DIV/0!</v>
      </c>
      <c r="Q91" s="2" t="e">
        <f t="shared" si="20"/>
        <v>#DIV/0!</v>
      </c>
      <c r="R91" s="3" t="e">
        <f t="shared" si="21"/>
        <v>#DIV/0!</v>
      </c>
    </row>
    <row r="92" spans="1:18" x14ac:dyDescent="0.3">
      <c r="A92">
        <v>2114</v>
      </c>
      <c r="C92" s="3">
        <f t="shared" si="23"/>
        <v>10086654455.691175</v>
      </c>
      <c r="E92">
        <v>0</v>
      </c>
      <c r="F92">
        <f t="shared" si="14"/>
        <v>1180876619.2028704</v>
      </c>
      <c r="G92">
        <f t="shared" si="15"/>
        <v>11267531074.894047</v>
      </c>
      <c r="H92">
        <v>0</v>
      </c>
      <c r="I92">
        <v>0</v>
      </c>
      <c r="J92">
        <v>0</v>
      </c>
      <c r="K92">
        <v>0</v>
      </c>
      <c r="L92">
        <f t="shared" si="16"/>
        <v>0</v>
      </c>
      <c r="M92">
        <f t="shared" si="17"/>
        <v>0</v>
      </c>
      <c r="N92" s="3">
        <f t="shared" si="22"/>
        <v>11267531074.894047</v>
      </c>
      <c r="O92" s="2">
        <f t="shared" si="18"/>
        <v>0.11707317073170742</v>
      </c>
      <c r="P92" s="2" t="e">
        <f t="shared" si="19"/>
        <v>#DIV/0!</v>
      </c>
      <c r="Q92" s="2" t="e">
        <f t="shared" si="20"/>
        <v>#DIV/0!</v>
      </c>
      <c r="R92" s="3" t="e">
        <f t="shared" si="21"/>
        <v>#DIV/0!</v>
      </c>
    </row>
    <row r="93" spans="1:18" x14ac:dyDescent="0.3">
      <c r="A93">
        <v>2115</v>
      </c>
      <c r="C93" s="3">
        <f t="shared" si="23"/>
        <v>11267531074.894047</v>
      </c>
      <c r="E93">
        <v>0</v>
      </c>
      <c r="F93">
        <f t="shared" si="14"/>
        <v>1319125589.2558897</v>
      </c>
      <c r="G93">
        <f t="shared" si="15"/>
        <v>12586656664.149937</v>
      </c>
      <c r="H93">
        <v>0</v>
      </c>
      <c r="I93">
        <v>0</v>
      </c>
      <c r="J93">
        <v>0</v>
      </c>
      <c r="K93">
        <v>0</v>
      </c>
      <c r="L93">
        <f t="shared" si="16"/>
        <v>0</v>
      </c>
      <c r="M93">
        <f t="shared" si="17"/>
        <v>0</v>
      </c>
      <c r="N93" s="3">
        <f t="shared" si="22"/>
        <v>12586656664.149937</v>
      </c>
      <c r="O93" s="2">
        <f t="shared" si="18"/>
        <v>0.11707317073170742</v>
      </c>
      <c r="P93" s="2" t="e">
        <f t="shared" si="19"/>
        <v>#DIV/0!</v>
      </c>
      <c r="Q93" s="2" t="e">
        <f t="shared" si="20"/>
        <v>#DIV/0!</v>
      </c>
      <c r="R93" s="3" t="e">
        <f t="shared" si="21"/>
        <v>#DIV/0!</v>
      </c>
    </row>
    <row r="94" spans="1:18" x14ac:dyDescent="0.3">
      <c r="A94">
        <v>2116</v>
      </c>
      <c r="C94" s="3">
        <f t="shared" si="23"/>
        <v>12586656664.149937</v>
      </c>
      <c r="E94">
        <v>0</v>
      </c>
      <c r="F94">
        <f t="shared" si="14"/>
        <v>1473559804.5834086</v>
      </c>
      <c r="G94">
        <f t="shared" si="15"/>
        <v>14060216468.733345</v>
      </c>
      <c r="H94">
        <v>0</v>
      </c>
      <c r="I94">
        <v>0</v>
      </c>
      <c r="J94">
        <v>0</v>
      </c>
      <c r="K94">
        <v>0</v>
      </c>
      <c r="L94">
        <f t="shared" si="16"/>
        <v>0</v>
      </c>
      <c r="M94">
        <f t="shared" si="17"/>
        <v>0</v>
      </c>
      <c r="N94" s="3">
        <f t="shared" si="22"/>
        <v>14060216468.733345</v>
      </c>
      <c r="O94" s="2">
        <f t="shared" si="18"/>
        <v>0.11707317073170742</v>
      </c>
      <c r="P94" s="2" t="e">
        <f t="shared" si="19"/>
        <v>#DIV/0!</v>
      </c>
      <c r="Q94" s="2" t="e">
        <f t="shared" si="20"/>
        <v>#DIV/0!</v>
      </c>
      <c r="R94" s="3" t="e">
        <f t="shared" si="21"/>
        <v>#DIV/0!</v>
      </c>
    </row>
    <row r="95" spans="1:18" x14ac:dyDescent="0.3">
      <c r="A95">
        <v>2117</v>
      </c>
      <c r="C95" s="3">
        <f t="shared" si="23"/>
        <v>14060216468.733345</v>
      </c>
      <c r="E95">
        <v>0</v>
      </c>
      <c r="F95">
        <f t="shared" si="14"/>
        <v>1646074123.1687834</v>
      </c>
      <c r="G95">
        <f t="shared" si="15"/>
        <v>15706290591.902128</v>
      </c>
      <c r="H95">
        <v>0</v>
      </c>
      <c r="I95">
        <v>0</v>
      </c>
      <c r="J95">
        <v>0</v>
      </c>
      <c r="K95">
        <v>0</v>
      </c>
      <c r="L95">
        <f t="shared" si="16"/>
        <v>0</v>
      </c>
      <c r="M95">
        <f t="shared" si="17"/>
        <v>0</v>
      </c>
      <c r="N95" s="3">
        <f t="shared" si="22"/>
        <v>15706290591.902128</v>
      </c>
      <c r="O95" s="2">
        <f t="shared" si="18"/>
        <v>0.11707317073170742</v>
      </c>
      <c r="P95" s="2" t="e">
        <f t="shared" si="19"/>
        <v>#DIV/0!</v>
      </c>
      <c r="Q95" s="2" t="e">
        <f t="shared" si="20"/>
        <v>#DIV/0!</v>
      </c>
      <c r="R95" s="3" t="e">
        <f t="shared" si="21"/>
        <v>#DIV/0!</v>
      </c>
    </row>
    <row r="96" spans="1:18" x14ac:dyDescent="0.3">
      <c r="A96">
        <v>2118</v>
      </c>
      <c r="C96" s="3">
        <f t="shared" si="23"/>
        <v>15706290591.902128</v>
      </c>
      <c r="E96">
        <v>0</v>
      </c>
      <c r="F96">
        <f t="shared" si="14"/>
        <v>1838785240.0275679</v>
      </c>
      <c r="G96">
        <f t="shared" si="15"/>
        <v>17545075831.929695</v>
      </c>
      <c r="H96">
        <v>0</v>
      </c>
      <c r="I96">
        <v>0</v>
      </c>
      <c r="J96">
        <v>0</v>
      </c>
      <c r="K96">
        <v>0</v>
      </c>
      <c r="L96">
        <f t="shared" si="16"/>
        <v>0</v>
      </c>
      <c r="M96">
        <f t="shared" si="17"/>
        <v>0</v>
      </c>
      <c r="N96" s="3">
        <f t="shared" si="22"/>
        <v>17545075831.929695</v>
      </c>
      <c r="O96" s="2">
        <f t="shared" si="18"/>
        <v>0.11707317073170742</v>
      </c>
      <c r="P96" s="2" t="e">
        <f t="shared" si="19"/>
        <v>#DIV/0!</v>
      </c>
      <c r="Q96" s="2" t="e">
        <f t="shared" si="20"/>
        <v>#DIV/0!</v>
      </c>
      <c r="R96" s="3" t="e">
        <f t="shared" si="21"/>
        <v>#DIV/0!</v>
      </c>
    </row>
    <row r="97" spans="1:18" x14ac:dyDescent="0.3">
      <c r="A97">
        <v>2119</v>
      </c>
      <c r="C97" s="3">
        <f t="shared" si="23"/>
        <v>17545075831.929695</v>
      </c>
      <c r="E97">
        <v>0</v>
      </c>
      <c r="F97">
        <f t="shared" si="14"/>
        <v>2054057658.3722589</v>
      </c>
      <c r="G97">
        <f t="shared" si="15"/>
        <v>19599133490.301952</v>
      </c>
      <c r="H97">
        <v>0</v>
      </c>
      <c r="I97">
        <v>0</v>
      </c>
      <c r="J97">
        <v>0</v>
      </c>
      <c r="K97">
        <v>0</v>
      </c>
      <c r="L97">
        <f t="shared" si="16"/>
        <v>0</v>
      </c>
      <c r="M97">
        <f t="shared" si="17"/>
        <v>0</v>
      </c>
      <c r="N97" s="3">
        <f t="shared" si="22"/>
        <v>19599133490.301952</v>
      </c>
      <c r="O97" s="2">
        <f t="shared" si="18"/>
        <v>0.11707317073170742</v>
      </c>
      <c r="P97" s="2" t="e">
        <f t="shared" si="19"/>
        <v>#DIV/0!</v>
      </c>
      <c r="Q97" s="2" t="e">
        <f t="shared" si="20"/>
        <v>#DIV/0!</v>
      </c>
      <c r="R97" s="3" t="e">
        <f t="shared" si="21"/>
        <v>#DIV/0!</v>
      </c>
    </row>
    <row r="98" spans="1:18" x14ac:dyDescent="0.3">
      <c r="A98">
        <v>2120</v>
      </c>
      <c r="C98" s="3">
        <f t="shared" si="23"/>
        <v>19599133490.301952</v>
      </c>
      <c r="E98">
        <v>0</v>
      </c>
      <c r="F98">
        <f t="shared" si="14"/>
        <v>2294532701.3036451</v>
      </c>
      <c r="G98">
        <f t="shared" si="15"/>
        <v>21893666191.605598</v>
      </c>
      <c r="H98">
        <v>0</v>
      </c>
      <c r="I98">
        <v>0</v>
      </c>
      <c r="J98">
        <v>0</v>
      </c>
      <c r="K98">
        <v>0</v>
      </c>
      <c r="L98">
        <f t="shared" si="16"/>
        <v>0</v>
      </c>
      <c r="M98">
        <f t="shared" si="17"/>
        <v>0</v>
      </c>
      <c r="N98" s="3">
        <f t="shared" si="22"/>
        <v>21893666191.605598</v>
      </c>
      <c r="O98" s="2">
        <f t="shared" si="18"/>
        <v>0.11707317073170742</v>
      </c>
      <c r="P98" s="2" t="e">
        <f t="shared" si="19"/>
        <v>#DIV/0!</v>
      </c>
      <c r="Q98" s="2" t="e">
        <f t="shared" si="20"/>
        <v>#DIV/0!</v>
      </c>
      <c r="R98" s="3" t="e">
        <f t="shared" si="2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Devengado</vt:lpstr>
      <vt:lpstr>Balances</vt:lpstr>
      <vt:lpstr>Proyeccion de las 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LAURA LOPEZ MURILLO</dc:creator>
  <cp:lastModifiedBy>ANA LAURA LOPEZ MURILLO</cp:lastModifiedBy>
  <dcterms:created xsi:type="dcterms:W3CDTF">2024-06-29T22:51:32Z</dcterms:created>
  <dcterms:modified xsi:type="dcterms:W3CDTF">2024-07-02T00:34:00Z</dcterms:modified>
</cp:coreProperties>
</file>