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OneDrive - BCRA\Documents\GITHUB\Clases\"/>
    </mc:Choice>
  </mc:AlternateContent>
  <xr:revisionPtr revIDLastSave="0" documentId="13_ncr:1_{35AFC113-5C80-48B4-A605-2B71607C1564}" xr6:coauthVersionLast="47" xr6:coauthVersionMax="47" xr10:uidLastSave="{00000000-0000-0000-0000-000000000000}"/>
  <bookViews>
    <workbookView xWindow="-120" yWindow="-120" windowWidth="20730" windowHeight="11160" tabRatio="987" xr2:uid="{00000000-000D-0000-FFFF-FFFF00000000}"/>
  </bookViews>
  <sheets>
    <sheet name="Resp 30" sheetId="9" r:id="rId1"/>
    <sheet name="Resp 31" sheetId="17" r:id="rId2"/>
    <sheet name="Resp 32" sheetId="12" r:id="rId3"/>
    <sheet name="Resp 33" sheetId="13" r:id="rId4"/>
    <sheet name="Resp 34" sheetId="14" r:id="rId5"/>
    <sheet name="Resp 35" sheetId="15" r:id="rId6"/>
    <sheet name="Resp 36" sheetId="1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" i="17" l="1"/>
  <c r="J23" i="17"/>
  <c r="J22" i="17"/>
  <c r="J21" i="17"/>
  <c r="H24" i="17"/>
  <c r="G24" i="17"/>
  <c r="F24" i="17"/>
  <c r="E24" i="17"/>
  <c r="D24" i="17"/>
  <c r="C24" i="17"/>
  <c r="B24" i="17"/>
  <c r="H23" i="17"/>
  <c r="G23" i="17"/>
  <c r="F23" i="17"/>
  <c r="E23" i="17"/>
  <c r="D23" i="17"/>
  <c r="C23" i="17"/>
  <c r="B23" i="17"/>
  <c r="H22" i="17"/>
  <c r="G22" i="17"/>
  <c r="F22" i="17"/>
  <c r="E22" i="17"/>
  <c r="D22" i="17"/>
  <c r="C22" i="17"/>
  <c r="B22" i="17"/>
  <c r="H21" i="17"/>
  <c r="G21" i="17"/>
  <c r="F21" i="17"/>
  <c r="E21" i="17"/>
  <c r="D21" i="17"/>
  <c r="C21" i="17"/>
  <c r="B21" i="17"/>
  <c r="B15" i="17"/>
  <c r="B14" i="17"/>
  <c r="B13" i="17"/>
  <c r="B12" i="17"/>
  <c r="I24" i="17"/>
  <c r="I23" i="17"/>
  <c r="I22" i="17"/>
  <c r="I21" i="17"/>
  <c r="D15" i="16"/>
  <c r="C15" i="16"/>
  <c r="B15" i="16"/>
  <c r="D14" i="16"/>
  <c r="C14" i="16"/>
  <c r="B14" i="16"/>
  <c r="D13" i="16"/>
  <c r="C13" i="16"/>
  <c r="B13" i="16"/>
  <c r="D12" i="16"/>
  <c r="C12" i="16"/>
  <c r="B12" i="16"/>
  <c r="D11" i="16"/>
  <c r="C11" i="16"/>
  <c r="B11" i="16"/>
  <c r="B15" i="15"/>
  <c r="B14" i="15"/>
  <c r="C12" i="15"/>
  <c r="C11" i="15"/>
  <c r="C10" i="15"/>
  <c r="C9" i="15"/>
  <c r="C8" i="15"/>
  <c r="C7" i="15"/>
  <c r="C6" i="15"/>
  <c r="C5" i="15"/>
  <c r="C4" i="15"/>
  <c r="C3" i="15"/>
  <c r="C2" i="15"/>
  <c r="E14" i="14"/>
  <c r="D14" i="14"/>
  <c r="E13" i="14"/>
  <c r="D13" i="14"/>
  <c r="E12" i="14"/>
  <c r="D12" i="14"/>
  <c r="E11" i="14"/>
  <c r="D11" i="14"/>
  <c r="E10" i="14"/>
  <c r="D10" i="14"/>
  <c r="E9" i="14"/>
  <c r="D9" i="14"/>
  <c r="E8" i="14"/>
  <c r="D8" i="14"/>
  <c r="E7" i="14"/>
  <c r="D7" i="14"/>
  <c r="E6" i="14"/>
  <c r="D6" i="14"/>
  <c r="E5" i="14"/>
  <c r="D5" i="14"/>
  <c r="E4" i="14"/>
  <c r="D4" i="14"/>
  <c r="E3" i="14"/>
  <c r="D3" i="14"/>
  <c r="E2" i="14"/>
  <c r="D2" i="14"/>
  <c r="E20" i="13"/>
  <c r="F20" i="13"/>
  <c r="E19" i="13"/>
  <c r="E18" i="13"/>
  <c r="F18" i="13" s="1"/>
  <c r="E17" i="13"/>
  <c r="E16" i="13"/>
  <c r="F16" i="13"/>
  <c r="E15" i="13"/>
  <c r="E14" i="13"/>
  <c r="F14" i="13" s="1"/>
  <c r="E13" i="13"/>
  <c r="E12" i="13"/>
  <c r="E11" i="13"/>
  <c r="F11" i="13"/>
  <c r="E10" i="13"/>
  <c r="F10" i="13"/>
  <c r="E9" i="13"/>
  <c r="F9" i="13"/>
  <c r="E8" i="13"/>
  <c r="E7" i="13"/>
  <c r="F7" i="13"/>
  <c r="E6" i="13"/>
  <c r="F12" i="13" s="1"/>
  <c r="F6" i="13"/>
  <c r="E5" i="13"/>
  <c r="F5" i="13"/>
  <c r="E4" i="13"/>
  <c r="E3" i="13"/>
  <c r="F3" i="13"/>
  <c r="E2" i="13"/>
  <c r="F2" i="13"/>
  <c r="F30" i="12"/>
  <c r="E30" i="12"/>
  <c r="F29" i="12"/>
  <c r="E29" i="12"/>
  <c r="I25" i="12"/>
  <c r="E25" i="12"/>
  <c r="H30" i="12" s="1"/>
  <c r="I24" i="12"/>
  <c r="E24" i="12"/>
  <c r="I23" i="12"/>
  <c r="E23" i="12"/>
  <c r="I22" i="12"/>
  <c r="E22" i="12"/>
  <c r="J22" i="12"/>
  <c r="I21" i="12"/>
  <c r="E21" i="12"/>
  <c r="J21" i="12" s="1"/>
  <c r="I20" i="12"/>
  <c r="E20" i="12"/>
  <c r="I19" i="12"/>
  <c r="E19" i="12"/>
  <c r="J19" i="12"/>
  <c r="I18" i="12"/>
  <c r="E18" i="12"/>
  <c r="J18" i="12" s="1"/>
  <c r="I17" i="12"/>
  <c r="E17" i="12"/>
  <c r="I16" i="12"/>
  <c r="E16" i="12"/>
  <c r="J16" i="12" s="1"/>
  <c r="I15" i="12"/>
  <c r="E15" i="12"/>
  <c r="I14" i="12"/>
  <c r="E14" i="12"/>
  <c r="I13" i="12"/>
  <c r="E13" i="12"/>
  <c r="I12" i="12"/>
  <c r="E12" i="12"/>
  <c r="I11" i="12"/>
  <c r="E11" i="12"/>
  <c r="J11" i="12" s="1"/>
  <c r="I10" i="12"/>
  <c r="E10" i="12"/>
  <c r="I9" i="12"/>
  <c r="E9" i="12"/>
  <c r="J9" i="12" s="1"/>
  <c r="I8" i="12"/>
  <c r="E8" i="12"/>
  <c r="J8" i="12" s="1"/>
  <c r="I7" i="12"/>
  <c r="E7" i="12"/>
  <c r="I6" i="12"/>
  <c r="E6" i="12"/>
  <c r="J6" i="12"/>
  <c r="I5" i="12"/>
  <c r="E5" i="12"/>
  <c r="J5" i="12" s="1"/>
  <c r="I4" i="12"/>
  <c r="E4" i="12"/>
  <c r="I3" i="12"/>
  <c r="E3" i="12"/>
  <c r="J3" i="12"/>
  <c r="I2" i="12"/>
  <c r="E2" i="12"/>
  <c r="J17" i="12" s="1"/>
  <c r="H30" i="9"/>
  <c r="G30" i="9"/>
  <c r="F30" i="9"/>
  <c r="E30" i="9"/>
  <c r="D30" i="9"/>
  <c r="C30" i="9"/>
  <c r="B30" i="9"/>
  <c r="H22" i="9"/>
  <c r="G22" i="9"/>
  <c r="F22" i="9"/>
  <c r="E22" i="9"/>
  <c r="D22" i="9"/>
  <c r="C22" i="9"/>
  <c r="B22" i="9"/>
  <c r="H13" i="9"/>
  <c r="G13" i="9"/>
  <c r="F13" i="9"/>
  <c r="E13" i="9"/>
  <c r="D13" i="9"/>
  <c r="C13" i="9"/>
  <c r="B13" i="9"/>
  <c r="D8" i="9"/>
  <c r="D7" i="9"/>
  <c r="F13" i="13"/>
  <c r="F15" i="13"/>
  <c r="F17" i="13"/>
  <c r="F19" i="13"/>
  <c r="J2" i="12"/>
  <c r="J4" i="12"/>
  <c r="J12" i="12"/>
  <c r="J20" i="12"/>
  <c r="J15" i="12"/>
  <c r="J23" i="12"/>
  <c r="H29" i="12" l="1"/>
  <c r="J7" i="12"/>
  <c r="J13" i="12"/>
  <c r="J10" i="12"/>
  <c r="F4" i="13"/>
  <c r="F8" i="13"/>
  <c r="J25" i="12"/>
  <c r="J24" i="12"/>
  <c r="J14" i="12"/>
</calcChain>
</file>

<file path=xl/sharedStrings.xml><?xml version="1.0" encoding="utf-8"?>
<sst xmlns="http://schemas.openxmlformats.org/spreadsheetml/2006/main" count="73" uniqueCount="50">
  <si>
    <t>Año</t>
  </si>
  <si>
    <t>Precio</t>
  </si>
  <si>
    <t>País</t>
  </si>
  <si>
    <t>Alemania</t>
  </si>
  <si>
    <t>Grecia</t>
  </si>
  <si>
    <t>España</t>
  </si>
  <si>
    <t>EEUU</t>
  </si>
  <si>
    <t>Mes</t>
  </si>
  <si>
    <t>Ingresos ($)</t>
  </si>
  <si>
    <t>IPC (1999 = 100)</t>
  </si>
  <si>
    <t>TC Peso-Dólar</t>
  </si>
  <si>
    <t>IPC Argentina</t>
  </si>
  <si>
    <t>IPC EEUU</t>
  </si>
  <si>
    <t>PBI per cápita (dólares corrientes)</t>
  </si>
  <si>
    <t>Argentina</t>
  </si>
  <si>
    <t>Bolivia</t>
  </si>
  <si>
    <t>Brasil</t>
  </si>
  <si>
    <t>Chile</t>
  </si>
  <si>
    <t>Colombia</t>
  </si>
  <si>
    <t>Costa Rica</t>
  </si>
  <si>
    <t>Ecuador</t>
  </si>
  <si>
    <t>México</t>
  </si>
  <si>
    <t>Perú</t>
  </si>
  <si>
    <t>Uruguay</t>
  </si>
  <si>
    <t>Venezuela</t>
  </si>
  <si>
    <t>Promedio Mundial</t>
  </si>
  <si>
    <t>Índice (dic 2001 = 100)</t>
  </si>
  <si>
    <t>Índice (dic 2014 = 100)</t>
  </si>
  <si>
    <t>a)</t>
  </si>
  <si>
    <t>Variación entre 2004 y 2010.</t>
  </si>
  <si>
    <t>Variación entre 2009 y 2010.</t>
  </si>
  <si>
    <t>b)</t>
  </si>
  <si>
    <t>Índice elemental tomando 2004 como base</t>
  </si>
  <si>
    <t>c)</t>
  </si>
  <si>
    <t>Índice elemental tomando 2006 como base</t>
  </si>
  <si>
    <t>d)</t>
  </si>
  <si>
    <t>Índice elemental tomando 2004-2006 como base</t>
  </si>
  <si>
    <t>Variación entre 2008 y 2009</t>
  </si>
  <si>
    <t>Índice elemental con base 2008</t>
  </si>
  <si>
    <t>Ingreso Real</t>
  </si>
  <si>
    <t>Base Ene-2013 = 100</t>
  </si>
  <si>
    <t>Dic-14 vs. Dic-13</t>
  </si>
  <si>
    <t>Promedio 2014 vs. Promedio 2013</t>
  </si>
  <si>
    <t>Ingresos</t>
  </si>
  <si>
    <t>Precios</t>
  </si>
  <si>
    <t>Variaciones</t>
  </si>
  <si>
    <t>ITCR</t>
  </si>
  <si>
    <t>ITCR (2000 = 100)</t>
  </si>
  <si>
    <t>EEUU = 100</t>
  </si>
  <si>
    <t>Promedio Mundial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</si>
</sst>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33">
    <xf numFmtId="0" fontId="0" fillId="0" borderId="0" xfId="0"/>
    <xf numFmtId="1" fontId="0" fillId="0" borderId="0" xfId="0" applyNumberFormat="1"/>
    <xf numFmtId="10" fontId="0" fillId="0" borderId="0" xfId="0" applyNumberFormat="1"/>
    <xf numFmtId="17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0" fillId="0" borderId="8" xfId="0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0" xfId="0" applyFont="1"/>
    <xf numFmtId="2" fontId="0" fillId="2" borderId="0" xfId="0" applyNumberFormat="1" applyFill="1"/>
    <xf numFmtId="164" fontId="1" fillId="2" borderId="1" xfId="1" applyNumberFormat="1" applyFill="1" applyBorder="1"/>
    <xf numFmtId="164" fontId="1" fillId="2" borderId="0" xfId="1" applyNumberFormat="1" applyFill="1" applyBorder="1"/>
    <xf numFmtId="164" fontId="1" fillId="2" borderId="2" xfId="1" applyNumberFormat="1" applyFill="1" applyBorder="1"/>
    <xf numFmtId="164" fontId="1" fillId="2" borderId="7" xfId="1" applyNumberFormat="1" applyFill="1" applyBorder="1"/>
    <xf numFmtId="164" fontId="1" fillId="2" borderId="4" xfId="1" applyNumberFormat="1" applyFill="1" applyBorder="1"/>
    <xf numFmtId="164" fontId="1" fillId="2" borderId="3" xfId="1" applyNumberFormat="1" applyFill="1" applyBorder="1"/>
    <xf numFmtId="0" fontId="4" fillId="2" borderId="0" xfId="0" applyFont="1" applyFill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'Resp 30'!$A$2</c:f>
              <c:strCache>
                <c:ptCount val="1"/>
                <c:pt idx="0">
                  <c:v>Precio</c:v>
                </c:pt>
              </c:strCache>
            </c:strRef>
          </c:tx>
          <c:marker>
            <c:symbol val="none"/>
          </c:marker>
          <c:cat>
            <c:numRef>
              <c:f>'Resp 30'!$B$1:$H$1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cat>
          <c:val>
            <c:numRef>
              <c:f>'Resp 30'!$B$2:$H$2</c:f>
              <c:numCache>
                <c:formatCode>General</c:formatCode>
                <c:ptCount val="7"/>
                <c:pt idx="0">
                  <c:v>3.5</c:v>
                </c:pt>
                <c:pt idx="1">
                  <c:v>4.8</c:v>
                </c:pt>
                <c:pt idx="2">
                  <c:v>6.8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D-4BF7-AA50-BA5DB507E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80239"/>
        <c:axId val="1"/>
      </c:lineChart>
      <c:catAx>
        <c:axId val="553680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8023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Índices</a:t>
            </a:r>
            <a:r>
              <a:rPr lang="es-ES" baseline="0"/>
              <a:t> Simples/Elementales</a:t>
            </a:r>
            <a:endParaRPr lang="es-E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"2004 = 100"</c:v>
          </c:tx>
          <c:marker>
            <c:symbol val="none"/>
          </c:marker>
          <c:cat>
            <c:numRef>
              <c:f>'Resp 30'!$B$1:$H$1</c:f>
              <c:numCache>
                <c:formatCode>General</c:formatCode>
                <c:ptCount val="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</c:numCache>
            </c:numRef>
          </c:cat>
          <c:val>
            <c:numRef>
              <c:f>'Resp 30'!$B$13:$H$13</c:f>
              <c:numCache>
                <c:formatCode>General</c:formatCode>
                <c:ptCount val="7"/>
                <c:pt idx="0">
                  <c:v>100</c:v>
                </c:pt>
                <c:pt idx="1">
                  <c:v>137.14285714285714</c:v>
                </c:pt>
                <c:pt idx="2">
                  <c:v>194.28571428571428</c:v>
                </c:pt>
                <c:pt idx="3">
                  <c:v>228.57142857142858</c:v>
                </c:pt>
                <c:pt idx="4">
                  <c:v>285.71428571428572</c:v>
                </c:pt>
                <c:pt idx="5">
                  <c:v>342.85714285714283</c:v>
                </c:pt>
                <c:pt idx="6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A-4EFD-A345-D0E15992C89E}"/>
            </c:ext>
          </c:extLst>
        </c:ser>
        <c:ser>
          <c:idx val="0"/>
          <c:order val="1"/>
          <c:tx>
            <c:v>"2006 = 100"</c:v>
          </c:tx>
          <c:marker>
            <c:symbol val="none"/>
          </c:marker>
          <c:val>
            <c:numRef>
              <c:f>'Resp 30'!$B$22:$H$22</c:f>
              <c:numCache>
                <c:formatCode>General</c:formatCode>
                <c:ptCount val="7"/>
                <c:pt idx="0">
                  <c:v>51.470588235294116</c:v>
                </c:pt>
                <c:pt idx="1">
                  <c:v>70.588235294117652</c:v>
                </c:pt>
                <c:pt idx="2">
                  <c:v>100</c:v>
                </c:pt>
                <c:pt idx="3">
                  <c:v>117.64705882352942</c:v>
                </c:pt>
                <c:pt idx="4">
                  <c:v>147.05882352941177</c:v>
                </c:pt>
                <c:pt idx="5">
                  <c:v>176.47058823529412</c:v>
                </c:pt>
                <c:pt idx="6">
                  <c:v>205.88235294117646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BA-4EFD-A345-D0E15992C89E}"/>
            </c:ext>
          </c:extLst>
        </c:ser>
        <c:ser>
          <c:idx val="2"/>
          <c:order val="2"/>
          <c:tx>
            <c:v>"Promedio 2004-2006 = 100"</c:v>
          </c:tx>
          <c:marker>
            <c:symbol val="none"/>
          </c:marker>
          <c:val>
            <c:numRef>
              <c:f>'Resp 30'!$B$30:$H$30</c:f>
              <c:numCache>
                <c:formatCode>General</c:formatCode>
                <c:ptCount val="7"/>
                <c:pt idx="0">
                  <c:v>69.536423841059587</c:v>
                </c:pt>
                <c:pt idx="1">
                  <c:v>95.364238410596016</c:v>
                </c:pt>
                <c:pt idx="2">
                  <c:v>135.09933774834434</c:v>
                </c:pt>
                <c:pt idx="3">
                  <c:v>158.94039735099335</c:v>
                </c:pt>
                <c:pt idx="4">
                  <c:v>198.6754966887417</c:v>
                </c:pt>
                <c:pt idx="5">
                  <c:v>238.41059602649003</c:v>
                </c:pt>
                <c:pt idx="6">
                  <c:v>278.14569536423835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BA-4EFD-A345-D0E15992C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81487"/>
        <c:axId val="1"/>
      </c:lineChart>
      <c:catAx>
        <c:axId val="553681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81487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5.4001775448997508E-2"/>
          <c:y val="0.90665639738775627"/>
          <c:w val="0.90202965657399548"/>
          <c:h val="7.229153999105032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'Resp 31'!$A$2</c:f>
              <c:strCache>
                <c:ptCount val="1"/>
                <c:pt idx="0">
                  <c:v>Alemania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31'!$B$2:$J$2</c:f>
              <c:numCache>
                <c:formatCode>0</c:formatCode>
                <c:ptCount val="9"/>
                <c:pt idx="0">
                  <c:v>3479</c:v>
                </c:pt>
                <c:pt idx="1">
                  <c:v>3283</c:v>
                </c:pt>
                <c:pt idx="2">
                  <c:v>3417</c:v>
                </c:pt>
                <c:pt idx="3">
                  <c:v>3542</c:v>
                </c:pt>
                <c:pt idx="4">
                  <c:v>3560</c:v>
                </c:pt>
                <c:pt idx="5">
                  <c:v>3577</c:v>
                </c:pt>
                <c:pt idx="6">
                  <c:v>3634</c:v>
                </c:pt>
                <c:pt idx="7">
                  <c:v>3697</c:v>
                </c:pt>
                <c:pt idx="8">
                  <c:v>3766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8A-4886-8AC4-3937A3610C9C}"/>
            </c:ext>
          </c:extLst>
        </c:ser>
        <c:ser>
          <c:idx val="2"/>
          <c:order val="1"/>
          <c:tx>
            <c:strRef>
              <c:f>'Resp 31'!$A$3</c:f>
              <c:strCache>
                <c:ptCount val="1"/>
                <c:pt idx="0">
                  <c:v>Grecia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31'!$B$3:$J$3</c:f>
              <c:numCache>
                <c:formatCode>0</c:formatCode>
                <c:ptCount val="9"/>
                <c:pt idx="0">
                  <c:v>331</c:v>
                </c:pt>
                <c:pt idx="1">
                  <c:v>317</c:v>
                </c:pt>
                <c:pt idx="2">
                  <c:v>299</c:v>
                </c:pt>
                <c:pt idx="3">
                  <c:v>272</c:v>
                </c:pt>
                <c:pt idx="4">
                  <c:v>252</c:v>
                </c:pt>
                <c:pt idx="5">
                  <c:v>244</c:v>
                </c:pt>
                <c:pt idx="6">
                  <c:v>245</c:v>
                </c:pt>
                <c:pt idx="7">
                  <c:v>244</c:v>
                </c:pt>
                <c:pt idx="8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8A-4886-8AC4-3937A3610C9C}"/>
            </c:ext>
          </c:extLst>
        </c:ser>
        <c:ser>
          <c:idx val="3"/>
          <c:order val="2"/>
          <c:tx>
            <c:strRef>
              <c:f>'Resp 31'!$A$4</c:f>
              <c:strCache>
                <c:ptCount val="1"/>
                <c:pt idx="0">
                  <c:v>España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31'!$B$4:$J$4</c:f>
              <c:numCache>
                <c:formatCode>0</c:formatCode>
                <c:ptCount val="9"/>
                <c:pt idx="0">
                  <c:v>1484</c:v>
                </c:pt>
                <c:pt idx="1">
                  <c:v>1431</c:v>
                </c:pt>
                <c:pt idx="2">
                  <c:v>1432</c:v>
                </c:pt>
                <c:pt idx="3">
                  <c:v>1417</c:v>
                </c:pt>
                <c:pt idx="4">
                  <c:v>1376</c:v>
                </c:pt>
                <c:pt idx="5">
                  <c:v>1352</c:v>
                </c:pt>
                <c:pt idx="6">
                  <c:v>1371</c:v>
                </c:pt>
                <c:pt idx="7">
                  <c:v>1415</c:v>
                </c:pt>
                <c:pt idx="8">
                  <c:v>1461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8A-4886-8AC4-3937A3610C9C}"/>
            </c:ext>
          </c:extLst>
        </c:ser>
        <c:ser>
          <c:idx val="4"/>
          <c:order val="3"/>
          <c:tx>
            <c:strRef>
              <c:f>'Resp 31'!$A$5</c:f>
              <c:strCache>
                <c:ptCount val="1"/>
                <c:pt idx="0">
                  <c:v>EEUU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31'!$B$5:$J$5</c:f>
              <c:numCache>
                <c:formatCode>0</c:formatCode>
                <c:ptCount val="9"/>
                <c:pt idx="0">
                  <c:v>15011</c:v>
                </c:pt>
                <c:pt idx="1">
                  <c:v>14595</c:v>
                </c:pt>
                <c:pt idx="2">
                  <c:v>14964</c:v>
                </c:pt>
                <c:pt idx="3">
                  <c:v>15204</c:v>
                </c:pt>
                <c:pt idx="4">
                  <c:v>15542</c:v>
                </c:pt>
                <c:pt idx="5">
                  <c:v>15803</c:v>
                </c:pt>
                <c:pt idx="6">
                  <c:v>16177</c:v>
                </c:pt>
                <c:pt idx="7">
                  <c:v>16597</c:v>
                </c:pt>
                <c:pt idx="8">
                  <c:v>16866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98A-4886-8AC4-3937A3610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78159"/>
        <c:axId val="1"/>
      </c:lineChart>
      <c:catAx>
        <c:axId val="5536781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5536781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089379544610158"/>
          <c:y val="0.3263999796542566"/>
          <c:w val="0.2198137631288738"/>
          <c:h val="0.333344660072432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 31'!$A$21</c:f>
              <c:strCache>
                <c:ptCount val="1"/>
                <c:pt idx="0">
                  <c:v>Alemania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31'!$B$21:$J$21</c:f>
              <c:numCache>
                <c:formatCode>General</c:formatCode>
                <c:ptCount val="9"/>
                <c:pt idx="0">
                  <c:v>100</c:v>
                </c:pt>
                <c:pt idx="1">
                  <c:v>94.366197183098592</c:v>
                </c:pt>
                <c:pt idx="2">
                  <c:v>98.217878700776083</c:v>
                </c:pt>
                <c:pt idx="3">
                  <c:v>101.81086519114689</c:v>
                </c:pt>
                <c:pt idx="4">
                  <c:v>102.32825524576027</c:v>
                </c:pt>
                <c:pt idx="5">
                  <c:v>102.8169014084507</c:v>
                </c:pt>
                <c:pt idx="6">
                  <c:v>104.45530324805979</c:v>
                </c:pt>
                <c:pt idx="7">
                  <c:v>106.26616843920667</c:v>
                </c:pt>
                <c:pt idx="8">
                  <c:v>108.24949698189135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4-4240-854E-B7D7C44BDCCA}"/>
            </c:ext>
          </c:extLst>
        </c:ser>
        <c:ser>
          <c:idx val="1"/>
          <c:order val="1"/>
          <c:tx>
            <c:strRef>
              <c:f>'Resp 31'!$A$22</c:f>
              <c:strCache>
                <c:ptCount val="1"/>
                <c:pt idx="0">
                  <c:v>Grecia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31'!$B$22:$J$22</c:f>
              <c:numCache>
                <c:formatCode>General</c:formatCode>
                <c:ptCount val="9"/>
                <c:pt idx="0">
                  <c:v>100</c:v>
                </c:pt>
                <c:pt idx="1">
                  <c:v>95.770392749244706</c:v>
                </c:pt>
                <c:pt idx="2">
                  <c:v>90.332326283987911</c:v>
                </c:pt>
                <c:pt idx="3">
                  <c:v>82.175226586102724</c:v>
                </c:pt>
                <c:pt idx="4">
                  <c:v>76.13293051359517</c:v>
                </c:pt>
                <c:pt idx="5">
                  <c:v>73.716012084592151</c:v>
                </c:pt>
                <c:pt idx="6">
                  <c:v>74.018126888217523</c:v>
                </c:pt>
                <c:pt idx="7">
                  <c:v>73.716012084592151</c:v>
                </c:pt>
                <c:pt idx="8">
                  <c:v>73.716012084592151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84-4240-854E-B7D7C44BDCCA}"/>
            </c:ext>
          </c:extLst>
        </c:ser>
        <c:ser>
          <c:idx val="2"/>
          <c:order val="2"/>
          <c:tx>
            <c:strRef>
              <c:f>'Resp 31'!$A$23</c:f>
              <c:strCache>
                <c:ptCount val="1"/>
                <c:pt idx="0">
                  <c:v>España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31'!$B$23:$J$23</c:f>
              <c:numCache>
                <c:formatCode>General</c:formatCode>
                <c:ptCount val="9"/>
                <c:pt idx="0">
                  <c:v>100</c:v>
                </c:pt>
                <c:pt idx="1">
                  <c:v>96.428571428571431</c:v>
                </c:pt>
                <c:pt idx="2">
                  <c:v>96.495956873315365</c:v>
                </c:pt>
                <c:pt idx="3">
                  <c:v>95.485175202156327</c:v>
                </c:pt>
                <c:pt idx="4">
                  <c:v>92.722371967654993</c:v>
                </c:pt>
                <c:pt idx="5">
                  <c:v>91.105121293800536</c:v>
                </c:pt>
                <c:pt idx="6">
                  <c:v>92.385444743935309</c:v>
                </c:pt>
                <c:pt idx="7">
                  <c:v>95.350404312668459</c:v>
                </c:pt>
                <c:pt idx="8">
                  <c:v>98.450134770889491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84-4240-854E-B7D7C44BDCCA}"/>
            </c:ext>
          </c:extLst>
        </c:ser>
        <c:ser>
          <c:idx val="3"/>
          <c:order val="3"/>
          <c:tx>
            <c:strRef>
              <c:f>'Resp 31'!$A$24</c:f>
              <c:strCache>
                <c:ptCount val="1"/>
                <c:pt idx="0">
                  <c:v>EEUU</c:v>
                </c:pt>
              </c:strCache>
            </c:strRef>
          </c:tx>
          <c:marker>
            <c:symbol val="none"/>
          </c:marker>
          <c:cat>
            <c:numRef>
              <c:f>'Resp 31'!$B$1:$J$1</c:f>
              <c:numCache>
                <c:formatCode>General</c:formatCode>
                <c:ptCount val="9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</c:numCache>
            </c:numRef>
          </c:cat>
          <c:val>
            <c:numRef>
              <c:f>'Resp 31'!$B$24:$J$24</c:f>
              <c:numCache>
                <c:formatCode>General</c:formatCode>
                <c:ptCount val="9"/>
                <c:pt idx="0">
                  <c:v>100</c:v>
                </c:pt>
                <c:pt idx="1">
                  <c:v>97.228698954100324</c:v>
                </c:pt>
                <c:pt idx="2">
                  <c:v>99.686896276064218</c:v>
                </c:pt>
                <c:pt idx="3">
                  <c:v>101.28572380254479</c:v>
                </c:pt>
                <c:pt idx="4">
                  <c:v>103.53740590233828</c:v>
                </c:pt>
                <c:pt idx="5">
                  <c:v>105.27613083738592</c:v>
                </c:pt>
                <c:pt idx="6">
                  <c:v>107.76763706615149</c:v>
                </c:pt>
                <c:pt idx="7">
                  <c:v>110.5655852374925</c:v>
                </c:pt>
                <c:pt idx="8">
                  <c:v>112.35760442342283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84-4240-854E-B7D7C44BD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78991"/>
        <c:axId val="1"/>
      </c:lineChart>
      <c:catAx>
        <c:axId val="5536789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15"/>
          <c:min val="7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78991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089379544610158"/>
          <c:y val="0.3263999796542566"/>
          <c:w val="0.2198137631288738"/>
          <c:h val="0.3333446600724322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Índices Base</a:t>
            </a:r>
            <a:r>
              <a:rPr lang="es-ES" baseline="0"/>
              <a:t> Ene-2013=100</a:t>
            </a:r>
            <a:endParaRPr lang="es-E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8278708751149695E-2"/>
          <c:y val="5.1400554097404488E-2"/>
          <c:w val="0.88928460865468728"/>
          <c:h val="0.64808253135024785"/>
        </c:manualLayout>
      </c:layout>
      <c:lineChart>
        <c:grouping val="standard"/>
        <c:varyColors val="0"/>
        <c:ser>
          <c:idx val="0"/>
          <c:order val="0"/>
          <c:tx>
            <c:strRef>
              <c:f>'Resp 32'!$I$1</c:f>
              <c:strCache>
                <c:ptCount val="1"/>
                <c:pt idx="0">
                  <c:v>Ingresos ($)</c:v>
                </c:pt>
              </c:strCache>
            </c:strRef>
          </c:tx>
          <c:marker>
            <c:symbol val="none"/>
          </c:marker>
          <c:cat>
            <c:numRef>
              <c:f>'Resp 32'!$A$2:$A$25</c:f>
              <c:numCache>
                <c:formatCode>mmm\-yy</c:formatCode>
                <c:ptCount val="2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</c:numCache>
            </c:numRef>
          </c:cat>
          <c:val>
            <c:numRef>
              <c:f>'Resp 32'!$I$2:$I$25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143.75011441647598</c:v>
                </c:pt>
                <c:pt idx="15">
                  <c:v>143.75011441647598</c:v>
                </c:pt>
                <c:pt idx="16">
                  <c:v>143.75011441647598</c:v>
                </c:pt>
                <c:pt idx="17">
                  <c:v>143.75011441647598</c:v>
                </c:pt>
                <c:pt idx="18">
                  <c:v>156.24988558352402</c:v>
                </c:pt>
                <c:pt idx="19">
                  <c:v>156.24988558352402</c:v>
                </c:pt>
                <c:pt idx="20">
                  <c:v>156.24988558352402</c:v>
                </c:pt>
                <c:pt idx="21">
                  <c:v>162.50022883295193</c:v>
                </c:pt>
                <c:pt idx="22">
                  <c:v>162.50022883295193</c:v>
                </c:pt>
                <c:pt idx="23">
                  <c:v>162.50022883295193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4-49C5-96D6-F9E274CDC276}"/>
            </c:ext>
          </c:extLst>
        </c:ser>
        <c:ser>
          <c:idx val="1"/>
          <c:order val="1"/>
          <c:tx>
            <c:strRef>
              <c:f>'Resp 32'!$J$1</c:f>
              <c:strCache>
                <c:ptCount val="1"/>
                <c:pt idx="0">
                  <c:v>Ingreso Real</c:v>
                </c:pt>
              </c:strCache>
            </c:strRef>
          </c:tx>
          <c:marker>
            <c:symbol val="none"/>
          </c:marker>
          <c:cat>
            <c:numRef>
              <c:f>'Resp 32'!$A$2:$A$25</c:f>
              <c:numCache>
                <c:formatCode>mmm\-yy</c:formatCode>
                <c:ptCount val="24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41548</c:v>
                </c:pt>
                <c:pt idx="10">
                  <c:v>41579</c:v>
                </c:pt>
                <c:pt idx="11">
                  <c:v>41609</c:v>
                </c:pt>
                <c:pt idx="12">
                  <c:v>41640</c:v>
                </c:pt>
                <c:pt idx="13">
                  <c:v>41671</c:v>
                </c:pt>
                <c:pt idx="14">
                  <c:v>41699</c:v>
                </c:pt>
                <c:pt idx="15">
                  <c:v>41730</c:v>
                </c:pt>
                <c:pt idx="16">
                  <c:v>41760</c:v>
                </c:pt>
                <c:pt idx="17">
                  <c:v>41791</c:v>
                </c:pt>
                <c:pt idx="18">
                  <c:v>41821</c:v>
                </c:pt>
                <c:pt idx="19">
                  <c:v>41852</c:v>
                </c:pt>
                <c:pt idx="20">
                  <c:v>41883</c:v>
                </c:pt>
                <c:pt idx="21">
                  <c:v>41913</c:v>
                </c:pt>
                <c:pt idx="22">
                  <c:v>41944</c:v>
                </c:pt>
                <c:pt idx="23">
                  <c:v>41974</c:v>
                </c:pt>
              </c:numCache>
            </c:numRef>
          </c:cat>
          <c:val>
            <c:numRef>
              <c:f>'Resp 32'!$J$2:$J$25</c:f>
              <c:numCache>
                <c:formatCode>General</c:formatCode>
                <c:ptCount val="24"/>
                <c:pt idx="0">
                  <c:v>99.999999999999986</c:v>
                </c:pt>
                <c:pt idx="1">
                  <c:v>98.747196890417115</c:v>
                </c:pt>
                <c:pt idx="2">
                  <c:v>97.069629368368453</c:v>
                </c:pt>
                <c:pt idx="3">
                  <c:v>119.32565432919515</c:v>
                </c:pt>
                <c:pt idx="4">
                  <c:v>117.38988256035486</c:v>
                </c:pt>
                <c:pt idx="5">
                  <c:v>115.03469222838353</c:v>
                </c:pt>
                <c:pt idx="6">
                  <c:v>112.6690410884131</c:v>
                </c:pt>
                <c:pt idx="7">
                  <c:v>110.73929021701225</c:v>
                </c:pt>
                <c:pt idx="8">
                  <c:v>108.81856762527347</c:v>
                </c:pt>
                <c:pt idx="9">
                  <c:v>106.73656178090339</c:v>
                </c:pt>
                <c:pt idx="10">
                  <c:v>104.12515448835977</c:v>
                </c:pt>
                <c:pt idx="11">
                  <c:v>101.18383803723084</c:v>
                </c:pt>
                <c:pt idx="12">
                  <c:v>95.493922115173305</c:v>
                </c:pt>
                <c:pt idx="13">
                  <c:v>92.663464344234711</c:v>
                </c:pt>
                <c:pt idx="14">
                  <c:v>103.13010554630351</c:v>
                </c:pt>
                <c:pt idx="15">
                  <c:v>100.56433224352682</c:v>
                </c:pt>
                <c:pt idx="16">
                  <c:v>97.981369135420621</c:v>
                </c:pt>
                <c:pt idx="17">
                  <c:v>95.546994288674924</c:v>
                </c:pt>
                <c:pt idx="18">
                  <c:v>100.89369102728394</c:v>
                </c:pt>
                <c:pt idx="19">
                  <c:v>98.524299703709033</c:v>
                </c:pt>
                <c:pt idx="20">
                  <c:v>96.024501926543124</c:v>
                </c:pt>
                <c:pt idx="21">
                  <c:v>98.03773293455734</c:v>
                </c:pt>
                <c:pt idx="22">
                  <c:v>96.566518653670599</c:v>
                </c:pt>
                <c:pt idx="23">
                  <c:v>94.843731685730674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4-49C5-96D6-F9E274CDC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79823"/>
        <c:axId val="1"/>
      </c:lineChart>
      <c:dateAx>
        <c:axId val="5536798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  <c:min val="8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7982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647433897319453"/>
          <c:y val="0.88891909352648601"/>
          <c:w val="0.57713309206965213"/>
          <c:h val="8.33361650181080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 33'!$F$1</c:f>
              <c:strCache>
                <c:ptCount val="1"/>
                <c:pt idx="0">
                  <c:v>ITCR (2000 = 100)</c:v>
                </c:pt>
              </c:strCache>
            </c:strRef>
          </c:tx>
          <c:marker>
            <c:symbol val="none"/>
          </c:marker>
          <c:cat>
            <c:numRef>
              <c:f>'Resp 33'!$A$2:$A$20</c:f>
              <c:numCache>
                <c:formatCode>General</c:formatCode>
                <c:ptCount val="19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</c:numCache>
            </c:numRef>
          </c:cat>
          <c:val>
            <c:numRef>
              <c:f>'Resp 33'!$F$2:$F$20</c:f>
              <c:numCache>
                <c:formatCode>General</c:formatCode>
                <c:ptCount val="19"/>
                <c:pt idx="0">
                  <c:v>90.483825368934689</c:v>
                </c:pt>
                <c:pt idx="1">
                  <c:v>92.110578948721809</c:v>
                </c:pt>
                <c:pt idx="2">
                  <c:v>92.687444938524749</c:v>
                </c:pt>
                <c:pt idx="3">
                  <c:v>95.826205641844425</c:v>
                </c:pt>
                <c:pt idx="4">
                  <c:v>99.999999999999986</c:v>
                </c:pt>
                <c:pt idx="5">
                  <c:v>103.94514091164757</c:v>
                </c:pt>
                <c:pt idx="6">
                  <c:v>260.03158359793917</c:v>
                </c:pt>
                <c:pt idx="7">
                  <c:v>223.1009768857283</c:v>
                </c:pt>
                <c:pt idx="8">
                  <c:v>218.63287064348842</c:v>
                </c:pt>
                <c:pt idx="9">
                  <c:v>204.77566170279886</c:v>
                </c:pt>
                <c:pt idx="10">
                  <c:v>200.38221222214321</c:v>
                </c:pt>
                <c:pt idx="11">
                  <c:v>178.21101210551495</c:v>
                </c:pt>
                <c:pt idx="12">
                  <c:v>147.96220595682385</c:v>
                </c:pt>
                <c:pt idx="13">
                  <c:v>149.49925199562765</c:v>
                </c:pt>
                <c:pt idx="14">
                  <c:v>130.20611034844677</c:v>
                </c:pt>
                <c:pt idx="15">
                  <c:v>116.07568264049013</c:v>
                </c:pt>
                <c:pt idx="16">
                  <c:v>105.41681893856334</c:v>
                </c:pt>
                <c:pt idx="17">
                  <c:v>101.60635576024569</c:v>
                </c:pt>
                <c:pt idx="18">
                  <c:v>110.84565160652953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1A-4083-8729-F73230F4A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81903"/>
        <c:axId val="1"/>
      </c:lineChart>
      <c:catAx>
        <c:axId val="553681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8190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 36'!$B$1</c:f>
              <c:strCache>
                <c:ptCount val="1"/>
                <c:pt idx="0">
                  <c:v>Argentina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36'!$B$2:$B$6</c:f>
              <c:numCache>
                <c:formatCode>General</c:formatCode>
                <c:ptCount val="5"/>
                <c:pt idx="0">
                  <c:v>8490</c:v>
                </c:pt>
                <c:pt idx="1">
                  <c:v>9602</c:v>
                </c:pt>
                <c:pt idx="2">
                  <c:v>10837</c:v>
                </c:pt>
                <c:pt idx="3">
                  <c:v>12050</c:v>
                </c:pt>
                <c:pt idx="4">
                  <c:v>10801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8-4D65-AB73-3A9B32ADE6E5}"/>
            </c:ext>
          </c:extLst>
        </c:ser>
        <c:ser>
          <c:idx val="1"/>
          <c:order val="1"/>
          <c:tx>
            <c:strRef>
              <c:f>'Resp 36'!$C$1</c:f>
              <c:strCache>
                <c:ptCount val="1"/>
                <c:pt idx="0">
                  <c:v>Brasil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36'!$C$2:$C$6</c:f>
              <c:numCache>
                <c:formatCode>General</c:formatCode>
                <c:ptCount val="5"/>
                <c:pt idx="0">
                  <c:v>46908</c:v>
                </c:pt>
                <c:pt idx="1">
                  <c:v>51583</c:v>
                </c:pt>
                <c:pt idx="2">
                  <c:v>51150</c:v>
                </c:pt>
                <c:pt idx="3">
                  <c:v>56229</c:v>
                </c:pt>
                <c:pt idx="4">
                  <c:v>52760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8-4D65-AB73-3A9B32ADE6E5}"/>
            </c:ext>
          </c:extLst>
        </c:ser>
        <c:ser>
          <c:idx val="2"/>
          <c:order val="2"/>
          <c:tx>
            <c:strRef>
              <c:f>'Resp 36'!$D$1</c:f>
              <c:strCache>
                <c:ptCount val="1"/>
                <c:pt idx="0">
                  <c:v>México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36'!$D$2:$D$6</c:f>
              <c:numCache>
                <c:formatCode>General</c:formatCode>
                <c:ptCount val="5"/>
                <c:pt idx="0">
                  <c:v>40951</c:v>
                </c:pt>
                <c:pt idx="1">
                  <c:v>44190</c:v>
                </c:pt>
                <c:pt idx="2">
                  <c:v>43725</c:v>
                </c:pt>
                <c:pt idx="3">
                  <c:v>44582</c:v>
                </c:pt>
                <c:pt idx="4">
                  <c:v>44704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E8-4D65-AB73-3A9B32ADE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88559"/>
        <c:axId val="1"/>
      </c:lineChart>
      <c:dateAx>
        <c:axId val="553688559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88559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6778295235834"/>
          <c:y val="0.43751486634506737"/>
          <c:w val="0.22850883599532459"/>
          <c:h val="0.250008495054324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'Resp 36'!$B$1</c:f>
              <c:strCache>
                <c:ptCount val="1"/>
                <c:pt idx="0">
                  <c:v>Argentina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36'!$B$11:$B$15</c:f>
              <c:numCache>
                <c:formatCode>General</c:formatCode>
                <c:ptCount val="5"/>
                <c:pt idx="0">
                  <c:v>100</c:v>
                </c:pt>
                <c:pt idx="1">
                  <c:v>113.09776207302708</c:v>
                </c:pt>
                <c:pt idx="2">
                  <c:v>127.64428739693757</c:v>
                </c:pt>
                <c:pt idx="3">
                  <c:v>141.9316843345112</c:v>
                </c:pt>
                <c:pt idx="4">
                  <c:v>127.22025912838633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3B-44C8-9206-40EEF07E6EAF}"/>
            </c:ext>
          </c:extLst>
        </c:ser>
        <c:ser>
          <c:idx val="1"/>
          <c:order val="1"/>
          <c:tx>
            <c:strRef>
              <c:f>'Resp 36'!$C$1</c:f>
              <c:strCache>
                <c:ptCount val="1"/>
                <c:pt idx="0">
                  <c:v>Brasil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36'!$C$11:$C$15</c:f>
              <c:numCache>
                <c:formatCode>General</c:formatCode>
                <c:ptCount val="5"/>
                <c:pt idx="0">
                  <c:v>100</c:v>
                </c:pt>
                <c:pt idx="1">
                  <c:v>109.96631704613286</c:v>
                </c:pt>
                <c:pt idx="2">
                  <c:v>109.04323356357125</c:v>
                </c:pt>
                <c:pt idx="3">
                  <c:v>119.87081094909183</c:v>
                </c:pt>
                <c:pt idx="4">
                  <c:v>112.47548392598277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3B-44C8-9206-40EEF07E6EAF}"/>
            </c:ext>
          </c:extLst>
        </c:ser>
        <c:ser>
          <c:idx val="2"/>
          <c:order val="2"/>
          <c:tx>
            <c:strRef>
              <c:f>'Resp 36'!$D$1</c:f>
              <c:strCache>
                <c:ptCount val="1"/>
                <c:pt idx="0">
                  <c:v>México</c:v>
                </c:pt>
              </c:strCache>
            </c:strRef>
          </c:tx>
          <c:marker>
            <c:symbol val="none"/>
          </c:marker>
          <c:cat>
            <c:numRef>
              <c:f>'Resp 36'!$A$2:$A$6</c:f>
              <c:numCache>
                <c:formatCode>mmm\-yy</c:formatCode>
                <c:ptCount val="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</c:numCache>
            </c:numRef>
          </c:cat>
          <c:val>
            <c:numRef>
              <c:f>'Resp 36'!$D$11:$D$15</c:f>
              <c:numCache>
                <c:formatCode>General</c:formatCode>
                <c:ptCount val="5"/>
                <c:pt idx="0">
                  <c:v>100</c:v>
                </c:pt>
                <c:pt idx="1">
                  <c:v>107.90945276061635</c:v>
                </c:pt>
                <c:pt idx="2">
                  <c:v>106.77394935410612</c:v>
                </c:pt>
                <c:pt idx="3">
                  <c:v>108.8666943420185</c:v>
                </c:pt>
                <c:pt idx="4">
                  <c:v>109.16461136480184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3B-44C8-9206-40EEF07E6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683983"/>
        <c:axId val="1"/>
      </c:lineChart>
      <c:dateAx>
        <c:axId val="5536839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crossAx val="1"/>
        <c:crosses val="autoZero"/>
        <c:auto val="1"/>
        <c:lblOffset val="100"/>
        <c:baseTimeUnit val="months"/>
      </c:dateAx>
      <c:valAx>
        <c:axId val="1"/>
        <c:scaling>
          <c:orientation val="minMax"/>
          <c:min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683983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847825958754256"/>
          <c:y val="0.39584678383601329"/>
          <c:w val="0.2246448348459919"/>
          <c:h val="0.250008495054324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0</xdr:row>
      <xdr:rowOff>76200</xdr:rowOff>
    </xdr:from>
    <xdr:to>
      <xdr:col>14</xdr:col>
      <xdr:colOff>361950</xdr:colOff>
      <xdr:row>11</xdr:row>
      <xdr:rowOff>19050</xdr:rowOff>
    </xdr:to>
    <xdr:graphicFrame macro="">
      <xdr:nvGraphicFramePr>
        <xdr:cNvPr id="7173" name="1 Gráfico">
          <a:extLst>
            <a:ext uri="{FF2B5EF4-FFF2-40B4-BE49-F238E27FC236}">
              <a16:creationId xmlns:a16="http://schemas.microsoft.com/office/drawing/2014/main" id="{ABC432E5-270B-4911-A467-ED9F4E4CF3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12</xdr:row>
      <xdr:rowOff>161925</xdr:rowOff>
    </xdr:from>
    <xdr:to>
      <xdr:col>16</xdr:col>
      <xdr:colOff>28575</xdr:colOff>
      <xdr:row>29</xdr:row>
      <xdr:rowOff>85725</xdr:rowOff>
    </xdr:to>
    <xdr:graphicFrame macro="">
      <xdr:nvGraphicFramePr>
        <xdr:cNvPr id="7174" name="2 Gráfico">
          <a:extLst>
            <a:ext uri="{FF2B5EF4-FFF2-40B4-BE49-F238E27FC236}">
              <a16:creationId xmlns:a16="http://schemas.microsoft.com/office/drawing/2014/main" id="{670D582E-1B62-4F95-AB68-03D3BBC5BB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95249</xdr:colOff>
      <xdr:row>0</xdr:row>
      <xdr:rowOff>0</xdr:rowOff>
    </xdr:from>
    <xdr:to>
      <xdr:col>17</xdr:col>
      <xdr:colOff>466724</xdr:colOff>
      <xdr:row>14</xdr:row>
      <xdr:rowOff>76200</xdr:rowOff>
    </xdr:to>
    <xdr:graphicFrame macro="">
      <xdr:nvGraphicFramePr>
        <xdr:cNvPr id="8197" name="1 Gráfico">
          <a:extLst>
            <a:ext uri="{FF2B5EF4-FFF2-40B4-BE49-F238E27FC236}">
              <a16:creationId xmlns:a16="http://schemas.microsoft.com/office/drawing/2014/main" id="{F224A950-D418-4919-8385-0CC36B43D7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66675</xdr:colOff>
      <xdr:row>14</xdr:row>
      <xdr:rowOff>142875</xdr:rowOff>
    </xdr:from>
    <xdr:to>
      <xdr:col>17</xdr:col>
      <xdr:colOff>485775</xdr:colOff>
      <xdr:row>29</xdr:row>
      <xdr:rowOff>28575</xdr:rowOff>
    </xdr:to>
    <xdr:graphicFrame macro="">
      <xdr:nvGraphicFramePr>
        <xdr:cNvPr id="8198" name="2 Gráfico">
          <a:extLst>
            <a:ext uri="{FF2B5EF4-FFF2-40B4-BE49-F238E27FC236}">
              <a16:creationId xmlns:a16="http://schemas.microsoft.com/office/drawing/2014/main" id="{3AD6ACF8-9B22-4342-BF2C-20BB1B523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</xdr:row>
      <xdr:rowOff>152400</xdr:rowOff>
    </xdr:from>
    <xdr:to>
      <xdr:col>16</xdr:col>
      <xdr:colOff>266700</xdr:colOff>
      <xdr:row>16</xdr:row>
      <xdr:rowOff>38100</xdr:rowOff>
    </xdr:to>
    <xdr:graphicFrame macro="">
      <xdr:nvGraphicFramePr>
        <xdr:cNvPr id="10243" name="1 Gráfico">
          <a:extLst>
            <a:ext uri="{FF2B5EF4-FFF2-40B4-BE49-F238E27FC236}">
              <a16:creationId xmlns:a16="http://schemas.microsoft.com/office/drawing/2014/main" id="{E0ECBA0F-F529-4455-8B33-08F105CCA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76200</xdr:rowOff>
    </xdr:from>
    <xdr:to>
      <xdr:col>14</xdr:col>
      <xdr:colOff>390525</xdr:colOff>
      <xdr:row>2</xdr:row>
      <xdr:rowOff>152400</xdr:rowOff>
    </xdr:to>
    <xdr:pic>
      <xdr:nvPicPr>
        <xdr:cNvPr id="11269" name="Picture 11">
          <a:extLst>
            <a:ext uri="{FF2B5EF4-FFF2-40B4-BE49-F238E27FC236}">
              <a16:creationId xmlns:a16="http://schemas.microsoft.com/office/drawing/2014/main" id="{F103B1F9-12D0-47A8-9F44-85B4E0D7E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76200"/>
          <a:ext cx="42386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333375</xdr:colOff>
      <xdr:row>5</xdr:row>
      <xdr:rowOff>114300</xdr:rowOff>
    </xdr:from>
    <xdr:to>
      <xdr:col>13</xdr:col>
      <xdr:colOff>619125</xdr:colOff>
      <xdr:row>20</xdr:row>
      <xdr:rowOff>0</xdr:rowOff>
    </xdr:to>
    <xdr:graphicFrame macro="">
      <xdr:nvGraphicFramePr>
        <xdr:cNvPr id="11270" name="2 Gráfico">
          <a:extLst>
            <a:ext uri="{FF2B5EF4-FFF2-40B4-BE49-F238E27FC236}">
              <a16:creationId xmlns:a16="http://schemas.microsoft.com/office/drawing/2014/main" id="{0E0DBD71-EA3A-44EE-AED3-C4B8473ED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0</xdr:row>
      <xdr:rowOff>38100</xdr:rowOff>
    </xdr:from>
    <xdr:to>
      <xdr:col>12</xdr:col>
      <xdr:colOff>219075</xdr:colOff>
      <xdr:row>14</xdr:row>
      <xdr:rowOff>114300</xdr:rowOff>
    </xdr:to>
    <xdr:graphicFrame macro="">
      <xdr:nvGraphicFramePr>
        <xdr:cNvPr id="12293" name="1 Gráfico">
          <a:extLst>
            <a:ext uri="{FF2B5EF4-FFF2-40B4-BE49-F238E27FC236}">
              <a16:creationId xmlns:a16="http://schemas.microsoft.com/office/drawing/2014/main" id="{99F9308B-6939-40E7-8327-520FC0DF8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16</xdr:row>
      <xdr:rowOff>0</xdr:rowOff>
    </xdr:from>
    <xdr:to>
      <xdr:col>12</xdr:col>
      <xdr:colOff>285750</xdr:colOff>
      <xdr:row>30</xdr:row>
      <xdr:rowOff>76200</xdr:rowOff>
    </xdr:to>
    <xdr:graphicFrame macro="">
      <xdr:nvGraphicFramePr>
        <xdr:cNvPr id="12294" name="2 Gráfico">
          <a:extLst>
            <a:ext uri="{FF2B5EF4-FFF2-40B4-BE49-F238E27FC236}">
              <a16:creationId xmlns:a16="http://schemas.microsoft.com/office/drawing/2014/main" id="{74FF479E-2DE3-4E06-BF9C-8B3901976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H30"/>
  <sheetViews>
    <sheetView tabSelected="1" zoomScaleNormal="100" workbookViewId="0">
      <selection activeCell="B30" sqref="B30:H30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</row>
    <row r="2" spans="1:8" x14ac:dyDescent="0.25">
      <c r="A2" t="s">
        <v>1</v>
      </c>
      <c r="B2">
        <v>3.5</v>
      </c>
      <c r="C2">
        <v>4.8</v>
      </c>
      <c r="D2">
        <v>6.8</v>
      </c>
      <c r="E2">
        <v>8</v>
      </c>
      <c r="F2">
        <v>10</v>
      </c>
      <c r="G2">
        <v>12</v>
      </c>
      <c r="H2">
        <v>14</v>
      </c>
    </row>
    <row r="6" spans="1:8" x14ac:dyDescent="0.25">
      <c r="A6" t="s">
        <v>28</v>
      </c>
    </row>
    <row r="7" spans="1:8" x14ac:dyDescent="0.25">
      <c r="A7" t="s">
        <v>29</v>
      </c>
      <c r="D7" s="22">
        <f>100*(H2-B2)/B2</f>
        <v>300</v>
      </c>
    </row>
    <row r="8" spans="1:8" x14ac:dyDescent="0.25">
      <c r="A8" t="s">
        <v>30</v>
      </c>
      <c r="D8" s="4">
        <f>100*(H2-G2)/G2</f>
        <v>16.666666666666668</v>
      </c>
    </row>
    <row r="10" spans="1:8" x14ac:dyDescent="0.25">
      <c r="A10" t="s">
        <v>31</v>
      </c>
    </row>
    <row r="11" spans="1:8" x14ac:dyDescent="0.25">
      <c r="A11" t="s">
        <v>32</v>
      </c>
    </row>
    <row r="12" spans="1:8" x14ac:dyDescent="0.25">
      <c r="B12">
        <v>2004</v>
      </c>
      <c r="C12">
        <v>2005</v>
      </c>
      <c r="D12">
        <v>2006</v>
      </c>
      <c r="E12">
        <v>2007</v>
      </c>
      <c r="F12">
        <v>2008</v>
      </c>
      <c r="G12">
        <v>2009</v>
      </c>
      <c r="H12">
        <v>2010</v>
      </c>
    </row>
    <row r="13" spans="1:8" x14ac:dyDescent="0.25">
      <c r="B13" s="4">
        <f t="shared" ref="B13:H13" si="0">100*B2/$B$2</f>
        <v>100</v>
      </c>
      <c r="C13" s="4">
        <f t="shared" si="0"/>
        <v>137.14285714285714</v>
      </c>
      <c r="D13" s="4">
        <f t="shared" si="0"/>
        <v>194.28571428571428</v>
      </c>
      <c r="E13" s="4">
        <f t="shared" si="0"/>
        <v>228.57142857142858</v>
      </c>
      <c r="F13" s="4">
        <f t="shared" si="0"/>
        <v>285.71428571428572</v>
      </c>
      <c r="G13" s="4">
        <f t="shared" si="0"/>
        <v>342.85714285714283</v>
      </c>
      <c r="H13" s="4">
        <f t="shared" si="0"/>
        <v>400</v>
      </c>
    </row>
    <row r="19" spans="1:8" x14ac:dyDescent="0.25">
      <c r="A19" t="s">
        <v>33</v>
      </c>
    </row>
    <row r="20" spans="1:8" x14ac:dyDescent="0.25">
      <c r="A20" t="s">
        <v>34</v>
      </c>
    </row>
    <row r="21" spans="1:8" x14ac:dyDescent="0.25">
      <c r="B21">
        <v>2004</v>
      </c>
      <c r="C21">
        <v>2005</v>
      </c>
      <c r="D21">
        <v>2006</v>
      </c>
      <c r="E21">
        <v>2007</v>
      </c>
      <c r="F21">
        <v>2008</v>
      </c>
      <c r="G21">
        <v>2009</v>
      </c>
      <c r="H21">
        <v>2010</v>
      </c>
    </row>
    <row r="22" spans="1:8" x14ac:dyDescent="0.25">
      <c r="B22" s="4">
        <f t="shared" ref="B22:H22" si="1">100*B2/$D$2</f>
        <v>51.470588235294116</v>
      </c>
      <c r="C22" s="4">
        <f t="shared" si="1"/>
        <v>70.588235294117652</v>
      </c>
      <c r="D22" s="4">
        <f t="shared" si="1"/>
        <v>100</v>
      </c>
      <c r="E22" s="4">
        <f t="shared" si="1"/>
        <v>117.64705882352942</v>
      </c>
      <c r="F22" s="4">
        <f t="shared" si="1"/>
        <v>147.05882352941177</v>
      </c>
      <c r="G22" s="4">
        <f t="shared" si="1"/>
        <v>176.47058823529412</v>
      </c>
      <c r="H22" s="4">
        <f t="shared" si="1"/>
        <v>205.88235294117646</v>
      </c>
    </row>
    <row r="27" spans="1:8" x14ac:dyDescent="0.25">
      <c r="A27" t="s">
        <v>35</v>
      </c>
    </row>
    <row r="28" spans="1:8" x14ac:dyDescent="0.25">
      <c r="A28" t="s">
        <v>36</v>
      </c>
    </row>
    <row r="29" spans="1:8" x14ac:dyDescent="0.25">
      <c r="B29">
        <v>2004</v>
      </c>
      <c r="C29">
        <v>2005</v>
      </c>
      <c r="D29">
        <v>2006</v>
      </c>
      <c r="E29">
        <v>2007</v>
      </c>
      <c r="F29">
        <v>2008</v>
      </c>
      <c r="G29">
        <v>2009</v>
      </c>
      <c r="H29">
        <v>2010</v>
      </c>
    </row>
    <row r="30" spans="1:8" x14ac:dyDescent="0.25">
      <c r="B30" s="4">
        <f t="shared" ref="B30:H30" si="2">100*B2/AVERAGE($B$2:$D$2)</f>
        <v>69.536423841059587</v>
      </c>
      <c r="C30" s="4">
        <f t="shared" si="2"/>
        <v>95.364238410596016</v>
      </c>
      <c r="D30" s="4">
        <f t="shared" si="2"/>
        <v>135.09933774834434</v>
      </c>
      <c r="E30" s="4">
        <f t="shared" si="2"/>
        <v>158.94039735099335</v>
      </c>
      <c r="F30" s="4">
        <f t="shared" si="2"/>
        <v>198.6754966887417</v>
      </c>
      <c r="G30" s="4">
        <f t="shared" si="2"/>
        <v>238.41059602649003</v>
      </c>
      <c r="H30" s="4">
        <f t="shared" si="2"/>
        <v>278.14569536423835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</sheetPr>
  <dimension ref="A1:J24"/>
  <sheetViews>
    <sheetView zoomScaleNormal="100" workbookViewId="0">
      <selection activeCell="G26" sqref="G26"/>
    </sheetView>
  </sheetViews>
  <sheetFormatPr baseColWidth="10" defaultColWidth="9.140625" defaultRowHeight="15" x14ac:dyDescent="0.25"/>
  <sheetData>
    <row r="1" spans="1:10" x14ac:dyDescent="0.25">
      <c r="A1" t="s">
        <v>2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0" x14ac:dyDescent="0.25">
      <c r="A2" t="s">
        <v>3</v>
      </c>
      <c r="B2" s="1">
        <v>3479</v>
      </c>
      <c r="C2" s="1">
        <v>3283</v>
      </c>
      <c r="D2" s="1">
        <v>3417</v>
      </c>
      <c r="E2" s="1">
        <v>3542</v>
      </c>
      <c r="F2" s="1">
        <v>3560</v>
      </c>
      <c r="G2" s="1">
        <v>3577</v>
      </c>
      <c r="H2" s="1">
        <v>3634</v>
      </c>
      <c r="I2" s="1">
        <v>3697</v>
      </c>
      <c r="J2" s="1">
        <v>3766</v>
      </c>
    </row>
    <row r="3" spans="1:10" x14ac:dyDescent="0.25">
      <c r="A3" t="s">
        <v>4</v>
      </c>
      <c r="B3" s="1">
        <v>331</v>
      </c>
      <c r="C3" s="1">
        <v>317</v>
      </c>
      <c r="D3" s="1">
        <v>299</v>
      </c>
      <c r="E3" s="1">
        <v>272</v>
      </c>
      <c r="F3" s="1">
        <v>252</v>
      </c>
      <c r="G3" s="1">
        <v>244</v>
      </c>
      <c r="H3" s="1">
        <v>245</v>
      </c>
      <c r="I3" s="1">
        <v>244</v>
      </c>
      <c r="J3" s="1">
        <v>244</v>
      </c>
    </row>
    <row r="4" spans="1:10" x14ac:dyDescent="0.25">
      <c r="A4" t="s">
        <v>5</v>
      </c>
      <c r="B4" s="1">
        <v>1484</v>
      </c>
      <c r="C4" s="1">
        <v>1431</v>
      </c>
      <c r="D4" s="1">
        <v>1432</v>
      </c>
      <c r="E4" s="1">
        <v>1417</v>
      </c>
      <c r="F4" s="1">
        <v>1376</v>
      </c>
      <c r="G4" s="1">
        <v>1352</v>
      </c>
      <c r="H4" s="1">
        <v>1371</v>
      </c>
      <c r="I4" s="1">
        <v>1415</v>
      </c>
      <c r="J4" s="1">
        <v>1461</v>
      </c>
    </row>
    <row r="5" spans="1:10" x14ac:dyDescent="0.25">
      <c r="A5" t="s">
        <v>6</v>
      </c>
      <c r="B5" s="1">
        <v>15011</v>
      </c>
      <c r="C5" s="1">
        <v>14595</v>
      </c>
      <c r="D5" s="1">
        <v>14964</v>
      </c>
      <c r="E5" s="1">
        <v>15204</v>
      </c>
      <c r="F5" s="1">
        <v>15542</v>
      </c>
      <c r="G5" s="1">
        <v>15803</v>
      </c>
      <c r="H5" s="1">
        <v>16177</v>
      </c>
      <c r="I5" s="1">
        <v>16597</v>
      </c>
      <c r="J5" s="1">
        <v>16866</v>
      </c>
    </row>
    <row r="10" spans="1:10" x14ac:dyDescent="0.25">
      <c r="A10" t="s">
        <v>28</v>
      </c>
    </row>
    <row r="11" spans="1:10" x14ac:dyDescent="0.25">
      <c r="A11" t="s">
        <v>37</v>
      </c>
    </row>
    <row r="12" spans="1:10" x14ac:dyDescent="0.25">
      <c r="A12" t="s">
        <v>3</v>
      </c>
      <c r="B12" s="4">
        <f>100*(C2-B2)/B2</f>
        <v>-5.6338028169014081</v>
      </c>
    </row>
    <row r="13" spans="1:10" x14ac:dyDescent="0.25">
      <c r="A13" t="s">
        <v>4</v>
      </c>
      <c r="B13" s="4">
        <f>100*(C3-B3)/B3</f>
        <v>-4.2296072507552873</v>
      </c>
    </row>
    <row r="14" spans="1:10" x14ac:dyDescent="0.25">
      <c r="A14" t="s">
        <v>5</v>
      </c>
      <c r="B14" s="4">
        <f>100*(C4-B4)/B4</f>
        <v>-3.5714285714285716</v>
      </c>
      <c r="C14" s="2"/>
      <c r="D14" s="2"/>
      <c r="E14" s="2"/>
      <c r="F14" s="2"/>
      <c r="G14" s="2"/>
      <c r="H14" s="2"/>
    </row>
    <row r="15" spans="1:10" x14ac:dyDescent="0.25">
      <c r="A15" t="s">
        <v>6</v>
      </c>
      <c r="B15" s="4">
        <f>100*(C5-B5)/B5</f>
        <v>-2.7713010458996736</v>
      </c>
      <c r="C15" s="2"/>
      <c r="D15" s="2"/>
      <c r="E15" s="2"/>
      <c r="F15" s="2"/>
      <c r="G15" s="2"/>
      <c r="H15" s="2"/>
    </row>
    <row r="18" spans="1:10" x14ac:dyDescent="0.25">
      <c r="A18" t="s">
        <v>31</v>
      </c>
    </row>
    <row r="19" spans="1:10" x14ac:dyDescent="0.25">
      <c r="A19" t="s">
        <v>38</v>
      </c>
    </row>
    <row r="20" spans="1:10" x14ac:dyDescent="0.25">
      <c r="B20">
        <v>2008</v>
      </c>
      <c r="C20">
        <v>2009</v>
      </c>
      <c r="D20">
        <v>2010</v>
      </c>
      <c r="E20">
        <v>2011</v>
      </c>
      <c r="F20">
        <v>2012</v>
      </c>
      <c r="G20">
        <v>2013</v>
      </c>
      <c r="H20">
        <v>2014</v>
      </c>
      <c r="I20">
        <v>2015</v>
      </c>
      <c r="J20">
        <v>2016</v>
      </c>
    </row>
    <row r="21" spans="1:10" x14ac:dyDescent="0.25">
      <c r="A21" t="s">
        <v>3</v>
      </c>
      <c r="B21" s="4">
        <f t="shared" ref="B21:I24" si="0">100*B2/$B2</f>
        <v>100</v>
      </c>
      <c r="C21" s="4">
        <f t="shared" si="0"/>
        <v>94.366197183098592</v>
      </c>
      <c r="D21" s="4">
        <f t="shared" si="0"/>
        <v>98.217878700776083</v>
      </c>
      <c r="E21" s="4">
        <f t="shared" si="0"/>
        <v>101.81086519114689</v>
      </c>
      <c r="F21" s="4">
        <f t="shared" si="0"/>
        <v>102.32825524576027</v>
      </c>
      <c r="G21" s="4">
        <f t="shared" si="0"/>
        <v>102.8169014084507</v>
      </c>
      <c r="H21" s="4">
        <f t="shared" si="0"/>
        <v>104.45530324805979</v>
      </c>
      <c r="I21" s="4">
        <f t="shared" si="0"/>
        <v>106.26616843920667</v>
      </c>
      <c r="J21" s="4">
        <f t="shared" ref="J21" si="1">100*J2/$B2</f>
        <v>108.24949698189135</v>
      </c>
    </row>
    <row r="22" spans="1:10" x14ac:dyDescent="0.25">
      <c r="A22" t="s">
        <v>4</v>
      </c>
      <c r="B22" s="4">
        <f t="shared" si="0"/>
        <v>100</v>
      </c>
      <c r="C22" s="4">
        <f t="shared" si="0"/>
        <v>95.770392749244706</v>
      </c>
      <c r="D22" s="4">
        <f t="shared" si="0"/>
        <v>90.332326283987911</v>
      </c>
      <c r="E22" s="4">
        <f t="shared" si="0"/>
        <v>82.175226586102724</v>
      </c>
      <c r="F22" s="4">
        <f t="shared" si="0"/>
        <v>76.13293051359517</v>
      </c>
      <c r="G22" s="4">
        <f t="shared" si="0"/>
        <v>73.716012084592151</v>
      </c>
      <c r="H22" s="4">
        <f t="shared" si="0"/>
        <v>74.018126888217523</v>
      </c>
      <c r="I22" s="4">
        <f t="shared" si="0"/>
        <v>73.716012084592151</v>
      </c>
      <c r="J22" s="4">
        <f t="shared" ref="J22" si="2">100*J3/$B3</f>
        <v>73.716012084592151</v>
      </c>
    </row>
    <row r="23" spans="1:10" x14ac:dyDescent="0.25">
      <c r="A23" t="s">
        <v>5</v>
      </c>
      <c r="B23" s="4">
        <f t="shared" si="0"/>
        <v>100</v>
      </c>
      <c r="C23" s="4">
        <f t="shared" si="0"/>
        <v>96.428571428571431</v>
      </c>
      <c r="D23" s="4">
        <f t="shared" si="0"/>
        <v>96.495956873315365</v>
      </c>
      <c r="E23" s="4">
        <f t="shared" si="0"/>
        <v>95.485175202156327</v>
      </c>
      <c r="F23" s="4">
        <f t="shared" si="0"/>
        <v>92.722371967654993</v>
      </c>
      <c r="G23" s="4">
        <f t="shared" si="0"/>
        <v>91.105121293800536</v>
      </c>
      <c r="H23" s="4">
        <f t="shared" si="0"/>
        <v>92.385444743935309</v>
      </c>
      <c r="I23" s="4">
        <f t="shared" si="0"/>
        <v>95.350404312668459</v>
      </c>
      <c r="J23" s="4">
        <f t="shared" ref="J23" si="3">100*J4/$B4</f>
        <v>98.450134770889491</v>
      </c>
    </row>
    <row r="24" spans="1:10" x14ac:dyDescent="0.25">
      <c r="A24" t="s">
        <v>6</v>
      </c>
      <c r="B24" s="4">
        <f t="shared" si="0"/>
        <v>100</v>
      </c>
      <c r="C24" s="4">
        <f t="shared" si="0"/>
        <v>97.228698954100324</v>
      </c>
      <c r="D24" s="4">
        <f t="shared" si="0"/>
        <v>99.686896276064218</v>
      </c>
      <c r="E24" s="4">
        <f t="shared" si="0"/>
        <v>101.28572380254479</v>
      </c>
      <c r="F24" s="4">
        <f t="shared" si="0"/>
        <v>103.53740590233828</v>
      </c>
      <c r="G24" s="4">
        <f t="shared" si="0"/>
        <v>105.27613083738592</v>
      </c>
      <c r="H24" s="4">
        <f t="shared" si="0"/>
        <v>107.76763706615149</v>
      </c>
      <c r="I24" s="4">
        <f t="shared" si="0"/>
        <v>110.5655852374925</v>
      </c>
      <c r="J24" s="4">
        <f t="shared" ref="J24" si="4">100*J5/$B5</f>
        <v>112.35760442342283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J30"/>
  <sheetViews>
    <sheetView zoomScaleNormal="100" workbookViewId="0">
      <selection activeCell="G16" sqref="G16"/>
    </sheetView>
  </sheetViews>
  <sheetFormatPr baseColWidth="10" defaultColWidth="9.140625" defaultRowHeight="15" x14ac:dyDescent="0.25"/>
  <cols>
    <col min="2" max="2" width="11.28515625" bestFit="1" customWidth="1"/>
    <col min="3" max="3" width="14.5703125" bestFit="1" customWidth="1"/>
    <col min="8" max="8" width="11.5703125" customWidth="1"/>
  </cols>
  <sheetData>
    <row r="1" spans="1:10" x14ac:dyDescent="0.25">
      <c r="A1" t="s">
        <v>7</v>
      </c>
      <c r="B1" s="12" t="s">
        <v>8</v>
      </c>
      <c r="C1" s="12" t="s">
        <v>9</v>
      </c>
      <c r="E1" s="12" t="s">
        <v>39</v>
      </c>
      <c r="G1" s="12" t="s">
        <v>40</v>
      </c>
      <c r="I1" s="12" t="s">
        <v>8</v>
      </c>
      <c r="J1" s="12" t="s">
        <v>39</v>
      </c>
    </row>
    <row r="2" spans="1:10" x14ac:dyDescent="0.25">
      <c r="A2" s="3">
        <v>41275</v>
      </c>
      <c r="B2">
        <v>2185</v>
      </c>
      <c r="C2">
        <v>660.52</v>
      </c>
      <c r="E2" s="4">
        <f>B2/C2</f>
        <v>3.3079997577666083</v>
      </c>
      <c r="I2" s="4">
        <f>100*B2/$B$2</f>
        <v>100</v>
      </c>
      <c r="J2" s="4">
        <f>100*E2/$E$2</f>
        <v>99.999999999999986</v>
      </c>
    </row>
    <row r="3" spans="1:10" x14ac:dyDescent="0.25">
      <c r="A3" s="3">
        <v>41306</v>
      </c>
      <c r="B3">
        <v>2185</v>
      </c>
      <c r="C3">
        <v>668.9</v>
      </c>
      <c r="E3" s="4">
        <f t="shared" ref="E3:E25" si="0">B3/C3</f>
        <v>3.2665570339363135</v>
      </c>
      <c r="I3" s="4">
        <f t="shared" ref="I3:I25" si="1">100*B3/$B$2</f>
        <v>100</v>
      </c>
      <c r="J3" s="4">
        <f t="shared" ref="J3:J25" si="2">100*E3/$E$2</f>
        <v>98.747196890417115</v>
      </c>
    </row>
    <row r="4" spans="1:10" x14ac:dyDescent="0.25">
      <c r="A4" s="3">
        <v>41334</v>
      </c>
      <c r="B4">
        <v>2185</v>
      </c>
      <c r="C4">
        <v>680.46</v>
      </c>
      <c r="E4" s="4">
        <f t="shared" si="0"/>
        <v>3.2110631043705729</v>
      </c>
      <c r="I4" s="4">
        <f t="shared" si="1"/>
        <v>100</v>
      </c>
      <c r="J4" s="4">
        <f t="shared" si="2"/>
        <v>97.069629368368453</v>
      </c>
    </row>
    <row r="5" spans="1:10" x14ac:dyDescent="0.25">
      <c r="A5" s="3">
        <v>41365</v>
      </c>
      <c r="B5">
        <v>2731.25</v>
      </c>
      <c r="C5">
        <v>691.93</v>
      </c>
      <c r="E5" s="4">
        <f t="shared" si="0"/>
        <v>3.9472923561631958</v>
      </c>
      <c r="I5" s="4">
        <f t="shared" si="1"/>
        <v>125</v>
      </c>
      <c r="J5" s="4">
        <f t="shared" si="2"/>
        <v>119.32565432919515</v>
      </c>
    </row>
    <row r="6" spans="1:10" x14ac:dyDescent="0.25">
      <c r="A6" s="3">
        <v>41395</v>
      </c>
      <c r="B6">
        <v>2731.25</v>
      </c>
      <c r="C6">
        <v>703.34</v>
      </c>
      <c r="E6" s="4">
        <f t="shared" si="0"/>
        <v>3.883257030739045</v>
      </c>
      <c r="I6" s="4">
        <f t="shared" si="1"/>
        <v>125</v>
      </c>
      <c r="J6" s="4">
        <f t="shared" si="2"/>
        <v>117.38988256035486</v>
      </c>
    </row>
    <row r="7" spans="1:10" x14ac:dyDescent="0.25">
      <c r="A7" s="3">
        <v>41426</v>
      </c>
      <c r="B7">
        <v>2731.25</v>
      </c>
      <c r="C7">
        <v>717.74</v>
      </c>
      <c r="E7" s="4">
        <f t="shared" si="0"/>
        <v>3.8053473402624904</v>
      </c>
      <c r="I7" s="4">
        <f t="shared" si="1"/>
        <v>125</v>
      </c>
      <c r="J7" s="4">
        <f t="shared" si="2"/>
        <v>115.03469222838353</v>
      </c>
    </row>
    <row r="8" spans="1:10" x14ac:dyDescent="0.25">
      <c r="A8" s="3">
        <v>41456</v>
      </c>
      <c r="B8">
        <v>2731.25</v>
      </c>
      <c r="C8">
        <v>732.81</v>
      </c>
      <c r="E8" s="4">
        <f t="shared" si="0"/>
        <v>3.7270916062826656</v>
      </c>
      <c r="I8" s="4">
        <f t="shared" si="1"/>
        <v>125</v>
      </c>
      <c r="J8" s="4">
        <f t="shared" si="2"/>
        <v>112.6690410884131</v>
      </c>
    </row>
    <row r="9" spans="1:10" x14ac:dyDescent="0.25">
      <c r="A9" s="3">
        <v>41487</v>
      </c>
      <c r="B9">
        <v>2731.25</v>
      </c>
      <c r="C9">
        <v>745.58</v>
      </c>
      <c r="E9" s="4">
        <f t="shared" si="0"/>
        <v>3.6632554521312266</v>
      </c>
      <c r="I9" s="4">
        <f t="shared" si="1"/>
        <v>125</v>
      </c>
      <c r="J9" s="4">
        <f t="shared" si="2"/>
        <v>110.73929021701225</v>
      </c>
    </row>
    <row r="10" spans="1:10" x14ac:dyDescent="0.25">
      <c r="A10" s="3">
        <v>41518</v>
      </c>
      <c r="B10">
        <v>2731.25</v>
      </c>
      <c r="C10">
        <v>758.74</v>
      </c>
      <c r="E10" s="4">
        <f t="shared" si="0"/>
        <v>3.5997179534491393</v>
      </c>
      <c r="I10" s="4">
        <f t="shared" si="1"/>
        <v>125</v>
      </c>
      <c r="J10" s="4">
        <f t="shared" si="2"/>
        <v>108.81856762527347</v>
      </c>
    </row>
    <row r="11" spans="1:10" x14ac:dyDescent="0.25">
      <c r="A11" s="3">
        <v>41548</v>
      </c>
      <c r="B11">
        <v>2731.25</v>
      </c>
      <c r="C11">
        <v>773.54</v>
      </c>
      <c r="E11" s="4">
        <f t="shared" si="0"/>
        <v>3.53084520516069</v>
      </c>
      <c r="I11" s="4">
        <f t="shared" si="1"/>
        <v>125</v>
      </c>
      <c r="J11" s="4">
        <f t="shared" si="2"/>
        <v>106.73656178090339</v>
      </c>
    </row>
    <row r="12" spans="1:10" x14ac:dyDescent="0.25">
      <c r="A12" s="3">
        <v>41579</v>
      </c>
      <c r="B12">
        <v>2731.25</v>
      </c>
      <c r="C12">
        <v>792.94</v>
      </c>
      <c r="E12" s="4">
        <f t="shared" si="0"/>
        <v>3.4444598582490475</v>
      </c>
      <c r="I12" s="4">
        <f t="shared" si="1"/>
        <v>125</v>
      </c>
      <c r="J12" s="4">
        <f t="shared" si="2"/>
        <v>104.12515448835977</v>
      </c>
    </row>
    <row r="13" spans="1:10" x14ac:dyDescent="0.25">
      <c r="A13" s="3">
        <v>41609</v>
      </c>
      <c r="B13">
        <v>2731.25</v>
      </c>
      <c r="C13">
        <v>815.99</v>
      </c>
      <c r="E13" s="4">
        <f t="shared" si="0"/>
        <v>3.3471611171705535</v>
      </c>
      <c r="I13" s="4">
        <f t="shared" si="1"/>
        <v>125</v>
      </c>
      <c r="J13" s="4">
        <f t="shared" si="2"/>
        <v>101.18383803723084</v>
      </c>
    </row>
    <row r="14" spans="1:10" x14ac:dyDescent="0.25">
      <c r="A14" s="3">
        <v>41640</v>
      </c>
      <c r="B14">
        <v>2731.25</v>
      </c>
      <c r="C14">
        <v>864.61</v>
      </c>
      <c r="E14" s="4">
        <f t="shared" si="0"/>
        <v>3.1589387122517665</v>
      </c>
      <c r="I14" s="4">
        <f t="shared" si="1"/>
        <v>125</v>
      </c>
      <c r="J14" s="4">
        <f t="shared" si="2"/>
        <v>95.493922115173305</v>
      </c>
    </row>
    <row r="15" spans="1:10" x14ac:dyDescent="0.25">
      <c r="A15" s="3">
        <v>41671</v>
      </c>
      <c r="B15">
        <v>2731.25</v>
      </c>
      <c r="C15">
        <v>891.02</v>
      </c>
      <c r="E15" s="4">
        <f t="shared" si="0"/>
        <v>3.0653071760454313</v>
      </c>
      <c r="I15" s="4">
        <f t="shared" si="1"/>
        <v>125</v>
      </c>
      <c r="J15" s="4">
        <f t="shared" si="2"/>
        <v>92.663464344234711</v>
      </c>
    </row>
    <row r="16" spans="1:10" x14ac:dyDescent="0.25">
      <c r="A16" s="3">
        <v>41699</v>
      </c>
      <c r="B16">
        <v>3140.94</v>
      </c>
      <c r="C16">
        <v>920.68</v>
      </c>
      <c r="E16" s="4">
        <f t="shared" si="0"/>
        <v>3.4115436416561673</v>
      </c>
      <c r="I16" s="4">
        <f t="shared" si="1"/>
        <v>143.75011441647598</v>
      </c>
      <c r="J16" s="4">
        <f t="shared" si="2"/>
        <v>103.13010554630351</v>
      </c>
    </row>
    <row r="17" spans="1:10" x14ac:dyDescent="0.25">
      <c r="A17" s="3">
        <v>41730</v>
      </c>
      <c r="B17">
        <v>3140.94</v>
      </c>
      <c r="C17">
        <v>944.17</v>
      </c>
      <c r="E17" s="4">
        <f t="shared" si="0"/>
        <v>3.3266678670154741</v>
      </c>
      <c r="I17" s="4">
        <f t="shared" si="1"/>
        <v>143.75011441647598</v>
      </c>
      <c r="J17" s="4">
        <f t="shared" si="2"/>
        <v>100.56433224352682</v>
      </c>
    </row>
    <row r="18" spans="1:10" x14ac:dyDescent="0.25">
      <c r="A18" s="3">
        <v>41760</v>
      </c>
      <c r="B18">
        <v>3140.94</v>
      </c>
      <c r="C18">
        <v>969.06</v>
      </c>
      <c r="E18" s="4">
        <f t="shared" si="0"/>
        <v>3.2412234536561204</v>
      </c>
      <c r="I18" s="4">
        <f t="shared" si="1"/>
        <v>143.75011441647598</v>
      </c>
      <c r="J18" s="4">
        <f t="shared" si="2"/>
        <v>97.981369135420621</v>
      </c>
    </row>
    <row r="19" spans="1:10" x14ac:dyDescent="0.25">
      <c r="A19" s="3">
        <v>41791</v>
      </c>
      <c r="B19">
        <v>3140.94</v>
      </c>
      <c r="C19">
        <v>993.75</v>
      </c>
      <c r="E19" s="4">
        <f t="shared" si="0"/>
        <v>3.1606943396226415</v>
      </c>
      <c r="I19" s="4">
        <f t="shared" si="1"/>
        <v>143.75011441647598</v>
      </c>
      <c r="J19" s="4">
        <f t="shared" si="2"/>
        <v>95.546994288674924</v>
      </c>
    </row>
    <row r="20" spans="1:10" x14ac:dyDescent="0.25">
      <c r="A20" s="3">
        <v>41821</v>
      </c>
      <c r="B20">
        <v>3414.06</v>
      </c>
      <c r="C20">
        <v>1022.92</v>
      </c>
      <c r="E20" s="4">
        <f t="shared" si="0"/>
        <v>3.3375630547843431</v>
      </c>
      <c r="I20" s="4">
        <f t="shared" si="1"/>
        <v>156.24988558352402</v>
      </c>
      <c r="J20" s="4">
        <f t="shared" si="2"/>
        <v>100.89369102728394</v>
      </c>
    </row>
    <row r="21" spans="1:10" x14ac:dyDescent="0.25">
      <c r="A21" s="3">
        <v>41852</v>
      </c>
      <c r="B21">
        <v>3414.06</v>
      </c>
      <c r="C21">
        <v>1047.52</v>
      </c>
      <c r="E21" s="4">
        <f t="shared" si="0"/>
        <v>3.259183595539942</v>
      </c>
      <c r="I21" s="4">
        <f t="shared" si="1"/>
        <v>156.24988558352402</v>
      </c>
      <c r="J21" s="4">
        <f t="shared" si="2"/>
        <v>98.524299703709033</v>
      </c>
    </row>
    <row r="22" spans="1:10" x14ac:dyDescent="0.25">
      <c r="A22" s="3">
        <v>41883</v>
      </c>
      <c r="B22">
        <v>3414.06</v>
      </c>
      <c r="C22">
        <v>1074.79</v>
      </c>
      <c r="E22" s="4">
        <f t="shared" si="0"/>
        <v>3.1764902911266386</v>
      </c>
      <c r="I22" s="4">
        <f t="shared" si="1"/>
        <v>156.24988558352402</v>
      </c>
      <c r="J22" s="4">
        <f t="shared" si="2"/>
        <v>96.024501926543124</v>
      </c>
    </row>
    <row r="23" spans="1:10" x14ac:dyDescent="0.25">
      <c r="A23" s="3">
        <v>41913</v>
      </c>
      <c r="B23">
        <v>3550.63</v>
      </c>
      <c r="C23">
        <v>1094.83</v>
      </c>
      <c r="E23" s="4">
        <f t="shared" si="0"/>
        <v>3.2430879679950313</v>
      </c>
      <c r="I23" s="4">
        <f t="shared" si="1"/>
        <v>162.50022883295193</v>
      </c>
      <c r="J23" s="4">
        <f t="shared" si="2"/>
        <v>98.03773293455734</v>
      </c>
    </row>
    <row r="24" spans="1:10" x14ac:dyDescent="0.25">
      <c r="A24" s="3">
        <v>41944</v>
      </c>
      <c r="B24">
        <v>3550.63</v>
      </c>
      <c r="C24">
        <v>1111.51</v>
      </c>
      <c r="E24" s="4">
        <f t="shared" si="0"/>
        <v>3.1944202031470703</v>
      </c>
      <c r="I24" s="4">
        <f t="shared" si="1"/>
        <v>162.50022883295193</v>
      </c>
      <c r="J24" s="4">
        <f t="shared" si="2"/>
        <v>96.566518653670599</v>
      </c>
    </row>
    <row r="25" spans="1:10" x14ac:dyDescent="0.25">
      <c r="A25" s="3">
        <v>41974</v>
      </c>
      <c r="B25">
        <v>3550.63</v>
      </c>
      <c r="C25">
        <v>1131.7</v>
      </c>
      <c r="E25" s="4">
        <f t="shared" si="0"/>
        <v>3.1374304144207827</v>
      </c>
      <c r="I25" s="4">
        <f t="shared" si="1"/>
        <v>162.50022883295193</v>
      </c>
      <c r="J25" s="4">
        <f t="shared" si="2"/>
        <v>94.843731685730674</v>
      </c>
    </row>
    <row r="26" spans="1:10" ht="15.75" thickBot="1" x14ac:dyDescent="0.3"/>
    <row r="27" spans="1:10" ht="15.75" thickBot="1" x14ac:dyDescent="0.3">
      <c r="B27" s="8"/>
      <c r="C27" s="9"/>
      <c r="D27" s="9"/>
      <c r="E27" s="30" t="s">
        <v>45</v>
      </c>
      <c r="F27" s="32"/>
      <c r="G27" s="32"/>
      <c r="H27" s="31"/>
    </row>
    <row r="28" spans="1:10" ht="15.75" thickBot="1" x14ac:dyDescent="0.3">
      <c r="B28" s="6"/>
      <c r="C28" s="10"/>
      <c r="D28" s="10"/>
      <c r="E28" s="17" t="s">
        <v>43</v>
      </c>
      <c r="F28" s="18" t="s">
        <v>44</v>
      </c>
      <c r="G28" s="19"/>
      <c r="H28" s="20" t="s">
        <v>39</v>
      </c>
    </row>
    <row r="29" spans="1:10" x14ac:dyDescent="0.25">
      <c r="B29" s="15" t="s">
        <v>41</v>
      </c>
      <c r="C29" s="9"/>
      <c r="D29" s="16"/>
      <c r="E29" s="23">
        <f>(B25-B13)/B13</f>
        <v>0.30000183066361558</v>
      </c>
      <c r="F29" s="24">
        <f>(C25-C13)/C13</f>
        <v>0.38690425127758921</v>
      </c>
      <c r="G29" s="10"/>
      <c r="H29" s="27">
        <f>(E25-E13)/E13</f>
        <v>-6.2659279134749835E-2</v>
      </c>
    </row>
    <row r="30" spans="1:10" ht="15.75" thickBot="1" x14ac:dyDescent="0.3">
      <c r="B30" s="14" t="s">
        <v>42</v>
      </c>
      <c r="C30" s="11"/>
      <c r="D30" s="7"/>
      <c r="E30" s="25">
        <f>(AVERAGE(B14:B25)-AVERAGE(B2:B13))/AVERAGE(B2:B13)</f>
        <v>0.25000056204584697</v>
      </c>
      <c r="F30" s="26">
        <f>(AVERAGE(C14:C25)-AVERAGE(C2:C13))/AVERAGE(C2:C13)</f>
        <v>0.38022005172439438</v>
      </c>
      <c r="G30" s="11"/>
      <c r="H30" s="28">
        <f>(AVERAGE(E14:E25)-AVERAGE(E2:E13))/AVERAGE(E2:E13)</f>
        <v>-9.4105222977366301E-2</v>
      </c>
    </row>
  </sheetData>
  <mergeCells count="1">
    <mergeCell ref="E27:H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0"/>
  <sheetViews>
    <sheetView zoomScaleNormal="100" workbookViewId="0">
      <selection activeCell="E2" sqref="E2:F20"/>
    </sheetView>
  </sheetViews>
  <sheetFormatPr baseColWidth="10" defaultColWidth="9.140625" defaultRowHeight="15" x14ac:dyDescent="0.25"/>
  <cols>
    <col min="2" max="2" width="13.28515625" bestFit="1" customWidth="1"/>
    <col min="3" max="3" width="13" bestFit="1" customWidth="1"/>
    <col min="6" max="6" width="15.5703125" bestFit="1" customWidth="1"/>
  </cols>
  <sheetData>
    <row r="1" spans="1:6" x14ac:dyDescent="0.25">
      <c r="B1" s="12" t="s">
        <v>10</v>
      </c>
      <c r="C1" s="12" t="s">
        <v>11</v>
      </c>
      <c r="D1" s="12" t="s">
        <v>12</v>
      </c>
      <c r="E1" s="13" t="s">
        <v>46</v>
      </c>
      <c r="F1" s="13" t="s">
        <v>47</v>
      </c>
    </row>
    <row r="2" spans="1:6" x14ac:dyDescent="0.25">
      <c r="A2">
        <v>1996</v>
      </c>
      <c r="B2">
        <v>1</v>
      </c>
      <c r="C2">
        <v>100.52</v>
      </c>
      <c r="D2">
        <v>72.39</v>
      </c>
      <c r="E2" s="4">
        <f>B2*D2/C2</f>
        <v>0.72015519299641861</v>
      </c>
      <c r="F2" s="4">
        <f>100*E2/$E$6</f>
        <v>90.483825368934689</v>
      </c>
    </row>
    <row r="3" spans="1:6" x14ac:dyDescent="0.25">
      <c r="A3">
        <v>1997</v>
      </c>
      <c r="B3">
        <v>1</v>
      </c>
      <c r="C3">
        <v>101.05</v>
      </c>
      <c r="D3">
        <v>74.08</v>
      </c>
      <c r="E3" s="4">
        <f t="shared" ref="E3:E20" si="0">B3*D3/C3</f>
        <v>0.73310242454230579</v>
      </c>
      <c r="F3" s="4">
        <f t="shared" ref="F3:F20" si="1">100*E3/$E$6</f>
        <v>92.110578948721809</v>
      </c>
    </row>
    <row r="4" spans="1:6" x14ac:dyDescent="0.25">
      <c r="A4">
        <v>1998</v>
      </c>
      <c r="B4">
        <v>1</v>
      </c>
      <c r="C4">
        <v>101.98</v>
      </c>
      <c r="D4">
        <v>75.23</v>
      </c>
      <c r="E4" s="4">
        <f t="shared" si="0"/>
        <v>0.73769366542459303</v>
      </c>
      <c r="F4" s="4">
        <f t="shared" si="1"/>
        <v>92.687444938524749</v>
      </c>
    </row>
    <row r="5" spans="1:6" x14ac:dyDescent="0.25">
      <c r="A5">
        <v>1999</v>
      </c>
      <c r="B5">
        <v>1</v>
      </c>
      <c r="C5">
        <v>100.79</v>
      </c>
      <c r="D5">
        <v>76.87</v>
      </c>
      <c r="E5" s="4">
        <f t="shared" si="0"/>
        <v>0.76267486853854549</v>
      </c>
      <c r="F5" s="4">
        <f t="shared" si="1"/>
        <v>95.826205641844425</v>
      </c>
    </row>
    <row r="6" spans="1:6" x14ac:dyDescent="0.25">
      <c r="A6">
        <v>2000</v>
      </c>
      <c r="B6">
        <v>1</v>
      </c>
      <c r="C6">
        <v>99.85</v>
      </c>
      <c r="D6">
        <v>79.47</v>
      </c>
      <c r="E6" s="4">
        <f t="shared" si="0"/>
        <v>0.79589384076114178</v>
      </c>
      <c r="F6" s="4">
        <f t="shared" si="1"/>
        <v>99.999999999999986</v>
      </c>
    </row>
    <row r="7" spans="1:6" x14ac:dyDescent="0.25">
      <c r="A7">
        <v>2001</v>
      </c>
      <c r="B7">
        <v>1</v>
      </c>
      <c r="C7">
        <v>98.78</v>
      </c>
      <c r="D7">
        <v>81.72</v>
      </c>
      <c r="E7" s="4">
        <f t="shared" si="0"/>
        <v>0.82729297428629278</v>
      </c>
      <c r="F7" s="4">
        <f t="shared" si="1"/>
        <v>103.94514091164757</v>
      </c>
    </row>
    <row r="8" spans="1:6" x14ac:dyDescent="0.25">
      <c r="A8">
        <v>2002</v>
      </c>
      <c r="B8">
        <v>3.1</v>
      </c>
      <c r="C8">
        <v>124.34</v>
      </c>
      <c r="D8">
        <v>83.01</v>
      </c>
      <c r="E8" s="4">
        <f t="shared" si="0"/>
        <v>2.0695753578896574</v>
      </c>
      <c r="F8" s="4">
        <f t="shared" si="1"/>
        <v>260.03158359793917</v>
      </c>
    </row>
    <row r="9" spans="1:6" x14ac:dyDescent="0.25">
      <c r="A9">
        <v>2003</v>
      </c>
      <c r="B9">
        <v>2.95</v>
      </c>
      <c r="C9">
        <v>141.05000000000001</v>
      </c>
      <c r="D9">
        <v>84.9</v>
      </c>
      <c r="E9" s="4">
        <f t="shared" si="0"/>
        <v>1.77564693371145</v>
      </c>
      <c r="F9" s="4">
        <f t="shared" si="1"/>
        <v>223.1009768857283</v>
      </c>
    </row>
    <row r="10" spans="1:6" x14ac:dyDescent="0.25">
      <c r="A10">
        <v>2004</v>
      </c>
      <c r="B10">
        <v>2.94</v>
      </c>
      <c r="C10">
        <v>147.28</v>
      </c>
      <c r="D10">
        <v>87.17</v>
      </c>
      <c r="E10" s="4">
        <f t="shared" si="0"/>
        <v>1.7400855513307987</v>
      </c>
      <c r="F10" s="4">
        <f t="shared" si="1"/>
        <v>218.63287064348842</v>
      </c>
    </row>
    <row r="11" spans="1:6" x14ac:dyDescent="0.25">
      <c r="A11">
        <v>2005</v>
      </c>
      <c r="B11">
        <v>2.92</v>
      </c>
      <c r="C11">
        <v>161.47999999999999</v>
      </c>
      <c r="D11">
        <v>90.13</v>
      </c>
      <c r="E11" s="4">
        <f t="shared" si="0"/>
        <v>1.6297968788704484</v>
      </c>
      <c r="F11" s="4">
        <f t="shared" si="1"/>
        <v>204.77566170279886</v>
      </c>
    </row>
    <row r="12" spans="1:6" x14ac:dyDescent="0.25">
      <c r="A12">
        <v>2006</v>
      </c>
      <c r="B12">
        <v>3.07</v>
      </c>
      <c r="C12">
        <v>179.08</v>
      </c>
      <c r="D12">
        <v>93.03</v>
      </c>
      <c r="E12" s="4">
        <f t="shared" si="0"/>
        <v>1.5948296850569577</v>
      </c>
      <c r="F12" s="4">
        <f t="shared" si="1"/>
        <v>200.38221222214321</v>
      </c>
    </row>
    <row r="13" spans="1:6" x14ac:dyDescent="0.25">
      <c r="A13">
        <v>2007</v>
      </c>
      <c r="B13">
        <v>3.12</v>
      </c>
      <c r="C13">
        <v>210.49</v>
      </c>
      <c r="D13">
        <v>95.69</v>
      </c>
      <c r="E13" s="4">
        <f t="shared" si="0"/>
        <v>1.4183704689058863</v>
      </c>
      <c r="F13" s="4">
        <f t="shared" si="1"/>
        <v>178.21101210551495</v>
      </c>
    </row>
    <row r="14" spans="1:6" x14ac:dyDescent="0.25">
      <c r="A14">
        <v>2008</v>
      </c>
      <c r="B14">
        <v>3.16</v>
      </c>
      <c r="C14">
        <v>266.62</v>
      </c>
      <c r="D14">
        <v>99.36</v>
      </c>
      <c r="E14" s="4">
        <f t="shared" si="0"/>
        <v>1.1776220838646763</v>
      </c>
      <c r="F14" s="4">
        <f t="shared" si="1"/>
        <v>147.96220595682385</v>
      </c>
    </row>
    <row r="15" spans="1:6" x14ac:dyDescent="0.25">
      <c r="A15">
        <v>2009</v>
      </c>
      <c r="B15">
        <v>3.73</v>
      </c>
      <c r="C15">
        <v>310.38</v>
      </c>
      <c r="D15">
        <v>99.01</v>
      </c>
      <c r="E15" s="4">
        <f t="shared" si="0"/>
        <v>1.1898553386171788</v>
      </c>
      <c r="F15" s="4">
        <f t="shared" si="1"/>
        <v>149.49925199562765</v>
      </c>
    </row>
    <row r="16" spans="1:6" x14ac:dyDescent="0.25">
      <c r="A16">
        <v>2010</v>
      </c>
      <c r="B16">
        <v>3.91</v>
      </c>
      <c r="C16">
        <v>379.68</v>
      </c>
      <c r="D16">
        <v>100.63</v>
      </c>
      <c r="E16" s="4">
        <f t="shared" si="0"/>
        <v>1.0363024125579434</v>
      </c>
      <c r="F16" s="4">
        <f t="shared" si="1"/>
        <v>130.20611034844677</v>
      </c>
    </row>
    <row r="17" spans="1:6" x14ac:dyDescent="0.25">
      <c r="A17">
        <v>2011</v>
      </c>
      <c r="B17">
        <v>4.13</v>
      </c>
      <c r="C17">
        <v>464.08</v>
      </c>
      <c r="D17">
        <v>103.81</v>
      </c>
      <c r="E17" s="4">
        <f t="shared" si="0"/>
        <v>0.9238392087571109</v>
      </c>
      <c r="F17" s="4">
        <f t="shared" si="1"/>
        <v>116.07568264049013</v>
      </c>
    </row>
    <row r="18" spans="1:6" x14ac:dyDescent="0.25">
      <c r="A18">
        <v>2012</v>
      </c>
      <c r="B18">
        <v>4.55</v>
      </c>
      <c r="C18">
        <v>574.63</v>
      </c>
      <c r="D18">
        <v>105.96</v>
      </c>
      <c r="E18" s="4">
        <f t="shared" si="0"/>
        <v>0.83900596905835045</v>
      </c>
      <c r="F18" s="4">
        <f t="shared" si="1"/>
        <v>105.41681893856334</v>
      </c>
    </row>
    <row r="19" spans="1:6" x14ac:dyDescent="0.25">
      <c r="A19">
        <v>2013</v>
      </c>
      <c r="B19">
        <v>5.48</v>
      </c>
      <c r="C19">
        <v>728.54</v>
      </c>
      <c r="D19">
        <v>107.51</v>
      </c>
      <c r="E19" s="4">
        <f t="shared" si="0"/>
        <v>0.80867872731764912</v>
      </c>
      <c r="F19" s="4">
        <f t="shared" si="1"/>
        <v>101.60635576024569</v>
      </c>
    </row>
    <row r="20" spans="1:6" x14ac:dyDescent="0.25">
      <c r="A20">
        <v>2014</v>
      </c>
      <c r="B20">
        <v>8.1199999999999992</v>
      </c>
      <c r="C20">
        <v>1005.55</v>
      </c>
      <c r="D20">
        <v>109.25</v>
      </c>
      <c r="E20" s="4">
        <f t="shared" si="0"/>
        <v>0.88221371388792202</v>
      </c>
      <c r="F20" s="4">
        <f t="shared" si="1"/>
        <v>110.84565160652953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E25"/>
  <sheetViews>
    <sheetView zoomScaleNormal="100" workbookViewId="0">
      <selection activeCell="E2" sqref="E2:E14"/>
    </sheetView>
  </sheetViews>
  <sheetFormatPr baseColWidth="10" defaultColWidth="9.140625" defaultRowHeight="15" x14ac:dyDescent="0.25"/>
  <cols>
    <col min="1" max="1" width="17.5703125" bestFit="1" customWidth="1"/>
    <col min="2" max="2" width="31.28515625" bestFit="1" customWidth="1"/>
    <col min="5" max="5" width="22.7109375" bestFit="1" customWidth="1"/>
  </cols>
  <sheetData>
    <row r="1" spans="1:5" x14ac:dyDescent="0.25">
      <c r="A1" s="12" t="s">
        <v>2</v>
      </c>
      <c r="B1" s="13" t="s">
        <v>13</v>
      </c>
      <c r="D1" s="12" t="s">
        <v>48</v>
      </c>
      <c r="E1" s="12" t="s">
        <v>49</v>
      </c>
    </row>
    <row r="2" spans="1:5" x14ac:dyDescent="0.25">
      <c r="A2" t="s">
        <v>14</v>
      </c>
      <c r="B2" s="5">
        <v>14715</v>
      </c>
      <c r="D2" s="22">
        <f>100*B2/$B$13</f>
        <v>27.740597605806389</v>
      </c>
      <c r="E2" s="22">
        <f>100*B2/$B$14</f>
        <v>138.65071139168944</v>
      </c>
    </row>
    <row r="3" spans="1:5" x14ac:dyDescent="0.25">
      <c r="A3" t="s">
        <v>15</v>
      </c>
      <c r="B3" s="5">
        <v>2868</v>
      </c>
      <c r="D3" s="22">
        <f t="shared" ref="D3:D14" si="0">100*B3/$B$13</f>
        <v>5.4067301347912151</v>
      </c>
      <c r="E3" s="22">
        <f t="shared" ref="E3:E14" si="1">100*B3/$B$14</f>
        <v>27.023461792141713</v>
      </c>
    </row>
    <row r="4" spans="1:5" x14ac:dyDescent="0.25">
      <c r="A4" t="s">
        <v>16</v>
      </c>
      <c r="B4" s="5">
        <v>11208</v>
      </c>
      <c r="D4" s="22">
        <f t="shared" si="0"/>
        <v>21.129229899142238</v>
      </c>
      <c r="E4" s="22">
        <f t="shared" si="1"/>
        <v>105.60633185715632</v>
      </c>
    </row>
    <row r="5" spans="1:5" x14ac:dyDescent="0.25">
      <c r="A5" t="s">
        <v>17</v>
      </c>
      <c r="B5" s="5">
        <v>15732</v>
      </c>
      <c r="D5" s="22">
        <f t="shared" si="0"/>
        <v>29.657837684984447</v>
      </c>
      <c r="E5" s="22">
        <f t="shared" si="1"/>
        <v>148.23329878450957</v>
      </c>
    </row>
    <row r="6" spans="1:5" x14ac:dyDescent="0.25">
      <c r="A6" t="s">
        <v>18</v>
      </c>
      <c r="B6" s="5">
        <v>7831</v>
      </c>
      <c r="D6" s="22">
        <f t="shared" si="0"/>
        <v>14.76293712885286</v>
      </c>
      <c r="E6" s="22">
        <f t="shared" si="1"/>
        <v>73.786865165363238</v>
      </c>
    </row>
    <row r="7" spans="1:5" x14ac:dyDescent="0.25">
      <c r="A7" t="s">
        <v>19</v>
      </c>
      <c r="B7" s="5">
        <v>10185</v>
      </c>
      <c r="D7" s="22">
        <f t="shared" si="0"/>
        <v>19.200678669054575</v>
      </c>
      <c r="E7" s="22">
        <f t="shared" si="1"/>
        <v>95.967210025440494</v>
      </c>
    </row>
    <row r="8" spans="1:5" x14ac:dyDescent="0.25">
      <c r="A8" t="s">
        <v>20</v>
      </c>
      <c r="B8" s="5">
        <v>6003</v>
      </c>
      <c r="D8" s="22">
        <f t="shared" si="0"/>
        <v>11.316806485059855</v>
      </c>
      <c r="E8" s="22">
        <f t="shared" si="1"/>
        <v>56.562706115141808</v>
      </c>
    </row>
    <row r="9" spans="1:5" x14ac:dyDescent="0.25">
      <c r="A9" t="s">
        <v>21</v>
      </c>
      <c r="B9" s="5">
        <v>10307</v>
      </c>
      <c r="D9" s="22">
        <f t="shared" si="0"/>
        <v>19.430672070883212</v>
      </c>
      <c r="E9" s="22">
        <f t="shared" si="1"/>
        <v>97.11674361631961</v>
      </c>
    </row>
    <row r="10" spans="1:5" x14ac:dyDescent="0.25">
      <c r="A10" t="s">
        <v>22</v>
      </c>
      <c r="B10" s="5">
        <v>6662</v>
      </c>
      <c r="D10" s="22">
        <f t="shared" si="0"/>
        <v>12.559147893298142</v>
      </c>
      <c r="E10" s="22">
        <f t="shared" si="1"/>
        <v>62.772071987185527</v>
      </c>
    </row>
    <row r="11" spans="1:5" x14ac:dyDescent="0.25">
      <c r="A11" t="s">
        <v>23</v>
      </c>
      <c r="B11" s="5">
        <v>16351</v>
      </c>
      <c r="D11" s="22">
        <f t="shared" si="0"/>
        <v>30.824771420492034</v>
      </c>
      <c r="E11" s="22">
        <f t="shared" si="1"/>
        <v>154.06576839724866</v>
      </c>
    </row>
    <row r="12" spans="1:5" x14ac:dyDescent="0.25">
      <c r="A12" t="s">
        <v>24</v>
      </c>
      <c r="B12" s="5">
        <v>14415</v>
      </c>
      <c r="D12" s="22">
        <f t="shared" si="0"/>
        <v>27.17504006032614</v>
      </c>
      <c r="E12" s="22">
        <f t="shared" si="1"/>
        <v>135.82398944690473</v>
      </c>
    </row>
    <row r="13" spans="1:5" x14ac:dyDescent="0.25">
      <c r="A13" t="s">
        <v>6</v>
      </c>
      <c r="B13" s="5">
        <v>53045</v>
      </c>
      <c r="D13" s="22">
        <f t="shared" si="0"/>
        <v>100</v>
      </c>
      <c r="E13" s="22">
        <f t="shared" si="1"/>
        <v>499.81155187034767</v>
      </c>
    </row>
    <row r="14" spans="1:5" x14ac:dyDescent="0.25">
      <c r="A14" t="s">
        <v>25</v>
      </c>
      <c r="B14" s="5">
        <v>10613</v>
      </c>
      <c r="D14" s="22">
        <f t="shared" si="0"/>
        <v>20.007540767273071</v>
      </c>
      <c r="E14" s="22">
        <f t="shared" si="1"/>
        <v>100</v>
      </c>
    </row>
    <row r="17" spans="1:5" x14ac:dyDescent="0.25">
      <c r="A17" s="12"/>
    </row>
    <row r="21" spans="1:5" x14ac:dyDescent="0.25">
      <c r="B21" s="13"/>
      <c r="E21" s="13"/>
    </row>
    <row r="25" spans="1:5" x14ac:dyDescent="0.25">
      <c r="A25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59999389629810485"/>
  </sheetPr>
  <dimension ref="A1:C15"/>
  <sheetViews>
    <sheetView zoomScaleNormal="100" workbookViewId="0">
      <selection activeCell="B14" sqref="B14:B15"/>
    </sheetView>
  </sheetViews>
  <sheetFormatPr baseColWidth="10" defaultColWidth="9.140625" defaultRowHeight="15" x14ac:dyDescent="0.25"/>
  <sheetData>
    <row r="1" spans="1:3" x14ac:dyDescent="0.25">
      <c r="B1" t="s">
        <v>26</v>
      </c>
      <c r="C1" t="s">
        <v>27</v>
      </c>
    </row>
    <row r="2" spans="1:3" x14ac:dyDescent="0.25">
      <c r="A2" s="3">
        <v>41640</v>
      </c>
      <c r="B2">
        <v>1652.2</v>
      </c>
      <c r="C2" s="29">
        <f t="shared" ref="C2:C11" si="0">B2*$C$13/$B$13</f>
        <v>77.072351541726931</v>
      </c>
    </row>
    <row r="3" spans="1:3" x14ac:dyDescent="0.25">
      <c r="A3" s="3">
        <v>41671</v>
      </c>
      <c r="B3">
        <v>1696.5</v>
      </c>
      <c r="C3" s="29">
        <f t="shared" si="0"/>
        <v>79.138872043662829</v>
      </c>
    </row>
    <row r="4" spans="1:3" x14ac:dyDescent="0.25">
      <c r="A4" s="3">
        <v>41699</v>
      </c>
      <c r="B4">
        <v>1711.3</v>
      </c>
      <c r="C4" s="29">
        <f t="shared" si="0"/>
        <v>79.829267154919066</v>
      </c>
    </row>
    <row r="5" spans="1:3" x14ac:dyDescent="0.25">
      <c r="A5" s="3">
        <v>41730</v>
      </c>
      <c r="B5">
        <v>1873.9</v>
      </c>
      <c r="C5" s="29">
        <f t="shared" si="0"/>
        <v>87.414283715072074</v>
      </c>
    </row>
    <row r="6" spans="1:3" x14ac:dyDescent="0.25">
      <c r="A6" s="3">
        <v>41760</v>
      </c>
      <c r="B6">
        <v>1892.4</v>
      </c>
      <c r="C6" s="29">
        <f t="shared" si="0"/>
        <v>88.277277604142384</v>
      </c>
    </row>
    <row r="7" spans="1:3" x14ac:dyDescent="0.25">
      <c r="A7" s="3">
        <v>41791</v>
      </c>
      <c r="B7">
        <v>1905.3</v>
      </c>
      <c r="C7" s="29">
        <f t="shared" si="0"/>
        <v>88.879040910575185</v>
      </c>
    </row>
    <row r="8" spans="1:3" x14ac:dyDescent="0.25">
      <c r="A8" s="3">
        <v>41821</v>
      </c>
      <c r="B8">
        <v>2027.4</v>
      </c>
      <c r="C8" s="29">
        <f t="shared" si="0"/>
        <v>94.574800578439152</v>
      </c>
    </row>
    <row r="9" spans="1:3" x14ac:dyDescent="0.25">
      <c r="A9" s="3">
        <v>41852</v>
      </c>
      <c r="B9">
        <v>2058.6999999999998</v>
      </c>
      <c r="C9" s="29">
        <f t="shared" si="0"/>
        <v>96.034892942109437</v>
      </c>
    </row>
    <row r="10" spans="1:3" x14ac:dyDescent="0.25">
      <c r="A10" s="3">
        <v>41883</v>
      </c>
      <c r="B10">
        <v>2080.1999999999998</v>
      </c>
      <c r="C10" s="29">
        <f t="shared" si="0"/>
        <v>97.037831786164105</v>
      </c>
    </row>
    <row r="11" spans="1:3" x14ac:dyDescent="0.25">
      <c r="A11" s="3">
        <v>41913</v>
      </c>
      <c r="B11">
        <v>2108.1999999999998</v>
      </c>
      <c r="C11" s="29">
        <f t="shared" si="0"/>
        <v>98.34398469935158</v>
      </c>
    </row>
    <row r="12" spans="1:3" x14ac:dyDescent="0.25">
      <c r="A12" s="3">
        <v>41944</v>
      </c>
      <c r="B12">
        <v>2132.1999999999998</v>
      </c>
      <c r="C12" s="29">
        <f>B12*$C$13/$B$13</f>
        <v>99.463544339226573</v>
      </c>
    </row>
    <row r="13" spans="1:3" x14ac:dyDescent="0.25">
      <c r="A13" s="3">
        <v>41974</v>
      </c>
      <c r="B13">
        <v>2143.6999999999998</v>
      </c>
      <c r="C13">
        <v>100</v>
      </c>
    </row>
    <row r="14" spans="1:3" x14ac:dyDescent="0.25">
      <c r="A14" s="3">
        <v>42005</v>
      </c>
      <c r="B14" s="29">
        <f>C14*$B$13/$C$13</f>
        <v>2188.7176999999997</v>
      </c>
      <c r="C14">
        <v>102.1</v>
      </c>
    </row>
    <row r="15" spans="1:3" x14ac:dyDescent="0.25">
      <c r="A15" s="3">
        <v>42036</v>
      </c>
      <c r="B15" s="29">
        <f>C15*$B$13/$C$13</f>
        <v>2231.5916999999995</v>
      </c>
      <c r="C15">
        <v>104.1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59999389629810485"/>
  </sheetPr>
  <dimension ref="A1:D15"/>
  <sheetViews>
    <sheetView topLeftCell="A13" zoomScaleNormal="100" workbookViewId="0">
      <selection activeCell="A34" sqref="A34"/>
    </sheetView>
  </sheetViews>
  <sheetFormatPr baseColWidth="10" defaultColWidth="9.140625" defaultRowHeight="15" x14ac:dyDescent="0.25"/>
  <sheetData>
    <row r="1" spans="1:4" x14ac:dyDescent="0.25">
      <c r="A1" t="s">
        <v>7</v>
      </c>
      <c r="B1" t="s">
        <v>14</v>
      </c>
      <c r="C1" t="s">
        <v>16</v>
      </c>
      <c r="D1" t="s">
        <v>21</v>
      </c>
    </row>
    <row r="2" spans="1:4" x14ac:dyDescent="0.25">
      <c r="A2" s="3">
        <v>42005</v>
      </c>
      <c r="B2">
        <v>8490</v>
      </c>
      <c r="C2">
        <v>46908</v>
      </c>
      <c r="D2">
        <v>40951</v>
      </c>
    </row>
    <row r="3" spans="1:4" x14ac:dyDescent="0.25">
      <c r="A3" s="3">
        <v>42036</v>
      </c>
      <c r="B3">
        <v>9602</v>
      </c>
      <c r="C3">
        <v>51583</v>
      </c>
      <c r="D3">
        <v>44190</v>
      </c>
    </row>
    <row r="4" spans="1:4" x14ac:dyDescent="0.25">
      <c r="A4" s="3">
        <v>42064</v>
      </c>
      <c r="B4">
        <v>10837</v>
      </c>
      <c r="C4">
        <v>51150</v>
      </c>
      <c r="D4">
        <v>43725</v>
      </c>
    </row>
    <row r="5" spans="1:4" x14ac:dyDescent="0.25">
      <c r="A5" s="3">
        <v>42095</v>
      </c>
      <c r="B5">
        <v>12050</v>
      </c>
      <c r="C5">
        <v>56229</v>
      </c>
      <c r="D5">
        <v>44582</v>
      </c>
    </row>
    <row r="6" spans="1:4" x14ac:dyDescent="0.25">
      <c r="A6" s="3">
        <v>42125</v>
      </c>
      <c r="B6">
        <v>10801</v>
      </c>
      <c r="C6">
        <v>52760</v>
      </c>
      <c r="D6">
        <v>44704</v>
      </c>
    </row>
    <row r="10" spans="1:4" x14ac:dyDescent="0.25">
      <c r="A10" t="s">
        <v>7</v>
      </c>
      <c r="B10" t="s">
        <v>14</v>
      </c>
      <c r="C10" t="s">
        <v>16</v>
      </c>
      <c r="D10" t="s">
        <v>21</v>
      </c>
    </row>
    <row r="11" spans="1:4" x14ac:dyDescent="0.25">
      <c r="A11" s="3">
        <v>42005</v>
      </c>
      <c r="B11" s="4">
        <f>100*B2/B$2</f>
        <v>100</v>
      </c>
      <c r="C11" s="4">
        <f>100*C2/C$2</f>
        <v>100</v>
      </c>
      <c r="D11" s="4">
        <f>100*D2/D$2</f>
        <v>100</v>
      </c>
    </row>
    <row r="12" spans="1:4" x14ac:dyDescent="0.25">
      <c r="A12" s="3">
        <v>42036</v>
      </c>
      <c r="B12" s="4">
        <f t="shared" ref="B12:D15" si="0">100*B3/B$2</f>
        <v>113.09776207302708</v>
      </c>
      <c r="C12" s="4">
        <f t="shared" si="0"/>
        <v>109.96631704613286</v>
      </c>
      <c r="D12" s="4">
        <f t="shared" si="0"/>
        <v>107.90945276061635</v>
      </c>
    </row>
    <row r="13" spans="1:4" x14ac:dyDescent="0.25">
      <c r="A13" s="3">
        <v>42064</v>
      </c>
      <c r="B13" s="4">
        <f t="shared" si="0"/>
        <v>127.64428739693757</v>
      </c>
      <c r="C13" s="4">
        <f t="shared" si="0"/>
        <v>109.04323356357125</v>
      </c>
      <c r="D13" s="4">
        <f t="shared" si="0"/>
        <v>106.77394935410612</v>
      </c>
    </row>
    <row r="14" spans="1:4" x14ac:dyDescent="0.25">
      <c r="A14" s="3">
        <v>42095</v>
      </c>
      <c r="B14" s="4">
        <f t="shared" si="0"/>
        <v>141.9316843345112</v>
      </c>
      <c r="C14" s="4">
        <f t="shared" si="0"/>
        <v>119.87081094909183</v>
      </c>
      <c r="D14" s="4">
        <f t="shared" si="0"/>
        <v>108.8666943420185</v>
      </c>
    </row>
    <row r="15" spans="1:4" x14ac:dyDescent="0.25">
      <c r="A15" s="3">
        <v>42125</v>
      </c>
      <c r="B15" s="4">
        <f t="shared" si="0"/>
        <v>127.22025912838633</v>
      </c>
      <c r="C15" s="4">
        <f t="shared" si="0"/>
        <v>112.47548392598277</v>
      </c>
      <c r="D15" s="4">
        <f t="shared" si="0"/>
        <v>109.16461136480184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 30</vt:lpstr>
      <vt:lpstr>Resp 31</vt:lpstr>
      <vt:lpstr>Resp 32</vt:lpstr>
      <vt:lpstr>Resp 33</vt:lpstr>
      <vt:lpstr>Resp 34</vt:lpstr>
      <vt:lpstr>Resp 35</vt:lpstr>
      <vt:lpstr>Resp 36</vt:lpstr>
    </vt:vector>
  </TitlesOfParts>
  <Company>Banco Central de la República Argentina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Rodriguez</cp:lastModifiedBy>
  <cp:revision>1</cp:revision>
  <dcterms:created xsi:type="dcterms:W3CDTF">2015-11-23T18:46:19Z</dcterms:created>
  <dcterms:modified xsi:type="dcterms:W3CDTF">2022-07-18T19:58:42Z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 Central de la República Argentina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