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TCC\Dados_pesquisa\"/>
    </mc:Choice>
  </mc:AlternateContent>
  <xr:revisionPtr revIDLastSave="0" documentId="13_ncr:1_{26662D25-53B9-4EAE-98E2-90AD769BF52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Base" sheetId="2" r:id="rId1"/>
    <sheet name="Legendas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X33" i="2" l="1"/>
  <c r="X32" i="2"/>
  <c r="X31" i="2"/>
  <c r="X30" i="2"/>
  <c r="X61" i="2"/>
  <c r="X45" i="2"/>
  <c r="X29" i="2"/>
  <c r="X13" i="2"/>
  <c r="X60" i="2"/>
  <c r="X44" i="2"/>
  <c r="X28" i="2"/>
  <c r="X12" i="2"/>
  <c r="X43" i="2"/>
  <c r="X11" i="2"/>
  <c r="X42" i="2"/>
  <c r="X10" i="2"/>
  <c r="X57" i="2"/>
  <c r="X41" i="2"/>
  <c r="X25" i="2"/>
  <c r="X9" i="2"/>
  <c r="X56" i="2"/>
  <c r="X40" i="2"/>
  <c r="X24" i="2"/>
  <c r="X8" i="2"/>
  <c r="X55" i="2"/>
  <c r="X39" i="2"/>
  <c r="X23" i="2"/>
  <c r="X7" i="2"/>
  <c r="X54" i="2"/>
  <c r="X38" i="2"/>
  <c r="X22" i="2"/>
  <c r="X6" i="2"/>
  <c r="X49" i="2"/>
  <c r="X48" i="2"/>
  <c r="X16" i="2"/>
  <c r="X47" i="2"/>
  <c r="X15" i="2"/>
  <c r="X59" i="2"/>
  <c r="X27" i="2"/>
  <c r="X17" i="2"/>
  <c r="X46" i="2"/>
  <c r="X14" i="2"/>
  <c r="X58" i="2"/>
  <c r="X26" i="2"/>
  <c r="S29" i="2"/>
  <c r="X37" i="2"/>
  <c r="X5" i="2"/>
  <c r="S60" i="2"/>
  <c r="S28" i="2"/>
  <c r="X52" i="2"/>
  <c r="X36" i="2"/>
  <c r="X20" i="2"/>
  <c r="X4" i="2"/>
  <c r="S59" i="2"/>
  <c r="S27" i="2"/>
  <c r="X51" i="2"/>
  <c r="X35" i="2"/>
  <c r="X19" i="2"/>
  <c r="X3" i="2"/>
  <c r="S58" i="2"/>
  <c r="S26" i="2"/>
  <c r="X50" i="2"/>
  <c r="X34" i="2"/>
  <c r="X18" i="2"/>
  <c r="X2" i="2"/>
  <c r="S61" i="2"/>
  <c r="X53" i="2"/>
  <c r="X21" i="2"/>
  <c r="S25" i="2"/>
  <c r="S57" i="2"/>
  <c r="S9" i="2"/>
  <c r="S40" i="2"/>
  <c r="S8" i="2"/>
  <c r="S39" i="2"/>
  <c r="S7" i="2"/>
  <c r="S38" i="2"/>
  <c r="S6" i="2"/>
  <c r="S32" i="2"/>
  <c r="S31" i="2"/>
  <c r="S41" i="2"/>
  <c r="S56" i="2"/>
  <c r="S24" i="2"/>
  <c r="S55" i="2"/>
  <c r="S23" i="2"/>
  <c r="S54" i="2"/>
  <c r="S22" i="2"/>
  <c r="S33" i="2"/>
  <c r="S30" i="2"/>
  <c r="S17" i="2"/>
  <c r="S48" i="2"/>
  <c r="S47" i="2"/>
  <c r="S45" i="2"/>
  <c r="S13" i="2"/>
  <c r="S12" i="2"/>
  <c r="S43" i="2"/>
  <c r="S11" i="2"/>
  <c r="S49" i="2"/>
  <c r="S16" i="2"/>
  <c r="S15" i="2"/>
  <c r="S46" i="2"/>
  <c r="S14" i="2"/>
  <c r="S44" i="2"/>
  <c r="S42" i="2"/>
  <c r="S10" i="2"/>
  <c r="S21" i="2"/>
  <c r="S52" i="2"/>
  <c r="S34" i="2"/>
  <c r="S18" i="2"/>
  <c r="S2" i="2"/>
  <c r="S53" i="2"/>
  <c r="S4" i="2"/>
  <c r="S51" i="2"/>
  <c r="S37" i="2"/>
  <c r="S3" i="2"/>
  <c r="S36" i="2"/>
  <c r="S35" i="2"/>
  <c r="S5" i="2"/>
  <c r="S20" i="2"/>
  <c r="S19" i="2"/>
  <c r="S50" i="2"/>
  <c r="N49" i="2"/>
  <c r="N33" i="2"/>
  <c r="N17" i="2"/>
  <c r="N48" i="2"/>
  <c r="N32" i="2"/>
  <c r="N16" i="2"/>
  <c r="N47" i="2"/>
  <c r="N31" i="2"/>
  <c r="N15" i="2"/>
  <c r="N46" i="2"/>
  <c r="N30" i="2"/>
  <c r="N14" i="2"/>
  <c r="N57" i="2"/>
  <c r="N41" i="2"/>
  <c r="N25" i="2"/>
  <c r="N9" i="2"/>
  <c r="N53" i="2"/>
  <c r="N37" i="2"/>
  <c r="N21" i="2"/>
  <c r="N5" i="2"/>
  <c r="N56" i="2"/>
  <c r="N40" i="2"/>
  <c r="N24" i="2"/>
  <c r="N8" i="2"/>
  <c r="N52" i="2"/>
  <c r="N36" i="2"/>
  <c r="N20" i="2"/>
  <c r="N4" i="2"/>
  <c r="N55" i="2"/>
  <c r="N39" i="2"/>
  <c r="N23" i="2"/>
  <c r="N7" i="2"/>
  <c r="N51" i="2"/>
  <c r="N35" i="2"/>
  <c r="N19" i="2"/>
  <c r="N3" i="2"/>
  <c r="N54" i="2"/>
  <c r="N38" i="2"/>
  <c r="N22" i="2"/>
  <c r="N6" i="2"/>
  <c r="N50" i="2"/>
  <c r="N34" i="2"/>
  <c r="N18" i="2"/>
  <c r="N2" i="2"/>
  <c r="N61" i="2"/>
  <c r="N45" i="2"/>
  <c r="N29" i="2"/>
  <c r="N60" i="2"/>
  <c r="N44" i="2"/>
  <c r="N12" i="2"/>
  <c r="N59" i="2"/>
  <c r="N43" i="2"/>
  <c r="N27" i="2"/>
  <c r="N11" i="2"/>
  <c r="N13" i="2"/>
  <c r="N28" i="2"/>
  <c r="N58" i="2"/>
  <c r="N42" i="2"/>
  <c r="N26" i="2"/>
  <c r="N10" i="2"/>
</calcChain>
</file>

<file path=xl/sharedStrings.xml><?xml version="1.0" encoding="utf-8"?>
<sst xmlns="http://schemas.openxmlformats.org/spreadsheetml/2006/main" count="682" uniqueCount="139">
  <si>
    <t xml:space="preserve">Qual anúncio lhe parece mais atrativo?  </t>
  </si>
  <si>
    <t xml:space="preserve">A menção à economia de R$ 200 influencia sua decisão?  </t>
  </si>
  <si>
    <t>SIM</t>
  </si>
  <si>
    <t>Feminino</t>
  </si>
  <si>
    <t>Ensino Superior</t>
  </si>
  <si>
    <t>&gt;R$4.000</t>
  </si>
  <si>
    <t>Não</t>
  </si>
  <si>
    <t>Loja A</t>
  </si>
  <si>
    <t>Pagar as dívidas</t>
  </si>
  <si>
    <t>Se ganhei não vai me fazer falta, vai me ajudar para  quitar a dívida.</t>
  </si>
  <si>
    <t>Masculino</t>
  </si>
  <si>
    <t>Até R$2.000</t>
  </si>
  <si>
    <t>Sim</t>
  </si>
  <si>
    <t>Loja B</t>
  </si>
  <si>
    <t xml:space="preserve">Seria a decisão mais lógica, pagar as dívidas para depois ficar mais tranquilo. </t>
  </si>
  <si>
    <t>Pós-graduação</t>
  </si>
  <si>
    <t xml:space="preserve">Nada ficaria tranquila com dívidas </t>
  </si>
  <si>
    <t>Comprar algo que deseja</t>
  </si>
  <si>
    <t>Eu entendo que esta economia me dá oportunidade de mais aquisições uma vez que estava preparada para gastar o valor total.</t>
  </si>
  <si>
    <t>Ensino Médio</t>
  </si>
  <si>
    <t>Guardar/Investir</t>
  </si>
  <si>
    <t>Pro futuro</t>
  </si>
  <si>
    <t>Prefiro não dizer</t>
  </si>
  <si>
    <t>Porque compraria despesas pra casa que estou precisando</t>
  </si>
  <si>
    <t xml:space="preserve">Porque seria o mais sensato </t>
  </si>
  <si>
    <t>Por que tendo dívidas não pode ter mais despesa.</t>
  </si>
  <si>
    <t>R$2.001 - R$4.000</t>
  </si>
  <si>
    <t>Niveis de prioridade. Divida ou algo de compra é prioridade</t>
  </si>
  <si>
    <t>Pago a dívida para depois fazer mais se sobrar no próximo mês</t>
  </si>
  <si>
    <t>Trato como uma forma de recompensa e compro algo para mim.</t>
  </si>
  <si>
    <t xml:space="preserve">O investimento gera rentabilidade e capital para que a dívida seja quitada de maneira mais rápida </t>
  </si>
  <si>
    <t>Pagar as dividas é prioridade, afinal elas podem se tornar despesas bem maiores do que a inicial. Esta mentalidade de achar que divida nao precisa ser paga é muito ruim.</t>
  </si>
  <si>
    <t>Pois as dividas são as principais a pagar, se não pagar cobra juros.</t>
  </si>
  <si>
    <t xml:space="preserve">Primeiro penso em quitar meus débitos. </t>
  </si>
  <si>
    <t xml:space="preserve">Quitação de dívidas em primeiro lugar </t>
  </si>
  <si>
    <t>Primeiro as dividas, depois o luxo.</t>
  </si>
  <si>
    <t>Porque eu não fico com dívidas.</t>
  </si>
  <si>
    <t>Pq sou consumista.</t>
  </si>
  <si>
    <t>Acredito que depende muito da situação em que momento esse dinheiro entraria atualmente se ganhasse $500 investia em casa.</t>
  </si>
  <si>
    <t>Na verdade eu separaria parte para dívidas, parte para investir e parte para gastar com algo que eu quero. Como não tenho uma renda fixa faço dessa forma para não gastar muito só com uma coisa e também não fique só pagando dívidas.</t>
  </si>
  <si>
    <t>Gosto de pagar minhas contas antes do vencimento.</t>
  </si>
  <si>
    <t>Fico angustiada de ficar devendo</t>
  </si>
  <si>
    <t>Primeiro a responsabilidade, depois o lazer.</t>
  </si>
  <si>
    <t>Não posso ficar devendo!</t>
  </si>
  <si>
    <t xml:space="preserve">Guardaria por precaução </t>
  </si>
  <si>
    <t>Não  gosto de dever!</t>
  </si>
  <si>
    <t>O crédito é fundamental para todos.</t>
  </si>
  <si>
    <t>Gastar com lazer</t>
  </si>
  <si>
    <t xml:space="preserve">Na minha idade o lazer é uma das coisas muito bem vinda na vida de um idoso. </t>
  </si>
  <si>
    <t>São tantas as prioridades que algo fora do orçamento brilha como merecimento.</t>
  </si>
  <si>
    <t xml:space="preserve">Iria ajudar bastante </t>
  </si>
  <si>
    <t xml:space="preserve">Sem dívidas, você fica em condições de comprar </t>
  </si>
  <si>
    <t>Porque  estou precisando de lazer
Pra  espairecer..Estou  muito cansada</t>
  </si>
  <si>
    <t xml:space="preserve">Prefiro ficar livre da dívida </t>
  </si>
  <si>
    <t xml:space="preserve">Preciso antecipar o pagamento de contas a ter outra opção </t>
  </si>
  <si>
    <t>Após muitos erros financeiros, aprendi a guardar e me controlar para atingir a independência financeira.</t>
  </si>
  <si>
    <t xml:space="preserve">Restabelecer as finanças </t>
  </si>
  <si>
    <t>Sem dividas muito mrlhor</t>
  </si>
  <si>
    <t xml:space="preserve">Vi o o hoje </t>
  </si>
  <si>
    <t>Afim de render mais</t>
  </si>
  <si>
    <t xml:space="preserve">Oportunidade e não sair do orçamento </t>
  </si>
  <si>
    <t xml:space="preserve">Quitar dívidas e depois investir </t>
  </si>
  <si>
    <t>Porque seria a minha  oportunidade única.</t>
  </si>
  <si>
    <t>Para não ficar devendo</t>
  </si>
  <si>
    <t>Pra ficar em paz</t>
  </si>
  <si>
    <t xml:space="preserve">Investimento é o que estou priorizando no momento. </t>
  </si>
  <si>
    <t>Fui educada a não dever nada pra ninguém. Não tenho dívidas.</t>
  </si>
  <si>
    <t xml:space="preserve">Como era algo que não estava previsto nos meus gastos, teria grandes chances de que eu utilizasse para comprar alguma outra coisa. </t>
  </si>
  <si>
    <t>Posso prescisa  mas na frente.....</t>
  </si>
  <si>
    <t>Vejo isso como uma forma de incentivo para que se possa usar mais na frente em algo que eu vá realmente usar ou precisar, é não gastar com coisas que eu iria querer no momento para depois descarta-lo.</t>
  </si>
  <si>
    <t xml:space="preserve">Se for uma divida do mês que nao tenha conseguido pagar, vou priorizar. Caso nao seja, vou gastar com lazer. </t>
  </si>
  <si>
    <t xml:space="preserve">Porque as dívidas podem esperar </t>
  </si>
  <si>
    <t xml:space="preserve">Dívidas em primeiro lugar </t>
  </si>
  <si>
    <t>Para me livrar da dívida.</t>
  </si>
  <si>
    <t>Para me reestabecer funanceiramente depois.</t>
  </si>
  <si>
    <t>Eu guardaria e analisaria a melhor forma de usa-lo. Normalmente, investindo pra gerar mais recurso e quitar a dívida.</t>
  </si>
  <si>
    <t>Não gosto de ter dívidas</t>
  </si>
  <si>
    <t>Porque a dívida gera juros.</t>
  </si>
  <si>
    <t xml:space="preserve">Pq iria utilizar o dinheiro do meu salário para pagar a dívida </t>
  </si>
  <si>
    <t xml:space="preserve">Utilizar valor para rendimento financeiro. </t>
  </si>
  <si>
    <t>Data</t>
  </si>
  <si>
    <t>Participação</t>
  </si>
  <si>
    <t>Idade</t>
  </si>
  <si>
    <t>Gênero</t>
  </si>
  <si>
    <t>Renda_Categórica</t>
  </si>
  <si>
    <t>Faixa_Etária</t>
  </si>
  <si>
    <t>Renda_Ordinal</t>
  </si>
  <si>
    <t>Renda Mensal</t>
  </si>
  <si>
    <t>Escolaridade</t>
  </si>
  <si>
    <t>Ancoragem</t>
  </si>
  <si>
    <t>Ancoragem2</t>
  </si>
  <si>
    <t>Ancoragem_1</t>
  </si>
  <si>
    <t>Se for &gt;= 6 significa que a pessoa foi influenciada pela âncora do preço anterior</t>
  </si>
  <si>
    <t>Se for "sim" mostra que a pessoa sentiu urgência, impulsividade irracional estimulado pela âncora de preço</t>
  </si>
  <si>
    <t>RESULTADO</t>
  </si>
  <si>
    <t>PERGUNTA</t>
  </si>
  <si>
    <t>Quão atraente é esse preço de R$299?</t>
  </si>
  <si>
    <t>Mede a influência Emocional</t>
  </si>
  <si>
    <t>Mede a decisão final</t>
  </si>
  <si>
    <t>Você compraria?</t>
  </si>
  <si>
    <t>Grupo_ancoragem</t>
  </si>
  <si>
    <t>R_enviesada_ancoragem1</t>
  </si>
  <si>
    <t>R_enviesada_ancoragem2</t>
  </si>
  <si>
    <t>-</t>
  </si>
  <si>
    <t>Separa em grupos a influência emocional da decisão final - comportamento real + percepção.</t>
  </si>
  <si>
    <t>Aversao_perda1</t>
  </si>
  <si>
    <t>R_enviesada_aversaoperda1</t>
  </si>
  <si>
    <t>R_enviesada_aversaoperda2</t>
  </si>
  <si>
    <t>Aversao_perda2</t>
  </si>
  <si>
    <t>Grupo_aversaoperda</t>
  </si>
  <si>
    <t>Você se sentiria desconfortável em perder o desconto?</t>
  </si>
  <si>
    <t>VIÉS</t>
  </si>
  <si>
    <t>Aversão a Perda</t>
  </si>
  <si>
    <t>Se for &gt;= 6 significa que a pessoa foi muita afetada a aversão a perda</t>
  </si>
  <si>
    <t>Isso faria você comprar mais rápido do que normalmente?</t>
  </si>
  <si>
    <t xml:space="preserve">Se for "sim" mostra que a urgência induzida pela perda potencial afetou o comportamento </t>
  </si>
  <si>
    <t>Aversão à perda + Pressão temporal (urgência)</t>
  </si>
  <si>
    <t>Mede o impacto emocional, a sensação de perda</t>
  </si>
  <si>
    <t>Separa em grupos o impacto emocional na sensação de perda e a pressão temporal</t>
  </si>
  <si>
    <t>Enquadramento_1</t>
  </si>
  <si>
    <t>Enquadramento_2</t>
  </si>
  <si>
    <t>R_enviesada_enquadramento1</t>
  </si>
  <si>
    <t>R_enviesada_enquadramento2</t>
  </si>
  <si>
    <t>Grupo_enquadramento</t>
  </si>
  <si>
    <t>Se for a "loja B" significa que a pessoa foi atraída pelo framing do desconto</t>
  </si>
  <si>
    <t>Mede a influência do destaque do desconto</t>
  </si>
  <si>
    <t xml:space="preserve">Mede a consciência da influência </t>
  </si>
  <si>
    <t xml:space="preserve">Se for "sim" prova que a pessoa foi influênciada pelo framing, como uma confissão </t>
  </si>
  <si>
    <t>Ainda que como uma comfissão ele comprova um comportamento influenciado</t>
  </si>
  <si>
    <t>R_enviesado_ContMental1</t>
  </si>
  <si>
    <t>ContMental_1</t>
  </si>
  <si>
    <t>ContMental_2</t>
  </si>
  <si>
    <t>O que você faria com os R$500 inesperados?</t>
  </si>
  <si>
    <t>Por quê?</t>
  </si>
  <si>
    <t>Mede como a forma de recebimento muda a decisão e visão a respeito do dinheiro</t>
  </si>
  <si>
    <t>R_enviesada_contmental1</t>
  </si>
  <si>
    <t>Se for "comprar algo que deseja" ou "gastar com lazer" mostra como a pessoa não integrou esse valor no orçamento racionalmente e sim como um bônus.</t>
  </si>
  <si>
    <t>Enquadramento (Framing)</t>
  </si>
  <si>
    <t>Contabilidade 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</si>
</sst>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family val="2"/>
      <scheme val="minor"/>
    </font>
    <font>
      <sz val="8"/>
      <name val="Arial"/>
      <scheme val="minor"/>
    </font>
    <font>
      <b/>
      <sz val="9"/>
      <color rgb="FF000000"/>
      <name val="Arial"/>
      <family val="2"/>
      <scheme val="minor"/>
    </font>
    <font>
      <sz val="9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rgb="FFF8F9FA"/>
      </left>
      <right/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4" fillId="9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left" vertical="center" wrapText="1"/>
    </xf>
    <xf numFmtId="0" fontId="4" fillId="8" borderId="9" xfId="0" quotePrefix="1" applyFont="1" applyFill="1" applyBorder="1" applyAlignment="1">
      <alignment horizontal="left" vertical="center" wrapText="1"/>
    </xf>
    <xf numFmtId="0" fontId="4" fillId="9" borderId="9" xfId="0" applyFont="1" applyFill="1" applyBorder="1" applyAlignment="1">
      <alignment horizontal="left" vertical="center" wrapText="1"/>
    </xf>
    <xf numFmtId="0" fontId="5" fillId="9" borderId="9" xfId="0" applyFont="1" applyFill="1" applyBorder="1" applyAlignment="1">
      <alignment horizontal="left" vertical="center" wrapText="1"/>
    </xf>
    <xf numFmtId="0" fontId="4" fillId="8" borderId="10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4" fillId="8" borderId="0" xfId="0" applyFont="1" applyFill="1" applyAlignment="1">
      <alignment horizontal="left" vertical="center" wrapText="1"/>
    </xf>
    <xf numFmtId="0" fontId="4" fillId="8" borderId="0" xfId="0" quotePrefix="1" applyFont="1" applyFill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4" fillId="9" borderId="0" xfId="0" quotePrefix="1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9" borderId="10" xfId="0" applyFont="1" applyFill="1" applyBorder="1" applyAlignment="1">
      <alignment horizontal="left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/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ostas ao formulário 1-style" pivot="0" count="3" xr9:uid="{00000000-0011-0000-FFFF-FFFF00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A99219-D8C9-48BE-995F-E13B3FD3BB2C}" name="Form_Responses13" displayName="Form_Responses13" ref="A1:AA61" headerRowDxfId="29" dataDxfId="28" totalsRowDxfId="27">
  <tableColumns count="27">
    <tableColumn id="1" xr3:uid="{EF3150EC-11B4-4279-B419-EFB906265651}" name="Data" dataDxfId="26"/>
    <tableColumn id="2" xr3:uid="{74E070F9-D17C-4BEB-95F3-48B3C921F407}" name="Participação" dataDxfId="25"/>
    <tableColumn id="3" xr3:uid="{A348C191-B4FD-4AC6-A5F1-08BD247B4992}" name="Idade" dataDxfId="24"/>
    <tableColumn id="15" xr3:uid="{8E4502E0-770C-4F2C-AF77-592731A1F7B4}" name="Faixa_Etária" dataDxfId="23">
      <calculatedColumnFormula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calculatedColumnFormula>
    </tableColumn>
    <tableColumn id="4" xr3:uid="{AAFCE49E-90AB-4DCF-863F-F3FDA0A8B8DA}" name="Gênero" dataDxfId="22"/>
    <tableColumn id="5" xr3:uid="{15AC9EA5-26B2-4EF1-A620-9433AE5D3722}" name="Escolaridade" dataDxfId="21"/>
    <tableColumn id="6" xr3:uid="{45FE366E-2324-42F1-91E0-231E84833E91}" name="Renda Mensal" dataDxfId="20"/>
    <tableColumn id="17" xr3:uid="{DFCFAE5D-48BF-4FAE-8DB5-DE6727E733AD}" name="Renda_Categórica" dataDxfId="19">
      <calculatedColumnFormula>IF(G2="Até R$2.000","Baixa",IF(G2="R$2.001 - R$4.000","Média",IF(G2="&gt;R$4.000","Alta","NS")))</calculatedColumnFormula>
    </tableColumn>
    <tableColumn id="18" xr3:uid="{7CE4C59A-7244-4220-8BEA-749482823E0B}" name="Renda_Ordinal" dataDxfId="18">
      <calculatedColumnFormula>IF(G2="Até R$2.000",1,IF(G2="R$2.001 - R$4.000",2,IF(G2="&gt;R$4.000",3,0)))</calculatedColumnFormula>
    </tableColumn>
    <tableColumn id="7" xr3:uid="{4E32F198-9DF3-4356-BEA8-EC277A8CDDAC}" name="Ancoragem_1" dataDxfId="17"/>
    <tableColumn id="19" xr3:uid="{20ABCBC1-1092-4383-A5D6-FB2EF0FBFB2E}" name="R_enviesada_ancoragem1" dataDxfId="16">
      <calculatedColumnFormula>IF(Form_Responses13[[#This Row],[Ancoragem_1]]&gt;=6,1,0)</calculatedColumnFormula>
    </tableColumn>
    <tableColumn id="8" xr3:uid="{ACAD4287-76B0-4CE2-95F4-334926C17376}" name="Ancoragem2" dataDxfId="15"/>
    <tableColumn id="20" xr3:uid="{4F86DC1A-1656-4FF8-B151-474AF93394D1}" name="R_enviesada_ancoragem2" dataDxfId="14">
      <calculatedColumnFormula>IF(Form_Responses13[[#This Row],[Ancoragem2]]="Sim",1,0)</calculatedColumnFormula>
    </tableColumn>
    <tableColumn id="21" xr3:uid="{7DA2C17A-11F5-4A06-9498-CEDE28DF2A11}" name="Grupo_ancoragem" dataDxfId="13">
      <calculatedColumnFormula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calculatedColumnFormula>
    </tableColumn>
    <tableColumn id="9" xr3:uid="{527E0787-1D31-4D6A-9C80-A647E20FCD6F}" name="Aversao_perda1" dataDxfId="12"/>
    <tableColumn id="22" xr3:uid="{EA1D4D3E-1C73-4BDA-B79A-98A535FF89A2}" name="R_enviesada_aversaoperda1" dataDxfId="11">
      <calculatedColumnFormula>IF(Form_Responses13[[#This Row],[Aversao_perda1]]&gt;=6,1,0)</calculatedColumnFormula>
    </tableColumn>
    <tableColumn id="10" xr3:uid="{AC7FA3E6-73D8-4986-B62C-B7791EE10E6B}" name="Aversao_perda2" dataDxfId="10"/>
    <tableColumn id="23" xr3:uid="{2400B2C0-3B57-4652-B1E7-16B6D945539B}" name="R_enviesada_aversaoperda2" dataDxfId="9">
      <calculatedColumnFormula>IF(Form_Responses13[[#This Row],[Aversao_perda2]]="Sim",1,0)</calculatedColumnFormula>
    </tableColumn>
    <tableColumn id="24" xr3:uid="{EFC5CFBE-B742-4362-8095-3121A7CC6B41}" name="Grupo_aversaoperda" dataDxfId="8">
      <calculatedColumnFormula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calculatedColumnFormula>
    </tableColumn>
    <tableColumn id="11" xr3:uid="{FAE9CF9D-CD82-4CB2-A4C2-1673297EBA95}" name="Enquadramento_1" dataDxfId="7"/>
    <tableColumn id="16" xr3:uid="{7F98A3B3-30A9-43B7-B47A-B3C8E1470EE2}" name="R_enviesada_enquadramento1" dataDxfId="6">
      <calculatedColumnFormula>IF(Form_Responses13[[#This Row],[Enquadramento_1]]="Loja B",1,0)</calculatedColumnFormula>
    </tableColumn>
    <tableColumn id="12" xr3:uid="{1A10C3A8-3CFC-465C-9811-A4AB259780B6}" name="Enquadramento_2" dataDxfId="5"/>
    <tableColumn id="25" xr3:uid="{45C6AFA1-D4A7-4801-83E3-8D2EA31E7F5D}" name="R_enviesada_enquadramento2" dataDxfId="4">
      <calculatedColumnFormula>IF(Form_Responses13[[#This Row],[Enquadramento_2]]="Sim",1,0)</calculatedColumnFormula>
    </tableColumn>
    <tableColumn id="26" xr3:uid="{6970F465-5B0E-49E4-A683-2DAFEFDB227C}" name="Grupo_enquadramento" dataDxfId="3">
      <calculatedColumnFormula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calculatedColumnFormula>
    </tableColumn>
    <tableColumn id="13" xr3:uid="{88EB3040-FDCD-41B9-B880-885BACCDE079}" name="ContMental_1" dataDxfId="2"/>
    <tableColumn id="27" xr3:uid="{F1EAB6B3-C1EE-4745-A0A7-E47D19C4D148}" name="R_enviesado_ContMental1" dataDxfId="1">
      <calculatedColumnFormula>IF(OR(Form_Responses13[[#This Row],[ContMental_1]]="Comprar algo que deseja",Form_Responses13[[#This Row],[ContMental_1]]="Gastar com lazer"),1,0)</calculatedColumnFormula>
    </tableColumn>
    <tableColumn id="14" xr3:uid="{D761C511-EF8C-4D43-858F-4A76ED0EFEDF}" name="ContMental_2" dataDxfId="0"/>
  </tableColumns>
  <tableStyleInfo name="Respostas ao formulá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Enquadramento_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300C-5C98-4201-89BC-3408D11234A6}">
  <dimension ref="A1:AA61"/>
  <sheetViews>
    <sheetView showGridLines="0" tabSelected="1" topLeftCell="H1" workbookViewId="0">
      <selection activeCell="AA17" sqref="AA17"/>
    </sheetView>
  </sheetViews>
  <sheetFormatPr defaultColWidth="12.6328125" defaultRowHeight="12.5" x14ac:dyDescent="0.25"/>
  <cols>
    <col min="1" max="1" width="9.90625" style="10" bestFit="1" customWidth="1"/>
    <col min="2" max="2" width="10.7265625" style="5" bestFit="1" customWidth="1"/>
    <col min="3" max="3" width="5.36328125" style="5" bestFit="1" customWidth="1"/>
    <col min="4" max="4" width="10.453125" style="5" bestFit="1" customWidth="1"/>
    <col min="5" max="5" width="8.7265625" style="5" bestFit="1" customWidth="1"/>
    <col min="6" max="6" width="13.453125" style="5" bestFit="1" customWidth="1"/>
    <col min="7" max="7" width="16.26953125" style="5" bestFit="1" customWidth="1"/>
    <col min="8" max="8" width="15.81640625" style="5" bestFit="1" customWidth="1"/>
    <col min="9" max="9" width="12.7265625" style="5" bestFit="1" customWidth="1"/>
    <col min="10" max="10" width="11.90625" style="5" bestFit="1" customWidth="1"/>
    <col min="11" max="11" width="23.90625" style="5" bestFit="1" customWidth="1"/>
    <col min="12" max="12" width="10.90625" style="5" bestFit="1" customWidth="1"/>
    <col min="13" max="13" width="22.453125" style="5" bestFit="1" customWidth="1"/>
    <col min="14" max="14" width="22.453125" style="5" customWidth="1"/>
    <col min="15" max="15" width="14.08984375" style="5" bestFit="1" customWidth="1"/>
    <col min="16" max="16" width="24.36328125" style="5" bestFit="1" customWidth="1"/>
    <col min="17" max="17" width="14.08984375" style="5" bestFit="1" customWidth="1"/>
    <col min="18" max="18" width="24.36328125" style="5" bestFit="1" customWidth="1"/>
    <col min="19" max="19" width="22.1796875" style="5" bestFit="1" customWidth="1"/>
    <col min="20" max="20" width="18.90625" style="5" customWidth="1"/>
    <col min="21" max="21" width="25.81640625" style="5" bestFit="1" customWidth="1"/>
    <col min="22" max="22" width="18.90625" style="5" customWidth="1"/>
    <col min="23" max="23" width="25.81640625" style="5" bestFit="1" customWidth="1"/>
    <col min="24" max="24" width="25.81640625" style="5" customWidth="1"/>
    <col min="25" max="25" width="21.26953125" style="5" bestFit="1" customWidth="1"/>
    <col min="26" max="26" width="22.453125" style="5" bestFit="1" customWidth="1"/>
    <col min="27" max="30" width="18.90625" style="5" customWidth="1"/>
    <col min="31" max="16384" width="12.6328125" style="5"/>
  </cols>
  <sheetData>
    <row r="1" spans="1:27" s="2" customFormat="1" ht="15.75" customHeight="1" x14ac:dyDescent="0.25">
      <c r="A1" s="11" t="s">
        <v>80</v>
      </c>
      <c r="B1" s="12" t="s">
        <v>81</v>
      </c>
      <c r="C1" s="13" t="s">
        <v>82</v>
      </c>
      <c r="D1" s="13" t="s">
        <v>85</v>
      </c>
      <c r="E1" s="13" t="s">
        <v>83</v>
      </c>
      <c r="F1" s="13" t="s">
        <v>88</v>
      </c>
      <c r="G1" s="13" t="s">
        <v>87</v>
      </c>
      <c r="H1" s="13" t="s">
        <v>84</v>
      </c>
      <c r="I1" s="13" t="s">
        <v>86</v>
      </c>
      <c r="J1" s="1" t="s">
        <v>91</v>
      </c>
      <c r="K1" s="14" t="s">
        <v>101</v>
      </c>
      <c r="L1" s="1" t="s">
        <v>90</v>
      </c>
      <c r="M1" s="14" t="s">
        <v>102</v>
      </c>
      <c r="N1" s="14" t="s">
        <v>100</v>
      </c>
      <c r="O1" s="1" t="s">
        <v>105</v>
      </c>
      <c r="P1" s="14" t="s">
        <v>106</v>
      </c>
      <c r="Q1" s="1" t="s">
        <v>108</v>
      </c>
      <c r="R1" s="14" t="s">
        <v>107</v>
      </c>
      <c r="S1" s="14" t="s">
        <v>109</v>
      </c>
      <c r="T1" s="1" t="s">
        <v>119</v>
      </c>
      <c r="U1" s="14" t="s">
        <v>121</v>
      </c>
      <c r="V1" s="1" t="s">
        <v>120</v>
      </c>
      <c r="W1" s="14" t="s">
        <v>122</v>
      </c>
      <c r="X1" s="14" t="s">
        <v>123</v>
      </c>
      <c r="Y1" s="1" t="s">
        <v>130</v>
      </c>
      <c r="Z1" s="32" t="s">
        <v>129</v>
      </c>
      <c r="AA1" s="1" t="s">
        <v>131</v>
      </c>
    </row>
    <row r="2" spans="1:27" ht="15.75" customHeight="1" x14ac:dyDescent="0.25">
      <c r="A2" s="3">
        <v>45823.930542905087</v>
      </c>
      <c r="B2" s="4" t="s">
        <v>2</v>
      </c>
      <c r="C2" s="4">
        <v>71</v>
      </c>
      <c r="D2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65+</v>
      </c>
      <c r="E2" s="4" t="s">
        <v>3</v>
      </c>
      <c r="F2" s="4" t="s">
        <v>4</v>
      </c>
      <c r="G2" s="4" t="s">
        <v>5</v>
      </c>
      <c r="H2" s="4" t="str">
        <f t="shared" ref="H2:H33" si="0">IF(G2="Até R$2.000","Baixa",IF(G2="R$2.001 - R$4.000","Média",IF(G2="&gt;R$4.000","Alta","NS")))</f>
        <v>Alta</v>
      </c>
      <c r="I2" s="4">
        <f t="shared" ref="I2:I33" si="1">IF(G2="Até R$2.000",1,IF(G2="R$2.001 - R$4.000",2,IF(G2="&gt;R$4.000",3,0)))</f>
        <v>3</v>
      </c>
      <c r="J2" s="4">
        <v>5</v>
      </c>
      <c r="K2" s="4">
        <f>IF(Form_Responses13[[#This Row],[Ancoragem_1]]&gt;=6,1,0)</f>
        <v>0</v>
      </c>
      <c r="L2" s="4" t="s">
        <v>6</v>
      </c>
      <c r="M2" s="4">
        <f>IF(Form_Responses13[[#This Row],[Ancoragem2]]="Sim",1,0)</f>
        <v>0</v>
      </c>
      <c r="N2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2" s="4">
        <v>6</v>
      </c>
      <c r="P2" s="4">
        <f>IF(Form_Responses13[[#This Row],[Aversao_perda1]]&gt;=6,1,0)</f>
        <v>1</v>
      </c>
      <c r="Q2" s="4" t="s">
        <v>6</v>
      </c>
      <c r="R2" s="4">
        <f>IF(Form_Responses13[[#This Row],[Aversao_perda2]]="Sim",1,0)</f>
        <v>0</v>
      </c>
      <c r="S2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Resistência racional</v>
      </c>
      <c r="T2" s="4" t="s">
        <v>7</v>
      </c>
      <c r="U2" s="4">
        <f>IF(Form_Responses13[[#This Row],[Enquadramento_1]]="Loja B",1,0)</f>
        <v>0</v>
      </c>
      <c r="V2" s="4" t="s">
        <v>6</v>
      </c>
      <c r="W2" s="4">
        <f>IF(Form_Responses13[[#This Row],[Enquadramento_2]]="Sim",1,0)</f>
        <v>0</v>
      </c>
      <c r="X2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2" s="4" t="s">
        <v>8</v>
      </c>
      <c r="Z2" s="28">
        <f>IF(OR(Form_Responses13[[#This Row],[ContMental_1]]="Comprar algo que deseja",Form_Responses13[[#This Row],[ContMental_1]]="Gastar com lazer"),1,0)</f>
        <v>0</v>
      </c>
      <c r="AA2" s="31" t="s">
        <v>9</v>
      </c>
    </row>
    <row r="3" spans="1:27" ht="15.75" customHeight="1" x14ac:dyDescent="0.25">
      <c r="A3" s="6">
        <v>45823.94302017361</v>
      </c>
      <c r="B3" s="7" t="s">
        <v>2</v>
      </c>
      <c r="C3" s="7">
        <v>19</v>
      </c>
      <c r="D3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18-24</v>
      </c>
      <c r="E3" s="7" t="s">
        <v>10</v>
      </c>
      <c r="F3" s="7" t="s">
        <v>4</v>
      </c>
      <c r="G3" s="7" t="s">
        <v>11</v>
      </c>
      <c r="H3" s="7" t="str">
        <f t="shared" si="0"/>
        <v>Baixa</v>
      </c>
      <c r="I3" s="7">
        <f t="shared" si="1"/>
        <v>1</v>
      </c>
      <c r="J3" s="7">
        <v>7</v>
      </c>
      <c r="K3" s="7">
        <f>IF(Form_Responses13[[#This Row],[Ancoragem_1]]&gt;=6,1,0)</f>
        <v>1</v>
      </c>
      <c r="L3" s="7" t="s">
        <v>12</v>
      </c>
      <c r="M3" s="7">
        <f>IF(Form_Responses13[[#This Row],[Ancoragem2]]="Sim",1,0)</f>
        <v>1</v>
      </c>
      <c r="N3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Completamente enviesado</v>
      </c>
      <c r="O3" s="7">
        <v>5</v>
      </c>
      <c r="P3" s="7">
        <f>IF(Form_Responses13[[#This Row],[Aversao_perda1]]&gt;=6,1,0)</f>
        <v>0</v>
      </c>
      <c r="Q3" s="7" t="s">
        <v>12</v>
      </c>
      <c r="R3" s="7">
        <f>IF(Form_Responses13[[#This Row],[Aversao_perda2]]="Sim",1,0)</f>
        <v>1</v>
      </c>
      <c r="S3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3" s="7" t="s">
        <v>13</v>
      </c>
      <c r="U3" s="7">
        <f>IF(Form_Responses13[[#This Row],[Enquadramento_1]]="Loja B",1,0)</f>
        <v>1</v>
      </c>
      <c r="V3" s="7" t="s">
        <v>12</v>
      </c>
      <c r="W3" s="7">
        <f>IF(Form_Responses13[[#This Row],[Enquadramento_2]]="Sim",1,0)</f>
        <v>1</v>
      </c>
      <c r="X3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3" s="7" t="s">
        <v>8</v>
      </c>
      <c r="Z3" s="29">
        <f>IF(OR(Form_Responses13[[#This Row],[ContMental_1]]="Comprar algo que deseja",Form_Responses13[[#This Row],[ContMental_1]]="Gastar com lazer"),1,0)</f>
        <v>0</v>
      </c>
      <c r="AA3" s="31" t="s">
        <v>14</v>
      </c>
    </row>
    <row r="4" spans="1:27" ht="15.75" customHeight="1" x14ac:dyDescent="0.25">
      <c r="A4" s="3">
        <v>45823.961586782403</v>
      </c>
      <c r="B4" s="4" t="s">
        <v>2</v>
      </c>
      <c r="C4" s="4">
        <v>44</v>
      </c>
      <c r="D4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35-44</v>
      </c>
      <c r="E4" s="4" t="s">
        <v>3</v>
      </c>
      <c r="F4" s="4" t="s">
        <v>15</v>
      </c>
      <c r="G4" s="4" t="s">
        <v>5</v>
      </c>
      <c r="H4" s="4" t="str">
        <f t="shared" si="0"/>
        <v>Alta</v>
      </c>
      <c r="I4" s="4">
        <f t="shared" si="1"/>
        <v>3</v>
      </c>
      <c r="J4" s="4">
        <v>7</v>
      </c>
      <c r="K4" s="4">
        <f>IF(Form_Responses13[[#This Row],[Ancoragem_1]]&gt;=6,1,0)</f>
        <v>1</v>
      </c>
      <c r="L4" s="4" t="s">
        <v>12</v>
      </c>
      <c r="M4" s="4">
        <f>IF(Form_Responses13[[#This Row],[Ancoragem2]]="Sim",1,0)</f>
        <v>1</v>
      </c>
      <c r="N4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Completamente enviesado</v>
      </c>
      <c r="O4" s="4">
        <v>1</v>
      </c>
      <c r="P4" s="4">
        <f>IF(Form_Responses13[[#This Row],[Aversao_perda1]]&gt;=6,1,0)</f>
        <v>0</v>
      </c>
      <c r="Q4" s="4" t="s">
        <v>6</v>
      </c>
      <c r="R4" s="4">
        <f>IF(Form_Responses13[[#This Row],[Aversao_perda2]]="Sim",1,0)</f>
        <v>0</v>
      </c>
      <c r="S4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4" s="4" t="s">
        <v>13</v>
      </c>
      <c r="U4" s="4">
        <f>IF(Form_Responses13[[#This Row],[Enquadramento_1]]="Loja B",1,0)</f>
        <v>1</v>
      </c>
      <c r="V4" s="4" t="s">
        <v>12</v>
      </c>
      <c r="W4" s="4">
        <f>IF(Form_Responses13[[#This Row],[Enquadramento_2]]="Sim",1,0)</f>
        <v>1</v>
      </c>
      <c r="X4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4" s="4" t="s">
        <v>8</v>
      </c>
      <c r="Z4" s="28">
        <f>IF(OR(Form_Responses13[[#This Row],[ContMental_1]]="Comprar algo que deseja",Form_Responses13[[#This Row],[ContMental_1]]="Gastar com lazer"),1,0)</f>
        <v>0</v>
      </c>
      <c r="AA4" s="31" t="s">
        <v>16</v>
      </c>
    </row>
    <row r="5" spans="1:27" ht="15.75" customHeight="1" x14ac:dyDescent="0.25">
      <c r="A5" s="6">
        <v>45824.020745648144</v>
      </c>
      <c r="B5" s="7" t="s">
        <v>2</v>
      </c>
      <c r="C5" s="7">
        <v>46</v>
      </c>
      <c r="D5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5" s="7" t="s">
        <v>3</v>
      </c>
      <c r="F5" s="7" t="s">
        <v>4</v>
      </c>
      <c r="G5" s="7" t="s">
        <v>5</v>
      </c>
      <c r="H5" s="7" t="str">
        <f t="shared" si="0"/>
        <v>Alta</v>
      </c>
      <c r="I5" s="7">
        <f t="shared" si="1"/>
        <v>3</v>
      </c>
      <c r="J5" s="7">
        <v>7</v>
      </c>
      <c r="K5" s="7">
        <f>IF(Form_Responses13[[#This Row],[Ancoragem_1]]&gt;=6,1,0)</f>
        <v>1</v>
      </c>
      <c r="L5" s="7" t="s">
        <v>6</v>
      </c>
      <c r="M5" s="7">
        <f>IF(Form_Responses13[[#This Row],[Ancoragem2]]="Sim",1,0)</f>
        <v>0</v>
      </c>
      <c r="N5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Resistência racional</v>
      </c>
      <c r="O5" s="7">
        <v>7</v>
      </c>
      <c r="P5" s="7">
        <f>IF(Form_Responses13[[#This Row],[Aversao_perda1]]&gt;=6,1,0)</f>
        <v>1</v>
      </c>
      <c r="Q5" s="7" t="s">
        <v>12</v>
      </c>
      <c r="R5" s="7">
        <f>IF(Form_Responses13[[#This Row],[Aversao_perda2]]="Sim",1,0)</f>
        <v>1</v>
      </c>
      <c r="S5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5" s="7" t="s">
        <v>13</v>
      </c>
      <c r="U5" s="7">
        <f>IF(Form_Responses13[[#This Row],[Enquadramento_1]]="Loja B",1,0)</f>
        <v>1</v>
      </c>
      <c r="V5" s="7" t="s">
        <v>12</v>
      </c>
      <c r="W5" s="7">
        <f>IF(Form_Responses13[[#This Row],[Enquadramento_2]]="Sim",1,0)</f>
        <v>1</v>
      </c>
      <c r="X5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5" s="7" t="s">
        <v>17</v>
      </c>
      <c r="Z5" s="29">
        <f>IF(OR(Form_Responses13[[#This Row],[ContMental_1]]="Comprar algo que deseja",Form_Responses13[[#This Row],[ContMental_1]]="Gastar com lazer"),1,0)</f>
        <v>1</v>
      </c>
      <c r="AA5" s="31" t="s">
        <v>18</v>
      </c>
    </row>
    <row r="6" spans="1:27" ht="15.75" customHeight="1" x14ac:dyDescent="0.25">
      <c r="A6" s="3">
        <v>45824.360849745368</v>
      </c>
      <c r="B6" s="4" t="s">
        <v>2</v>
      </c>
      <c r="C6" s="4">
        <v>58</v>
      </c>
      <c r="D6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55-64</v>
      </c>
      <c r="E6" s="4" t="s">
        <v>3</v>
      </c>
      <c r="F6" s="4" t="s">
        <v>19</v>
      </c>
      <c r="G6" s="4" t="s">
        <v>11</v>
      </c>
      <c r="H6" s="4" t="str">
        <f t="shared" si="0"/>
        <v>Baixa</v>
      </c>
      <c r="I6" s="4">
        <f t="shared" si="1"/>
        <v>1</v>
      </c>
      <c r="J6" s="4">
        <v>1</v>
      </c>
      <c r="K6" s="4">
        <f>IF(Form_Responses13[[#This Row],[Ancoragem_1]]&gt;=6,1,0)</f>
        <v>0</v>
      </c>
      <c r="L6" s="4" t="s">
        <v>6</v>
      </c>
      <c r="M6" s="4">
        <f>IF(Form_Responses13[[#This Row],[Ancoragem2]]="Sim",1,0)</f>
        <v>0</v>
      </c>
      <c r="N6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6" s="4">
        <v>1</v>
      </c>
      <c r="P6" s="4">
        <f>IF(Form_Responses13[[#This Row],[Aversao_perda1]]&gt;=6,1,0)</f>
        <v>0</v>
      </c>
      <c r="Q6" s="4" t="s">
        <v>12</v>
      </c>
      <c r="R6" s="4">
        <f>IF(Form_Responses13[[#This Row],[Aversao_perda2]]="Sim",1,0)</f>
        <v>1</v>
      </c>
      <c r="S6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6" s="4" t="s">
        <v>13</v>
      </c>
      <c r="U6" s="4">
        <f>IF(Form_Responses13[[#This Row],[Enquadramento_1]]="Loja B",1,0)</f>
        <v>1</v>
      </c>
      <c r="V6" s="4" t="s">
        <v>12</v>
      </c>
      <c r="W6" s="4">
        <f>IF(Form_Responses13[[#This Row],[Enquadramento_2]]="Sim",1,0)</f>
        <v>1</v>
      </c>
      <c r="X6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6" s="4" t="s">
        <v>20</v>
      </c>
      <c r="Z6" s="28">
        <f>IF(OR(Form_Responses13[[#This Row],[ContMental_1]]="Comprar algo que deseja",Form_Responses13[[#This Row],[ContMental_1]]="Gastar com lazer"),1,0)</f>
        <v>0</v>
      </c>
      <c r="AA6" s="31" t="s">
        <v>21</v>
      </c>
    </row>
    <row r="7" spans="1:27" ht="15.75" customHeight="1" x14ac:dyDescent="0.25">
      <c r="A7" s="6">
        <v>45824.364174907409</v>
      </c>
      <c r="B7" s="7" t="s">
        <v>2</v>
      </c>
      <c r="C7" s="7">
        <v>58</v>
      </c>
      <c r="D7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55-64</v>
      </c>
      <c r="E7" s="7" t="s">
        <v>3</v>
      </c>
      <c r="F7" s="7" t="s">
        <v>19</v>
      </c>
      <c r="G7" s="7" t="s">
        <v>22</v>
      </c>
      <c r="H7" s="7" t="str">
        <f t="shared" si="0"/>
        <v>NS</v>
      </c>
      <c r="I7" s="7">
        <f t="shared" si="1"/>
        <v>0</v>
      </c>
      <c r="J7" s="7">
        <v>2</v>
      </c>
      <c r="K7" s="7">
        <f>IF(Form_Responses13[[#This Row],[Ancoragem_1]]&gt;=6,1,0)</f>
        <v>0</v>
      </c>
      <c r="L7" s="7" t="s">
        <v>6</v>
      </c>
      <c r="M7" s="7">
        <f>IF(Form_Responses13[[#This Row],[Ancoragem2]]="Sim",1,0)</f>
        <v>0</v>
      </c>
      <c r="N7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7" s="7">
        <v>2</v>
      </c>
      <c r="P7" s="7">
        <f>IF(Form_Responses13[[#This Row],[Aversao_perda1]]&gt;=6,1,0)</f>
        <v>0</v>
      </c>
      <c r="Q7" s="7" t="s">
        <v>12</v>
      </c>
      <c r="R7" s="7">
        <f>IF(Form_Responses13[[#This Row],[Aversao_perda2]]="Sim",1,0)</f>
        <v>1</v>
      </c>
      <c r="S7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7" s="7" t="s">
        <v>13</v>
      </c>
      <c r="U7" s="7">
        <f>IF(Form_Responses13[[#This Row],[Enquadramento_1]]="Loja B",1,0)</f>
        <v>1</v>
      </c>
      <c r="V7" s="7" t="s">
        <v>12</v>
      </c>
      <c r="W7" s="7">
        <f>IF(Form_Responses13[[#This Row],[Enquadramento_2]]="Sim",1,0)</f>
        <v>1</v>
      </c>
      <c r="X7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7" s="7" t="s">
        <v>17</v>
      </c>
      <c r="Z7" s="29">
        <f>IF(OR(Form_Responses13[[#This Row],[ContMental_1]]="Comprar algo que deseja",Form_Responses13[[#This Row],[ContMental_1]]="Gastar com lazer"),1,0)</f>
        <v>1</v>
      </c>
      <c r="AA7" s="31" t="s">
        <v>23</v>
      </c>
    </row>
    <row r="8" spans="1:27" ht="15.75" customHeight="1" x14ac:dyDescent="0.25">
      <c r="A8" s="3">
        <v>45824.38367012731</v>
      </c>
      <c r="B8" s="4" t="s">
        <v>2</v>
      </c>
      <c r="C8" s="4">
        <v>27</v>
      </c>
      <c r="D8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8" s="4" t="s">
        <v>10</v>
      </c>
      <c r="F8" s="4" t="s">
        <v>4</v>
      </c>
      <c r="G8" s="4" t="s">
        <v>5</v>
      </c>
      <c r="H8" s="4" t="str">
        <f t="shared" si="0"/>
        <v>Alta</v>
      </c>
      <c r="I8" s="4">
        <f t="shared" si="1"/>
        <v>3</v>
      </c>
      <c r="J8" s="4">
        <v>6</v>
      </c>
      <c r="K8" s="4">
        <f>IF(Form_Responses13[[#This Row],[Ancoragem_1]]&gt;=6,1,0)</f>
        <v>1</v>
      </c>
      <c r="L8" s="4" t="s">
        <v>12</v>
      </c>
      <c r="M8" s="4">
        <f>IF(Form_Responses13[[#This Row],[Ancoragem2]]="Sim",1,0)</f>
        <v>1</v>
      </c>
      <c r="N8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Completamente enviesado</v>
      </c>
      <c r="O8" s="4">
        <v>4</v>
      </c>
      <c r="P8" s="4">
        <f>IF(Form_Responses13[[#This Row],[Aversao_perda1]]&gt;=6,1,0)</f>
        <v>0</v>
      </c>
      <c r="Q8" s="4" t="s">
        <v>12</v>
      </c>
      <c r="R8" s="4">
        <f>IF(Form_Responses13[[#This Row],[Aversao_perda2]]="Sim",1,0)</f>
        <v>1</v>
      </c>
      <c r="S8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8" s="4" t="s">
        <v>13</v>
      </c>
      <c r="U8" s="4">
        <f>IF(Form_Responses13[[#This Row],[Enquadramento_1]]="Loja B",1,0)</f>
        <v>1</v>
      </c>
      <c r="V8" s="4" t="s">
        <v>12</v>
      </c>
      <c r="W8" s="4">
        <f>IF(Form_Responses13[[#This Row],[Enquadramento_2]]="Sim",1,0)</f>
        <v>1</v>
      </c>
      <c r="X8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8" s="4" t="s">
        <v>8</v>
      </c>
      <c r="Z8" s="28">
        <f>IF(OR(Form_Responses13[[#This Row],[ContMental_1]]="Comprar algo que deseja",Form_Responses13[[#This Row],[ContMental_1]]="Gastar com lazer"),1,0)</f>
        <v>0</v>
      </c>
      <c r="AA8" s="31" t="s">
        <v>24</v>
      </c>
    </row>
    <row r="9" spans="1:27" ht="15.75" customHeight="1" x14ac:dyDescent="0.25">
      <c r="A9" s="6">
        <v>45824.388326076391</v>
      </c>
      <c r="B9" s="7" t="s">
        <v>2</v>
      </c>
      <c r="C9" s="7">
        <v>22</v>
      </c>
      <c r="D9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18-24</v>
      </c>
      <c r="E9" s="7" t="s">
        <v>10</v>
      </c>
      <c r="F9" s="7" t="s">
        <v>4</v>
      </c>
      <c r="G9" s="7" t="s">
        <v>11</v>
      </c>
      <c r="H9" s="7" t="str">
        <f t="shared" si="0"/>
        <v>Baixa</v>
      </c>
      <c r="I9" s="7">
        <f t="shared" si="1"/>
        <v>1</v>
      </c>
      <c r="J9" s="7">
        <v>4</v>
      </c>
      <c r="K9" s="7">
        <f>IF(Form_Responses13[[#This Row],[Ancoragem_1]]&gt;=6,1,0)</f>
        <v>0</v>
      </c>
      <c r="L9" s="7" t="s">
        <v>6</v>
      </c>
      <c r="M9" s="7">
        <f>IF(Form_Responses13[[#This Row],[Ancoragem2]]="Sim",1,0)</f>
        <v>0</v>
      </c>
      <c r="N9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9" s="7">
        <v>6</v>
      </c>
      <c r="P9" s="7">
        <f>IF(Form_Responses13[[#This Row],[Aversao_perda1]]&gt;=6,1,0)</f>
        <v>1</v>
      </c>
      <c r="Q9" s="7" t="s">
        <v>12</v>
      </c>
      <c r="R9" s="7">
        <f>IF(Form_Responses13[[#This Row],[Aversao_perda2]]="Sim",1,0)</f>
        <v>1</v>
      </c>
      <c r="S9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9" s="7" t="s">
        <v>13</v>
      </c>
      <c r="U9" s="7">
        <f>IF(Form_Responses13[[#This Row],[Enquadramento_1]]="Loja B",1,0)</f>
        <v>1</v>
      </c>
      <c r="V9" s="7" t="s">
        <v>12</v>
      </c>
      <c r="W9" s="7">
        <f>IF(Form_Responses13[[#This Row],[Enquadramento_2]]="Sim",1,0)</f>
        <v>1</v>
      </c>
      <c r="X9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9" s="7" t="s">
        <v>8</v>
      </c>
      <c r="Z9" s="29">
        <f>IF(OR(Form_Responses13[[#This Row],[ContMental_1]]="Comprar algo que deseja",Form_Responses13[[#This Row],[ContMental_1]]="Gastar com lazer"),1,0)</f>
        <v>0</v>
      </c>
      <c r="AA9" s="31" t="s">
        <v>25</v>
      </c>
    </row>
    <row r="10" spans="1:27" ht="15.75" customHeight="1" x14ac:dyDescent="0.25">
      <c r="A10" s="3">
        <v>45824.392272314813</v>
      </c>
      <c r="B10" s="4" t="s">
        <v>2</v>
      </c>
      <c r="C10" s="4">
        <v>21</v>
      </c>
      <c r="D10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18-24</v>
      </c>
      <c r="E10" s="4" t="s">
        <v>10</v>
      </c>
      <c r="F10" s="4" t="s">
        <v>15</v>
      </c>
      <c r="G10" s="4" t="s">
        <v>26</v>
      </c>
      <c r="H10" s="4" t="str">
        <f t="shared" si="0"/>
        <v>Média</v>
      </c>
      <c r="I10" s="4">
        <f t="shared" si="1"/>
        <v>2</v>
      </c>
      <c r="J10" s="4">
        <v>2</v>
      </c>
      <c r="K10" s="4">
        <f>IF(Form_Responses13[[#This Row],[Ancoragem_1]]&gt;=6,1,0)</f>
        <v>0</v>
      </c>
      <c r="L10" s="4" t="s">
        <v>6</v>
      </c>
      <c r="M10" s="4">
        <f>IF(Form_Responses13[[#This Row],[Ancoragem2]]="Sim",1,0)</f>
        <v>0</v>
      </c>
      <c r="N10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10" s="4">
        <v>3</v>
      </c>
      <c r="P10" s="4">
        <f>IF(Form_Responses13[[#This Row],[Aversao_perda1]]&gt;=6,1,0)</f>
        <v>0</v>
      </c>
      <c r="Q10" s="4" t="s">
        <v>6</v>
      </c>
      <c r="R10" s="4">
        <f>IF(Form_Responses13[[#This Row],[Aversao_perda2]]="Sim",1,0)</f>
        <v>0</v>
      </c>
      <c r="S10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10" s="4" t="s">
        <v>13</v>
      </c>
      <c r="U10" s="4">
        <f>IF(Form_Responses13[[#This Row],[Enquadramento_1]]="Loja B",1,0)</f>
        <v>1</v>
      </c>
      <c r="V10" s="4" t="s">
        <v>12</v>
      </c>
      <c r="W10" s="4">
        <f>IF(Form_Responses13[[#This Row],[Enquadramento_2]]="Sim",1,0)</f>
        <v>1</v>
      </c>
      <c r="X10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10" s="4" t="s">
        <v>8</v>
      </c>
      <c r="Z10" s="28">
        <f>IF(OR(Form_Responses13[[#This Row],[ContMental_1]]="Comprar algo que deseja",Form_Responses13[[#This Row],[ContMental_1]]="Gastar com lazer"),1,0)</f>
        <v>0</v>
      </c>
      <c r="AA10" s="31" t="s">
        <v>27</v>
      </c>
    </row>
    <row r="11" spans="1:27" ht="15.75" customHeight="1" x14ac:dyDescent="0.25">
      <c r="A11" s="6">
        <v>45824.39308454861</v>
      </c>
      <c r="B11" s="7" t="s">
        <v>2</v>
      </c>
      <c r="C11" s="7">
        <v>35</v>
      </c>
      <c r="D11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35-44</v>
      </c>
      <c r="E11" s="7" t="s">
        <v>3</v>
      </c>
      <c r="F11" s="7" t="s">
        <v>4</v>
      </c>
      <c r="G11" s="7" t="s">
        <v>26</v>
      </c>
      <c r="H11" s="7" t="str">
        <f t="shared" si="0"/>
        <v>Média</v>
      </c>
      <c r="I11" s="7">
        <f t="shared" si="1"/>
        <v>2</v>
      </c>
      <c r="J11" s="7">
        <v>7</v>
      </c>
      <c r="K11" s="7">
        <f>IF(Form_Responses13[[#This Row],[Ancoragem_1]]&gt;=6,1,0)</f>
        <v>1</v>
      </c>
      <c r="L11" s="7" t="s">
        <v>12</v>
      </c>
      <c r="M11" s="7">
        <f>IF(Form_Responses13[[#This Row],[Ancoragem2]]="Sim",1,0)</f>
        <v>1</v>
      </c>
      <c r="N11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Completamente enviesado</v>
      </c>
      <c r="O11" s="7">
        <v>7</v>
      </c>
      <c r="P11" s="7">
        <f>IF(Form_Responses13[[#This Row],[Aversao_perda1]]&gt;=6,1,0)</f>
        <v>1</v>
      </c>
      <c r="Q11" s="7" t="s">
        <v>12</v>
      </c>
      <c r="R11" s="7">
        <f>IF(Form_Responses13[[#This Row],[Aversao_perda2]]="Sim",1,0)</f>
        <v>1</v>
      </c>
      <c r="S11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11" s="7" t="s">
        <v>13</v>
      </c>
      <c r="U11" s="7">
        <f>IF(Form_Responses13[[#This Row],[Enquadramento_1]]="Loja B",1,0)</f>
        <v>1</v>
      </c>
      <c r="V11" s="7" t="s">
        <v>12</v>
      </c>
      <c r="W11" s="7">
        <f>IF(Form_Responses13[[#This Row],[Enquadramento_2]]="Sim",1,0)</f>
        <v>1</v>
      </c>
      <c r="X11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11" s="7" t="s">
        <v>8</v>
      </c>
      <c r="Z11" s="29">
        <f>IF(OR(Form_Responses13[[#This Row],[ContMental_1]]="Comprar algo que deseja",Form_Responses13[[#This Row],[ContMental_1]]="Gastar com lazer"),1,0)</f>
        <v>0</v>
      </c>
      <c r="AA11" s="31" t="s">
        <v>28</v>
      </c>
    </row>
    <row r="12" spans="1:27" ht="15.75" customHeight="1" x14ac:dyDescent="0.25">
      <c r="A12" s="3">
        <v>45824.39426350694</v>
      </c>
      <c r="B12" s="4" t="s">
        <v>2</v>
      </c>
      <c r="C12" s="4">
        <v>28</v>
      </c>
      <c r="D12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12" s="4" t="s">
        <v>10</v>
      </c>
      <c r="F12" s="4" t="s">
        <v>4</v>
      </c>
      <c r="G12" s="4" t="s">
        <v>5</v>
      </c>
      <c r="H12" s="4" t="str">
        <f t="shared" si="0"/>
        <v>Alta</v>
      </c>
      <c r="I12" s="4">
        <f t="shared" si="1"/>
        <v>3</v>
      </c>
      <c r="J12" s="4">
        <v>7</v>
      </c>
      <c r="K12" s="4">
        <f>IF(Form_Responses13[[#This Row],[Ancoragem_1]]&gt;=6,1,0)</f>
        <v>1</v>
      </c>
      <c r="L12" s="4" t="s">
        <v>12</v>
      </c>
      <c r="M12" s="4">
        <f>IF(Form_Responses13[[#This Row],[Ancoragem2]]="Sim",1,0)</f>
        <v>1</v>
      </c>
      <c r="N12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Completamente enviesado</v>
      </c>
      <c r="O12" s="4">
        <v>1</v>
      </c>
      <c r="P12" s="4">
        <f>IF(Form_Responses13[[#This Row],[Aversao_perda1]]&gt;=6,1,0)</f>
        <v>0</v>
      </c>
      <c r="Q12" s="4" t="s">
        <v>6</v>
      </c>
      <c r="R12" s="4">
        <f>IF(Form_Responses13[[#This Row],[Aversao_perda2]]="Sim",1,0)</f>
        <v>0</v>
      </c>
      <c r="S12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12" s="4" t="s">
        <v>7</v>
      </c>
      <c r="U12" s="4">
        <f>IF(Form_Responses13[[#This Row],[Enquadramento_1]]="Loja B",1,0)</f>
        <v>0</v>
      </c>
      <c r="V12" s="4" t="s">
        <v>6</v>
      </c>
      <c r="W12" s="4">
        <f>IF(Form_Responses13[[#This Row],[Enquadramento_2]]="Sim",1,0)</f>
        <v>0</v>
      </c>
      <c r="X12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12" s="4" t="s">
        <v>17</v>
      </c>
      <c r="Z12" s="28">
        <f>IF(OR(Form_Responses13[[#This Row],[ContMental_1]]="Comprar algo que deseja",Form_Responses13[[#This Row],[ContMental_1]]="Gastar com lazer"),1,0)</f>
        <v>1</v>
      </c>
      <c r="AA12" s="31" t="s">
        <v>29</v>
      </c>
    </row>
    <row r="13" spans="1:27" ht="15.75" customHeight="1" x14ac:dyDescent="0.25">
      <c r="A13" s="6">
        <v>45824.402138460646</v>
      </c>
      <c r="B13" s="7" t="s">
        <v>2</v>
      </c>
      <c r="C13" s="7">
        <v>24</v>
      </c>
      <c r="D13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18-24</v>
      </c>
      <c r="E13" s="7" t="s">
        <v>10</v>
      </c>
      <c r="F13" s="7" t="s">
        <v>4</v>
      </c>
      <c r="G13" s="7" t="s">
        <v>5</v>
      </c>
      <c r="H13" s="7" t="str">
        <f t="shared" si="0"/>
        <v>Alta</v>
      </c>
      <c r="I13" s="7">
        <f t="shared" si="1"/>
        <v>3</v>
      </c>
      <c r="J13" s="7">
        <v>5</v>
      </c>
      <c r="K13" s="7">
        <f>IF(Form_Responses13[[#This Row],[Ancoragem_1]]&gt;=6,1,0)</f>
        <v>0</v>
      </c>
      <c r="L13" s="7" t="s">
        <v>6</v>
      </c>
      <c r="M13" s="7">
        <f>IF(Form_Responses13[[#This Row],[Ancoragem2]]="Sim",1,0)</f>
        <v>0</v>
      </c>
      <c r="N13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13" s="7">
        <v>4</v>
      </c>
      <c r="P13" s="7">
        <f>IF(Form_Responses13[[#This Row],[Aversao_perda1]]&gt;=6,1,0)</f>
        <v>0</v>
      </c>
      <c r="Q13" s="7" t="s">
        <v>12</v>
      </c>
      <c r="R13" s="7">
        <f>IF(Form_Responses13[[#This Row],[Aversao_perda2]]="Sim",1,0)</f>
        <v>1</v>
      </c>
      <c r="S13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13" s="7" t="s">
        <v>7</v>
      </c>
      <c r="U13" s="7">
        <f>IF(Form_Responses13[[#This Row],[Enquadramento_1]]="Loja B",1,0)</f>
        <v>0</v>
      </c>
      <c r="V13" s="7" t="s">
        <v>6</v>
      </c>
      <c r="W13" s="7">
        <f>IF(Form_Responses13[[#This Row],[Enquadramento_2]]="Sim",1,0)</f>
        <v>0</v>
      </c>
      <c r="X13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13" s="7" t="s">
        <v>20</v>
      </c>
      <c r="Z13" s="29">
        <f>IF(OR(Form_Responses13[[#This Row],[ContMental_1]]="Comprar algo que deseja",Form_Responses13[[#This Row],[ContMental_1]]="Gastar com lazer"),1,0)</f>
        <v>0</v>
      </c>
      <c r="AA13" s="31" t="s">
        <v>30</v>
      </c>
    </row>
    <row r="14" spans="1:27" ht="15.75" customHeight="1" x14ac:dyDescent="0.25">
      <c r="A14" s="3">
        <v>45824.406095405095</v>
      </c>
      <c r="B14" s="4" t="s">
        <v>2</v>
      </c>
      <c r="C14" s="4">
        <v>57</v>
      </c>
      <c r="D14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55-64</v>
      </c>
      <c r="E14" s="4" t="s">
        <v>10</v>
      </c>
      <c r="F14" s="4" t="s">
        <v>15</v>
      </c>
      <c r="G14" s="4" t="s">
        <v>22</v>
      </c>
      <c r="H14" s="4" t="str">
        <f t="shared" si="0"/>
        <v>NS</v>
      </c>
      <c r="I14" s="4">
        <f t="shared" si="1"/>
        <v>0</v>
      </c>
      <c r="J14" s="4">
        <v>2</v>
      </c>
      <c r="K14" s="4">
        <f>IF(Form_Responses13[[#This Row],[Ancoragem_1]]&gt;=6,1,0)</f>
        <v>0</v>
      </c>
      <c r="L14" s="4" t="s">
        <v>6</v>
      </c>
      <c r="M14" s="4">
        <f>IF(Form_Responses13[[#This Row],[Ancoragem2]]="Sim",1,0)</f>
        <v>0</v>
      </c>
      <c r="N14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14" s="4">
        <v>2</v>
      </c>
      <c r="P14" s="4">
        <f>IF(Form_Responses13[[#This Row],[Aversao_perda1]]&gt;=6,1,0)</f>
        <v>0</v>
      </c>
      <c r="Q14" s="4" t="s">
        <v>6</v>
      </c>
      <c r="R14" s="4">
        <f>IF(Form_Responses13[[#This Row],[Aversao_perda2]]="Sim",1,0)</f>
        <v>0</v>
      </c>
      <c r="S14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14" s="4" t="s">
        <v>13</v>
      </c>
      <c r="U14" s="4">
        <f>IF(Form_Responses13[[#This Row],[Enquadramento_1]]="Loja B",1,0)</f>
        <v>1</v>
      </c>
      <c r="V14" s="4" t="s">
        <v>6</v>
      </c>
      <c r="W14" s="4">
        <f>IF(Form_Responses13[[#This Row],[Enquadramento_2]]="Sim",1,0)</f>
        <v>0</v>
      </c>
      <c r="X14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Resistência racional</v>
      </c>
      <c r="Y14" s="4" t="s">
        <v>8</v>
      </c>
      <c r="Z14" s="28">
        <f>IF(OR(Form_Responses13[[#This Row],[ContMental_1]]="Comprar algo que deseja",Form_Responses13[[#This Row],[ContMental_1]]="Gastar com lazer"),1,0)</f>
        <v>0</v>
      </c>
      <c r="AA14" s="31" t="s">
        <v>31</v>
      </c>
    </row>
    <row r="15" spans="1:27" ht="15.75" customHeight="1" x14ac:dyDescent="0.25">
      <c r="A15" s="6">
        <v>45824.406470416667</v>
      </c>
      <c r="B15" s="7" t="s">
        <v>2</v>
      </c>
      <c r="C15" s="7">
        <v>22</v>
      </c>
      <c r="D15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18-24</v>
      </c>
      <c r="E15" s="7" t="s">
        <v>10</v>
      </c>
      <c r="F15" s="7" t="s">
        <v>4</v>
      </c>
      <c r="G15" s="7" t="s">
        <v>26</v>
      </c>
      <c r="H15" s="7" t="str">
        <f t="shared" si="0"/>
        <v>Média</v>
      </c>
      <c r="I15" s="7">
        <f t="shared" si="1"/>
        <v>2</v>
      </c>
      <c r="J15" s="7">
        <v>7</v>
      </c>
      <c r="K15" s="7">
        <f>IF(Form_Responses13[[#This Row],[Ancoragem_1]]&gt;=6,1,0)</f>
        <v>1</v>
      </c>
      <c r="L15" s="7" t="s">
        <v>12</v>
      </c>
      <c r="M15" s="7">
        <f>IF(Form_Responses13[[#This Row],[Ancoragem2]]="Sim",1,0)</f>
        <v>1</v>
      </c>
      <c r="N15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Completamente enviesado</v>
      </c>
      <c r="O15" s="7">
        <v>7</v>
      </c>
      <c r="P15" s="7">
        <f>IF(Form_Responses13[[#This Row],[Aversao_perda1]]&gt;=6,1,0)</f>
        <v>1</v>
      </c>
      <c r="Q15" s="7" t="s">
        <v>12</v>
      </c>
      <c r="R15" s="7">
        <f>IF(Form_Responses13[[#This Row],[Aversao_perda2]]="Sim",1,0)</f>
        <v>1</v>
      </c>
      <c r="S15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15" s="7" t="s">
        <v>13</v>
      </c>
      <c r="U15" s="7">
        <f>IF(Form_Responses13[[#This Row],[Enquadramento_1]]="Loja B",1,0)</f>
        <v>1</v>
      </c>
      <c r="V15" s="7" t="s">
        <v>12</v>
      </c>
      <c r="W15" s="7">
        <f>IF(Form_Responses13[[#This Row],[Enquadramento_2]]="Sim",1,0)</f>
        <v>1</v>
      </c>
      <c r="X15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15" s="7" t="s">
        <v>8</v>
      </c>
      <c r="Z15" s="29">
        <f>IF(OR(Form_Responses13[[#This Row],[ContMental_1]]="Comprar algo que deseja",Form_Responses13[[#This Row],[ContMental_1]]="Gastar com lazer"),1,0)</f>
        <v>0</v>
      </c>
      <c r="AA15" s="31" t="s">
        <v>32</v>
      </c>
    </row>
    <row r="16" spans="1:27" ht="15.75" customHeight="1" x14ac:dyDescent="0.25">
      <c r="A16" s="3">
        <v>45824.430009583331</v>
      </c>
      <c r="B16" s="4" t="s">
        <v>2</v>
      </c>
      <c r="C16" s="4">
        <v>30</v>
      </c>
      <c r="D16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16" s="4" t="s">
        <v>10</v>
      </c>
      <c r="F16" s="4" t="s">
        <v>4</v>
      </c>
      <c r="G16" s="4" t="s">
        <v>26</v>
      </c>
      <c r="H16" s="4" t="str">
        <f t="shared" si="0"/>
        <v>Média</v>
      </c>
      <c r="I16" s="4">
        <f t="shared" si="1"/>
        <v>2</v>
      </c>
      <c r="J16" s="4">
        <v>3</v>
      </c>
      <c r="K16" s="4">
        <f>IF(Form_Responses13[[#This Row],[Ancoragem_1]]&gt;=6,1,0)</f>
        <v>0</v>
      </c>
      <c r="L16" s="4" t="s">
        <v>6</v>
      </c>
      <c r="M16" s="4">
        <f>IF(Form_Responses13[[#This Row],[Ancoragem2]]="Sim",1,0)</f>
        <v>0</v>
      </c>
      <c r="N16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16" s="4">
        <v>7</v>
      </c>
      <c r="P16" s="4">
        <f>IF(Form_Responses13[[#This Row],[Aversao_perda1]]&gt;=6,1,0)</f>
        <v>1</v>
      </c>
      <c r="Q16" s="4" t="s">
        <v>6</v>
      </c>
      <c r="R16" s="4">
        <f>IF(Form_Responses13[[#This Row],[Aversao_perda2]]="Sim",1,0)</f>
        <v>0</v>
      </c>
      <c r="S16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Resistência racional</v>
      </c>
      <c r="T16" s="4" t="s">
        <v>13</v>
      </c>
      <c r="U16" s="4">
        <f>IF(Form_Responses13[[#This Row],[Enquadramento_1]]="Loja B",1,0)</f>
        <v>1</v>
      </c>
      <c r="V16" s="4" t="s">
        <v>12</v>
      </c>
      <c r="W16" s="4">
        <f>IF(Form_Responses13[[#This Row],[Enquadramento_2]]="Sim",1,0)</f>
        <v>1</v>
      </c>
      <c r="X16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16" s="4" t="s">
        <v>8</v>
      </c>
      <c r="Z16" s="28">
        <f>IF(OR(Form_Responses13[[#This Row],[ContMental_1]]="Comprar algo que deseja",Form_Responses13[[#This Row],[ContMental_1]]="Gastar com lazer"),1,0)</f>
        <v>0</v>
      </c>
      <c r="AA16" s="31" t="s">
        <v>33</v>
      </c>
    </row>
    <row r="17" spans="1:27" ht="15.75" customHeight="1" x14ac:dyDescent="0.25">
      <c r="A17" s="6">
        <v>45824.43844135417</v>
      </c>
      <c r="B17" s="7" t="s">
        <v>2</v>
      </c>
      <c r="C17" s="7">
        <v>38</v>
      </c>
      <c r="D17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35-44</v>
      </c>
      <c r="E17" s="7" t="s">
        <v>10</v>
      </c>
      <c r="F17" s="7" t="s">
        <v>15</v>
      </c>
      <c r="G17" s="7" t="s">
        <v>5</v>
      </c>
      <c r="H17" s="7" t="str">
        <f t="shared" si="0"/>
        <v>Alta</v>
      </c>
      <c r="I17" s="7">
        <f t="shared" si="1"/>
        <v>3</v>
      </c>
      <c r="J17" s="7">
        <v>1</v>
      </c>
      <c r="K17" s="7">
        <f>IF(Form_Responses13[[#This Row],[Ancoragem_1]]&gt;=6,1,0)</f>
        <v>0</v>
      </c>
      <c r="L17" s="7" t="s">
        <v>6</v>
      </c>
      <c r="M17" s="7">
        <f>IF(Form_Responses13[[#This Row],[Ancoragem2]]="Sim",1,0)</f>
        <v>0</v>
      </c>
      <c r="N17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17" s="7">
        <v>2</v>
      </c>
      <c r="P17" s="7">
        <f>IF(Form_Responses13[[#This Row],[Aversao_perda1]]&gt;=6,1,0)</f>
        <v>0</v>
      </c>
      <c r="Q17" s="7" t="s">
        <v>12</v>
      </c>
      <c r="R17" s="7">
        <f>IF(Form_Responses13[[#This Row],[Aversao_perda2]]="Sim",1,0)</f>
        <v>1</v>
      </c>
      <c r="S17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17" s="7" t="s">
        <v>13</v>
      </c>
      <c r="U17" s="7">
        <f>IF(Form_Responses13[[#This Row],[Enquadramento_1]]="Loja B",1,0)</f>
        <v>1</v>
      </c>
      <c r="V17" s="7" t="s">
        <v>12</v>
      </c>
      <c r="W17" s="7">
        <f>IF(Form_Responses13[[#This Row],[Enquadramento_2]]="Sim",1,0)</f>
        <v>1</v>
      </c>
      <c r="X17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17" s="7" t="s">
        <v>8</v>
      </c>
      <c r="Z17" s="29">
        <f>IF(OR(Form_Responses13[[#This Row],[ContMental_1]]="Comprar algo que deseja",Form_Responses13[[#This Row],[ContMental_1]]="Gastar com lazer"),1,0)</f>
        <v>0</v>
      </c>
      <c r="AA17" s="31" t="s">
        <v>34</v>
      </c>
    </row>
    <row r="18" spans="1:27" ht="15.75" customHeight="1" x14ac:dyDescent="0.25">
      <c r="A18" s="3">
        <v>45824.460270173615</v>
      </c>
      <c r="B18" s="4" t="s">
        <v>2</v>
      </c>
      <c r="C18" s="4">
        <v>36</v>
      </c>
      <c r="D18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35-44</v>
      </c>
      <c r="E18" s="4" t="s">
        <v>10</v>
      </c>
      <c r="F18" s="4" t="s">
        <v>4</v>
      </c>
      <c r="G18" s="4" t="s">
        <v>5</v>
      </c>
      <c r="H18" s="4" t="str">
        <f t="shared" si="0"/>
        <v>Alta</v>
      </c>
      <c r="I18" s="4">
        <f t="shared" si="1"/>
        <v>3</v>
      </c>
      <c r="J18" s="4">
        <v>6</v>
      </c>
      <c r="K18" s="4">
        <f>IF(Form_Responses13[[#This Row],[Ancoragem_1]]&gt;=6,1,0)</f>
        <v>1</v>
      </c>
      <c r="L18" s="4" t="s">
        <v>6</v>
      </c>
      <c r="M18" s="4">
        <f>IF(Form_Responses13[[#This Row],[Ancoragem2]]="Sim",1,0)</f>
        <v>0</v>
      </c>
      <c r="N18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Resistência racional</v>
      </c>
      <c r="O18" s="4">
        <v>4</v>
      </c>
      <c r="P18" s="4">
        <f>IF(Form_Responses13[[#This Row],[Aversao_perda1]]&gt;=6,1,0)</f>
        <v>0</v>
      </c>
      <c r="Q18" s="4" t="s">
        <v>12</v>
      </c>
      <c r="R18" s="4">
        <f>IF(Form_Responses13[[#This Row],[Aversao_perda2]]="Sim",1,0)</f>
        <v>1</v>
      </c>
      <c r="S18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18" s="4" t="s">
        <v>13</v>
      </c>
      <c r="U18" s="4">
        <f>IF(Form_Responses13[[#This Row],[Enquadramento_1]]="Loja B",1,0)</f>
        <v>1</v>
      </c>
      <c r="V18" s="4" t="s">
        <v>12</v>
      </c>
      <c r="W18" s="4">
        <f>IF(Form_Responses13[[#This Row],[Enquadramento_2]]="Sim",1,0)</f>
        <v>1</v>
      </c>
      <c r="X18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18" s="4" t="s">
        <v>8</v>
      </c>
      <c r="Z18" s="28">
        <f>IF(OR(Form_Responses13[[#This Row],[ContMental_1]]="Comprar algo que deseja",Form_Responses13[[#This Row],[ContMental_1]]="Gastar com lazer"),1,0)</f>
        <v>0</v>
      </c>
      <c r="AA18" s="31" t="s">
        <v>35</v>
      </c>
    </row>
    <row r="19" spans="1:27" ht="15.75" customHeight="1" x14ac:dyDescent="0.25">
      <c r="A19" s="6">
        <v>45824.467458541665</v>
      </c>
      <c r="B19" s="7" t="s">
        <v>2</v>
      </c>
      <c r="C19" s="7">
        <v>28</v>
      </c>
      <c r="D19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19" s="7" t="s">
        <v>10</v>
      </c>
      <c r="F19" s="7" t="s">
        <v>15</v>
      </c>
      <c r="G19" s="7" t="s">
        <v>5</v>
      </c>
      <c r="H19" s="7" t="str">
        <f t="shared" si="0"/>
        <v>Alta</v>
      </c>
      <c r="I19" s="7">
        <f t="shared" si="1"/>
        <v>3</v>
      </c>
      <c r="J19" s="7">
        <v>4</v>
      </c>
      <c r="K19" s="7">
        <f>IF(Form_Responses13[[#This Row],[Ancoragem_1]]&gt;=6,1,0)</f>
        <v>0</v>
      </c>
      <c r="L19" s="7" t="s">
        <v>6</v>
      </c>
      <c r="M19" s="7">
        <f>IF(Form_Responses13[[#This Row],[Ancoragem2]]="Sim",1,0)</f>
        <v>0</v>
      </c>
      <c r="N19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19" s="7">
        <v>1</v>
      </c>
      <c r="P19" s="7">
        <f>IF(Form_Responses13[[#This Row],[Aversao_perda1]]&gt;=6,1,0)</f>
        <v>0</v>
      </c>
      <c r="Q19" s="7" t="s">
        <v>6</v>
      </c>
      <c r="R19" s="7">
        <f>IF(Form_Responses13[[#This Row],[Aversao_perda2]]="Sim",1,0)</f>
        <v>0</v>
      </c>
      <c r="S19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19" s="7" t="s">
        <v>13</v>
      </c>
      <c r="U19" s="7">
        <f>IF(Form_Responses13[[#This Row],[Enquadramento_1]]="Loja B",1,0)</f>
        <v>1</v>
      </c>
      <c r="V19" s="7" t="s">
        <v>12</v>
      </c>
      <c r="W19" s="7">
        <f>IF(Form_Responses13[[#This Row],[Enquadramento_2]]="Sim",1,0)</f>
        <v>1</v>
      </c>
      <c r="X19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19" s="7" t="s">
        <v>8</v>
      </c>
      <c r="Z19" s="29">
        <f>IF(OR(Form_Responses13[[#This Row],[ContMental_1]]="Comprar algo que deseja",Form_Responses13[[#This Row],[ContMental_1]]="Gastar com lazer"),1,0)</f>
        <v>0</v>
      </c>
      <c r="AA19" s="31" t="s">
        <v>36</v>
      </c>
    </row>
    <row r="20" spans="1:27" ht="15.75" customHeight="1" x14ac:dyDescent="0.25">
      <c r="A20" s="3">
        <v>45824.507470115743</v>
      </c>
      <c r="B20" s="4" t="s">
        <v>2</v>
      </c>
      <c r="C20" s="4">
        <v>20</v>
      </c>
      <c r="D20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18-24</v>
      </c>
      <c r="E20" s="4" t="s">
        <v>3</v>
      </c>
      <c r="F20" s="4" t="s">
        <v>4</v>
      </c>
      <c r="G20" s="4" t="s">
        <v>11</v>
      </c>
      <c r="H20" s="4" t="str">
        <f t="shared" si="0"/>
        <v>Baixa</v>
      </c>
      <c r="I20" s="4">
        <f t="shared" si="1"/>
        <v>1</v>
      </c>
      <c r="J20" s="4">
        <v>2</v>
      </c>
      <c r="K20" s="4">
        <f>IF(Form_Responses13[[#This Row],[Ancoragem_1]]&gt;=6,1,0)</f>
        <v>0</v>
      </c>
      <c r="L20" s="4" t="s">
        <v>6</v>
      </c>
      <c r="M20" s="4">
        <f>IF(Form_Responses13[[#This Row],[Ancoragem2]]="Sim",1,0)</f>
        <v>0</v>
      </c>
      <c r="N20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20" s="4">
        <v>3</v>
      </c>
      <c r="P20" s="4">
        <f>IF(Form_Responses13[[#This Row],[Aversao_perda1]]&gt;=6,1,0)</f>
        <v>0</v>
      </c>
      <c r="Q20" s="4" t="s">
        <v>12</v>
      </c>
      <c r="R20" s="4">
        <f>IF(Form_Responses13[[#This Row],[Aversao_perda2]]="Sim",1,0)</f>
        <v>1</v>
      </c>
      <c r="S20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20" s="4" t="s">
        <v>13</v>
      </c>
      <c r="U20" s="4">
        <f>IF(Form_Responses13[[#This Row],[Enquadramento_1]]="Loja B",1,0)</f>
        <v>1</v>
      </c>
      <c r="V20" s="4" t="s">
        <v>12</v>
      </c>
      <c r="W20" s="4">
        <f>IF(Form_Responses13[[#This Row],[Enquadramento_2]]="Sim",1,0)</f>
        <v>1</v>
      </c>
      <c r="X20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20" s="4" t="s">
        <v>17</v>
      </c>
      <c r="Z20" s="28">
        <f>IF(OR(Form_Responses13[[#This Row],[ContMental_1]]="Comprar algo que deseja",Form_Responses13[[#This Row],[ContMental_1]]="Gastar com lazer"),1,0)</f>
        <v>1</v>
      </c>
      <c r="AA20" s="31" t="s">
        <v>37</v>
      </c>
    </row>
    <row r="21" spans="1:27" ht="15.75" customHeight="1" x14ac:dyDescent="0.25">
      <c r="A21" s="6">
        <v>45824.516502430561</v>
      </c>
      <c r="B21" s="7" t="s">
        <v>2</v>
      </c>
      <c r="C21" s="7">
        <v>22</v>
      </c>
      <c r="D21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18-24</v>
      </c>
      <c r="E21" s="7" t="s">
        <v>3</v>
      </c>
      <c r="F21" s="7" t="s">
        <v>19</v>
      </c>
      <c r="G21" s="7" t="s">
        <v>22</v>
      </c>
      <c r="H21" s="7" t="str">
        <f t="shared" si="0"/>
        <v>NS</v>
      </c>
      <c r="I21" s="7">
        <f t="shared" si="1"/>
        <v>0</v>
      </c>
      <c r="J21" s="7">
        <v>2</v>
      </c>
      <c r="K21" s="7">
        <f>IF(Form_Responses13[[#This Row],[Ancoragem_1]]&gt;=6,1,0)</f>
        <v>0</v>
      </c>
      <c r="L21" s="7" t="s">
        <v>6</v>
      </c>
      <c r="M21" s="7">
        <f>IF(Form_Responses13[[#This Row],[Ancoragem2]]="Sim",1,0)</f>
        <v>0</v>
      </c>
      <c r="N21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21" s="7">
        <v>7</v>
      </c>
      <c r="P21" s="7">
        <f>IF(Form_Responses13[[#This Row],[Aversao_perda1]]&gt;=6,1,0)</f>
        <v>1</v>
      </c>
      <c r="Q21" s="7" t="s">
        <v>12</v>
      </c>
      <c r="R21" s="7">
        <f>IF(Form_Responses13[[#This Row],[Aversao_perda2]]="Sim",1,0)</f>
        <v>1</v>
      </c>
      <c r="S21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21" s="7" t="s">
        <v>7</v>
      </c>
      <c r="U21" s="7">
        <f>IF(Form_Responses13[[#This Row],[Enquadramento_1]]="Loja B",1,0)</f>
        <v>0</v>
      </c>
      <c r="V21" s="7" t="s">
        <v>6</v>
      </c>
      <c r="W21" s="7">
        <f>IF(Form_Responses13[[#This Row],[Enquadramento_2]]="Sim",1,0)</f>
        <v>0</v>
      </c>
      <c r="X21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21" s="7" t="s">
        <v>8</v>
      </c>
      <c r="Z21" s="29">
        <f>IF(OR(Form_Responses13[[#This Row],[ContMental_1]]="Comprar algo que deseja",Form_Responses13[[#This Row],[ContMental_1]]="Gastar com lazer"),1,0)</f>
        <v>0</v>
      </c>
      <c r="AA21" s="31" t="s">
        <v>38</v>
      </c>
    </row>
    <row r="22" spans="1:27" ht="15.75" customHeight="1" x14ac:dyDescent="0.25">
      <c r="A22" s="3">
        <v>45824.547681597222</v>
      </c>
      <c r="B22" s="4" t="s">
        <v>2</v>
      </c>
      <c r="C22" s="4">
        <v>28</v>
      </c>
      <c r="D22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22" s="4" t="s">
        <v>3</v>
      </c>
      <c r="F22" s="4" t="s">
        <v>15</v>
      </c>
      <c r="G22" s="4" t="s">
        <v>5</v>
      </c>
      <c r="H22" s="4" t="str">
        <f t="shared" si="0"/>
        <v>Alta</v>
      </c>
      <c r="I22" s="4">
        <f t="shared" si="1"/>
        <v>3</v>
      </c>
      <c r="J22" s="4">
        <v>4</v>
      </c>
      <c r="K22" s="4">
        <f>IF(Form_Responses13[[#This Row],[Ancoragem_1]]&gt;=6,1,0)</f>
        <v>0</v>
      </c>
      <c r="L22" s="4" t="s">
        <v>6</v>
      </c>
      <c r="M22" s="4">
        <f>IF(Form_Responses13[[#This Row],[Ancoragem2]]="Sim",1,0)</f>
        <v>0</v>
      </c>
      <c r="N22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22" s="4">
        <v>1</v>
      </c>
      <c r="P22" s="4">
        <f>IF(Form_Responses13[[#This Row],[Aversao_perda1]]&gt;=6,1,0)</f>
        <v>0</v>
      </c>
      <c r="Q22" s="4" t="s">
        <v>6</v>
      </c>
      <c r="R22" s="4">
        <f>IF(Form_Responses13[[#This Row],[Aversao_perda2]]="Sim",1,0)</f>
        <v>0</v>
      </c>
      <c r="S22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22" s="4" t="s">
        <v>13</v>
      </c>
      <c r="U22" s="4">
        <f>IF(Form_Responses13[[#This Row],[Enquadramento_1]]="Loja B",1,0)</f>
        <v>1</v>
      </c>
      <c r="V22" s="4" t="s">
        <v>6</v>
      </c>
      <c r="W22" s="4">
        <f>IF(Form_Responses13[[#This Row],[Enquadramento_2]]="Sim",1,0)</f>
        <v>0</v>
      </c>
      <c r="X22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Resistência racional</v>
      </c>
      <c r="Y22" s="4" t="s">
        <v>8</v>
      </c>
      <c r="Z22" s="28">
        <f>IF(OR(Form_Responses13[[#This Row],[ContMental_1]]="Comprar algo que deseja",Form_Responses13[[#This Row],[ContMental_1]]="Gastar com lazer"),1,0)</f>
        <v>0</v>
      </c>
      <c r="AA22" s="31" t="s">
        <v>39</v>
      </c>
    </row>
    <row r="23" spans="1:27" ht="15.75" customHeight="1" x14ac:dyDescent="0.25">
      <c r="A23" s="6">
        <v>45824.580754131945</v>
      </c>
      <c r="B23" s="7" t="s">
        <v>2</v>
      </c>
      <c r="C23" s="7">
        <v>45</v>
      </c>
      <c r="D23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23" s="7" t="s">
        <v>3</v>
      </c>
      <c r="F23" s="7" t="s">
        <v>4</v>
      </c>
      <c r="G23" s="7" t="s">
        <v>26</v>
      </c>
      <c r="H23" s="7" t="str">
        <f t="shared" si="0"/>
        <v>Média</v>
      </c>
      <c r="I23" s="7">
        <f t="shared" si="1"/>
        <v>2</v>
      </c>
      <c r="J23" s="7">
        <v>5</v>
      </c>
      <c r="K23" s="7">
        <f>IF(Form_Responses13[[#This Row],[Ancoragem_1]]&gt;=6,1,0)</f>
        <v>0</v>
      </c>
      <c r="L23" s="7" t="s">
        <v>6</v>
      </c>
      <c r="M23" s="7">
        <f>IF(Form_Responses13[[#This Row],[Ancoragem2]]="Sim",1,0)</f>
        <v>0</v>
      </c>
      <c r="N23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23" s="7">
        <v>4</v>
      </c>
      <c r="P23" s="7">
        <f>IF(Form_Responses13[[#This Row],[Aversao_perda1]]&gt;=6,1,0)</f>
        <v>0</v>
      </c>
      <c r="Q23" s="7" t="s">
        <v>12</v>
      </c>
      <c r="R23" s="7">
        <f>IF(Form_Responses13[[#This Row],[Aversao_perda2]]="Sim",1,0)</f>
        <v>1</v>
      </c>
      <c r="S23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23" s="7" t="s">
        <v>13</v>
      </c>
      <c r="U23" s="7">
        <f>IF(Form_Responses13[[#This Row],[Enquadramento_1]]="Loja B",1,0)</f>
        <v>1</v>
      </c>
      <c r="V23" s="7" t="s">
        <v>12</v>
      </c>
      <c r="W23" s="7">
        <f>IF(Form_Responses13[[#This Row],[Enquadramento_2]]="Sim",1,0)</f>
        <v>1</v>
      </c>
      <c r="X23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23" s="7" t="s">
        <v>8</v>
      </c>
      <c r="Z23" s="29">
        <f>IF(OR(Form_Responses13[[#This Row],[ContMental_1]]="Comprar algo que deseja",Form_Responses13[[#This Row],[ContMental_1]]="Gastar com lazer"),1,0)</f>
        <v>0</v>
      </c>
      <c r="AA23" s="31" t="s">
        <v>40</v>
      </c>
    </row>
    <row r="24" spans="1:27" ht="15.75" customHeight="1" x14ac:dyDescent="0.25">
      <c r="A24" s="3">
        <v>45824.607036215282</v>
      </c>
      <c r="B24" s="4" t="s">
        <v>2</v>
      </c>
      <c r="C24" s="4">
        <v>45</v>
      </c>
      <c r="D24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24" s="4" t="s">
        <v>3</v>
      </c>
      <c r="F24" s="4" t="s">
        <v>15</v>
      </c>
      <c r="G24" s="4" t="s">
        <v>5</v>
      </c>
      <c r="H24" s="4" t="str">
        <f t="shared" si="0"/>
        <v>Alta</v>
      </c>
      <c r="I24" s="4">
        <f t="shared" si="1"/>
        <v>3</v>
      </c>
      <c r="J24" s="4">
        <v>6</v>
      </c>
      <c r="K24" s="4">
        <f>IF(Form_Responses13[[#This Row],[Ancoragem_1]]&gt;=6,1,0)</f>
        <v>1</v>
      </c>
      <c r="L24" s="4" t="s">
        <v>6</v>
      </c>
      <c r="M24" s="4">
        <f>IF(Form_Responses13[[#This Row],[Ancoragem2]]="Sim",1,0)</f>
        <v>0</v>
      </c>
      <c r="N24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Resistência racional</v>
      </c>
      <c r="O24" s="4">
        <v>7</v>
      </c>
      <c r="P24" s="4">
        <f>IF(Form_Responses13[[#This Row],[Aversao_perda1]]&gt;=6,1,0)</f>
        <v>1</v>
      </c>
      <c r="Q24" s="4" t="s">
        <v>12</v>
      </c>
      <c r="R24" s="4">
        <f>IF(Form_Responses13[[#This Row],[Aversao_perda2]]="Sim",1,0)</f>
        <v>1</v>
      </c>
      <c r="S24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24" s="4" t="s">
        <v>7</v>
      </c>
      <c r="U24" s="4">
        <f>IF(Form_Responses13[[#This Row],[Enquadramento_1]]="Loja B",1,0)</f>
        <v>0</v>
      </c>
      <c r="V24" s="4" t="s">
        <v>12</v>
      </c>
      <c r="W24" s="4">
        <f>IF(Form_Responses13[[#This Row],[Enquadramento_2]]="Sim",1,0)</f>
        <v>1</v>
      </c>
      <c r="X24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Impulso sem percepção</v>
      </c>
      <c r="Y24" s="4" t="s">
        <v>8</v>
      </c>
      <c r="Z24" s="28">
        <f>IF(OR(Form_Responses13[[#This Row],[ContMental_1]]="Comprar algo que deseja",Form_Responses13[[#This Row],[ContMental_1]]="Gastar com lazer"),1,0)</f>
        <v>0</v>
      </c>
      <c r="AA24" s="31" t="s">
        <v>41</v>
      </c>
    </row>
    <row r="25" spans="1:27" ht="15.75" customHeight="1" x14ac:dyDescent="0.25">
      <c r="A25" s="6">
        <v>45824.613297187505</v>
      </c>
      <c r="B25" s="7" t="s">
        <v>2</v>
      </c>
      <c r="C25" s="7">
        <v>39</v>
      </c>
      <c r="D25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35-44</v>
      </c>
      <c r="E25" s="7" t="s">
        <v>3</v>
      </c>
      <c r="F25" s="7" t="s">
        <v>15</v>
      </c>
      <c r="G25" s="7" t="s">
        <v>5</v>
      </c>
      <c r="H25" s="7" t="str">
        <f t="shared" si="0"/>
        <v>Alta</v>
      </c>
      <c r="I25" s="7">
        <f t="shared" si="1"/>
        <v>3</v>
      </c>
      <c r="J25" s="7">
        <v>3</v>
      </c>
      <c r="K25" s="7">
        <f>IF(Form_Responses13[[#This Row],[Ancoragem_1]]&gt;=6,1,0)</f>
        <v>0</v>
      </c>
      <c r="L25" s="7" t="s">
        <v>6</v>
      </c>
      <c r="M25" s="7">
        <f>IF(Form_Responses13[[#This Row],[Ancoragem2]]="Sim",1,0)</f>
        <v>0</v>
      </c>
      <c r="N25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25" s="7">
        <v>5</v>
      </c>
      <c r="P25" s="7">
        <f>IF(Form_Responses13[[#This Row],[Aversao_perda1]]&gt;=6,1,0)</f>
        <v>0</v>
      </c>
      <c r="Q25" s="7" t="s">
        <v>12</v>
      </c>
      <c r="R25" s="7">
        <f>IF(Form_Responses13[[#This Row],[Aversao_perda2]]="Sim",1,0)</f>
        <v>1</v>
      </c>
      <c r="S25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25" s="7" t="s">
        <v>13</v>
      </c>
      <c r="U25" s="7">
        <f>IF(Form_Responses13[[#This Row],[Enquadramento_1]]="Loja B",1,0)</f>
        <v>1</v>
      </c>
      <c r="V25" s="7" t="s">
        <v>12</v>
      </c>
      <c r="W25" s="7">
        <f>IF(Form_Responses13[[#This Row],[Enquadramento_2]]="Sim",1,0)</f>
        <v>1</v>
      </c>
      <c r="X25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25" s="7" t="s">
        <v>8</v>
      </c>
      <c r="Z25" s="29">
        <f>IF(OR(Form_Responses13[[#This Row],[ContMental_1]]="Comprar algo que deseja",Form_Responses13[[#This Row],[ContMental_1]]="Gastar com lazer"),1,0)</f>
        <v>0</v>
      </c>
      <c r="AA25" s="31" t="s">
        <v>42</v>
      </c>
    </row>
    <row r="26" spans="1:27" ht="15.75" customHeight="1" x14ac:dyDescent="0.25">
      <c r="A26" s="3">
        <v>45824.690233078705</v>
      </c>
      <c r="B26" s="4" t="s">
        <v>2</v>
      </c>
      <c r="C26" s="4">
        <v>67</v>
      </c>
      <c r="D26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65+</v>
      </c>
      <c r="E26" s="4" t="s">
        <v>3</v>
      </c>
      <c r="F26" s="4" t="s">
        <v>19</v>
      </c>
      <c r="G26" s="4" t="s">
        <v>22</v>
      </c>
      <c r="H26" s="4" t="str">
        <f t="shared" si="0"/>
        <v>NS</v>
      </c>
      <c r="I26" s="4">
        <f t="shared" si="1"/>
        <v>0</v>
      </c>
      <c r="J26" s="4">
        <v>1</v>
      </c>
      <c r="K26" s="4">
        <f>IF(Form_Responses13[[#This Row],[Ancoragem_1]]&gt;=6,1,0)</f>
        <v>0</v>
      </c>
      <c r="L26" s="4" t="s">
        <v>6</v>
      </c>
      <c r="M26" s="4">
        <f>IF(Form_Responses13[[#This Row],[Ancoragem2]]="Sim",1,0)</f>
        <v>0</v>
      </c>
      <c r="N26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26" s="4">
        <v>1</v>
      </c>
      <c r="P26" s="4">
        <f>IF(Form_Responses13[[#This Row],[Aversao_perda1]]&gt;=6,1,0)</f>
        <v>0</v>
      </c>
      <c r="Q26" s="4" t="s">
        <v>6</v>
      </c>
      <c r="R26" s="4">
        <f>IF(Form_Responses13[[#This Row],[Aversao_perda2]]="Sim",1,0)</f>
        <v>0</v>
      </c>
      <c r="S26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26" s="4" t="s">
        <v>7</v>
      </c>
      <c r="U26" s="4">
        <f>IF(Form_Responses13[[#This Row],[Enquadramento_1]]="Loja B",1,0)</f>
        <v>0</v>
      </c>
      <c r="V26" s="4" t="s">
        <v>6</v>
      </c>
      <c r="W26" s="4">
        <f>IF(Form_Responses13[[#This Row],[Enquadramento_2]]="Sim",1,0)</f>
        <v>0</v>
      </c>
      <c r="X26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26" s="4" t="s">
        <v>8</v>
      </c>
      <c r="Z26" s="28">
        <f>IF(OR(Form_Responses13[[#This Row],[ContMental_1]]="Comprar algo que deseja",Form_Responses13[[#This Row],[ContMental_1]]="Gastar com lazer"),1,0)</f>
        <v>0</v>
      </c>
      <c r="AA26" s="31" t="s">
        <v>43</v>
      </c>
    </row>
    <row r="27" spans="1:27" x14ac:dyDescent="0.25">
      <c r="A27" s="6">
        <v>45824.703563888892</v>
      </c>
      <c r="B27" s="7" t="s">
        <v>2</v>
      </c>
      <c r="C27" s="7">
        <v>57</v>
      </c>
      <c r="D27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55-64</v>
      </c>
      <c r="E27" s="7" t="s">
        <v>3</v>
      </c>
      <c r="F27" s="7" t="s">
        <v>15</v>
      </c>
      <c r="G27" s="7" t="s">
        <v>5</v>
      </c>
      <c r="H27" s="7" t="str">
        <f t="shared" si="0"/>
        <v>Alta</v>
      </c>
      <c r="I27" s="7">
        <f t="shared" si="1"/>
        <v>3</v>
      </c>
      <c r="J27" s="7">
        <v>1</v>
      </c>
      <c r="K27" s="7">
        <f>IF(Form_Responses13[[#This Row],[Ancoragem_1]]&gt;=6,1,0)</f>
        <v>0</v>
      </c>
      <c r="L27" s="7" t="s">
        <v>6</v>
      </c>
      <c r="M27" s="7">
        <f>IF(Form_Responses13[[#This Row],[Ancoragem2]]="Sim",1,0)</f>
        <v>0</v>
      </c>
      <c r="N27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27" s="7">
        <v>1</v>
      </c>
      <c r="P27" s="7">
        <f>IF(Form_Responses13[[#This Row],[Aversao_perda1]]&gt;=6,1,0)</f>
        <v>0</v>
      </c>
      <c r="Q27" s="7" t="s">
        <v>6</v>
      </c>
      <c r="R27" s="7">
        <f>IF(Form_Responses13[[#This Row],[Aversao_perda2]]="Sim",1,0)</f>
        <v>0</v>
      </c>
      <c r="S27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27" s="7" t="s">
        <v>13</v>
      </c>
      <c r="U27" s="7">
        <f>IF(Form_Responses13[[#This Row],[Enquadramento_1]]="Loja B",1,0)</f>
        <v>1</v>
      </c>
      <c r="V27" s="7" t="s">
        <v>12</v>
      </c>
      <c r="W27" s="7">
        <f>IF(Form_Responses13[[#This Row],[Enquadramento_2]]="Sim",1,0)</f>
        <v>1</v>
      </c>
      <c r="X27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27" s="7" t="s">
        <v>20</v>
      </c>
      <c r="Z27" s="29">
        <f>IF(OR(Form_Responses13[[#This Row],[ContMental_1]]="Comprar algo que deseja",Form_Responses13[[#This Row],[ContMental_1]]="Gastar com lazer"),1,0)</f>
        <v>0</v>
      </c>
      <c r="AA27" s="31" t="s">
        <v>44</v>
      </c>
    </row>
    <row r="28" spans="1:27" x14ac:dyDescent="0.25">
      <c r="A28" s="3">
        <v>45824.734786099536</v>
      </c>
      <c r="B28" s="4" t="s">
        <v>2</v>
      </c>
      <c r="C28" s="4">
        <v>67</v>
      </c>
      <c r="D28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65+</v>
      </c>
      <c r="E28" s="4" t="s">
        <v>3</v>
      </c>
      <c r="F28" s="4" t="s">
        <v>19</v>
      </c>
      <c r="G28" s="4" t="s">
        <v>22</v>
      </c>
      <c r="H28" s="4" t="str">
        <f t="shared" si="0"/>
        <v>NS</v>
      </c>
      <c r="I28" s="4">
        <f t="shared" si="1"/>
        <v>0</v>
      </c>
      <c r="J28" s="4">
        <v>7</v>
      </c>
      <c r="K28" s="4">
        <f>IF(Form_Responses13[[#This Row],[Ancoragem_1]]&gt;=6,1,0)</f>
        <v>1</v>
      </c>
      <c r="L28" s="4" t="s">
        <v>6</v>
      </c>
      <c r="M28" s="4">
        <f>IF(Form_Responses13[[#This Row],[Ancoragem2]]="Sim",1,0)</f>
        <v>0</v>
      </c>
      <c r="N28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Resistência racional</v>
      </c>
      <c r="O28" s="4">
        <v>7</v>
      </c>
      <c r="P28" s="4">
        <f>IF(Form_Responses13[[#This Row],[Aversao_perda1]]&gt;=6,1,0)</f>
        <v>1</v>
      </c>
      <c r="Q28" s="4" t="s">
        <v>6</v>
      </c>
      <c r="R28" s="4">
        <f>IF(Form_Responses13[[#This Row],[Aversao_perda2]]="Sim",1,0)</f>
        <v>0</v>
      </c>
      <c r="S28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Resistência racional</v>
      </c>
      <c r="T28" s="4" t="s">
        <v>7</v>
      </c>
      <c r="U28" s="4">
        <f>IF(Form_Responses13[[#This Row],[Enquadramento_1]]="Loja B",1,0)</f>
        <v>0</v>
      </c>
      <c r="V28" s="4" t="s">
        <v>6</v>
      </c>
      <c r="W28" s="4">
        <f>IF(Form_Responses13[[#This Row],[Enquadramento_2]]="Sim",1,0)</f>
        <v>0</v>
      </c>
      <c r="X28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28" s="4" t="s">
        <v>8</v>
      </c>
      <c r="Z28" s="28">
        <f>IF(OR(Form_Responses13[[#This Row],[ContMental_1]]="Comprar algo que deseja",Form_Responses13[[#This Row],[ContMental_1]]="Gastar com lazer"),1,0)</f>
        <v>0</v>
      </c>
      <c r="AA28" s="31" t="s">
        <v>45</v>
      </c>
    </row>
    <row r="29" spans="1:27" x14ac:dyDescent="0.25">
      <c r="A29" s="6">
        <v>45824.773649305556</v>
      </c>
      <c r="B29" s="7" t="s">
        <v>2</v>
      </c>
      <c r="C29" s="7">
        <v>74</v>
      </c>
      <c r="D29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65+</v>
      </c>
      <c r="E29" s="7" t="s">
        <v>3</v>
      </c>
      <c r="F29" s="7" t="s">
        <v>15</v>
      </c>
      <c r="G29" s="7" t="s">
        <v>5</v>
      </c>
      <c r="H29" s="7" t="str">
        <f t="shared" si="0"/>
        <v>Alta</v>
      </c>
      <c r="I29" s="7">
        <f t="shared" si="1"/>
        <v>3</v>
      </c>
      <c r="J29" s="7">
        <v>3</v>
      </c>
      <c r="K29" s="7">
        <f>IF(Form_Responses13[[#This Row],[Ancoragem_1]]&gt;=6,1,0)</f>
        <v>0</v>
      </c>
      <c r="L29" s="7" t="s">
        <v>6</v>
      </c>
      <c r="M29" s="7">
        <f>IF(Form_Responses13[[#This Row],[Ancoragem2]]="Sim",1,0)</f>
        <v>0</v>
      </c>
      <c r="N29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29" s="7">
        <v>3</v>
      </c>
      <c r="P29" s="7">
        <f>IF(Form_Responses13[[#This Row],[Aversao_perda1]]&gt;=6,1,0)</f>
        <v>0</v>
      </c>
      <c r="Q29" s="7" t="s">
        <v>6</v>
      </c>
      <c r="R29" s="7">
        <f>IF(Form_Responses13[[#This Row],[Aversao_perda2]]="Sim",1,0)</f>
        <v>0</v>
      </c>
      <c r="S29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29" s="7" t="s">
        <v>7</v>
      </c>
      <c r="U29" s="7">
        <f>IF(Form_Responses13[[#This Row],[Enquadramento_1]]="Loja B",1,0)</f>
        <v>0</v>
      </c>
      <c r="V29" s="7" t="s">
        <v>6</v>
      </c>
      <c r="W29" s="7">
        <f>IF(Form_Responses13[[#This Row],[Enquadramento_2]]="Sim",1,0)</f>
        <v>0</v>
      </c>
      <c r="X29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29" s="7" t="s">
        <v>8</v>
      </c>
      <c r="Z29" s="29">
        <f>IF(OR(Form_Responses13[[#This Row],[ContMental_1]]="Comprar algo que deseja",Form_Responses13[[#This Row],[ContMental_1]]="Gastar com lazer"),1,0)</f>
        <v>0</v>
      </c>
      <c r="AA29" s="31" t="s">
        <v>46</v>
      </c>
    </row>
    <row r="30" spans="1:27" x14ac:dyDescent="0.25">
      <c r="A30" s="3">
        <v>45824.778999027782</v>
      </c>
      <c r="B30" s="4" t="s">
        <v>2</v>
      </c>
      <c r="C30" s="4">
        <v>70</v>
      </c>
      <c r="D30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65+</v>
      </c>
      <c r="E30" s="4" t="s">
        <v>10</v>
      </c>
      <c r="F30" s="4" t="s">
        <v>19</v>
      </c>
      <c r="G30" s="4" t="s">
        <v>26</v>
      </c>
      <c r="H30" s="4" t="str">
        <f t="shared" si="0"/>
        <v>Média</v>
      </c>
      <c r="I30" s="4">
        <f t="shared" si="1"/>
        <v>2</v>
      </c>
      <c r="J30" s="4">
        <v>3</v>
      </c>
      <c r="K30" s="4">
        <f>IF(Form_Responses13[[#This Row],[Ancoragem_1]]&gt;=6,1,0)</f>
        <v>0</v>
      </c>
      <c r="L30" s="4" t="s">
        <v>6</v>
      </c>
      <c r="M30" s="4">
        <f>IF(Form_Responses13[[#This Row],[Ancoragem2]]="Sim",1,0)</f>
        <v>0</v>
      </c>
      <c r="N30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30" s="4">
        <v>1</v>
      </c>
      <c r="P30" s="4">
        <f>IF(Form_Responses13[[#This Row],[Aversao_perda1]]&gt;=6,1,0)</f>
        <v>0</v>
      </c>
      <c r="Q30" s="4" t="s">
        <v>6</v>
      </c>
      <c r="R30" s="4">
        <f>IF(Form_Responses13[[#This Row],[Aversao_perda2]]="Sim",1,0)</f>
        <v>0</v>
      </c>
      <c r="S30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30" s="4" t="s">
        <v>7</v>
      </c>
      <c r="U30" s="4">
        <f>IF(Form_Responses13[[#This Row],[Enquadramento_1]]="Loja B",1,0)</f>
        <v>0</v>
      </c>
      <c r="V30" s="4" t="s">
        <v>12</v>
      </c>
      <c r="W30" s="4">
        <f>IF(Form_Responses13[[#This Row],[Enquadramento_2]]="Sim",1,0)</f>
        <v>1</v>
      </c>
      <c r="X30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Impulso sem percepção</v>
      </c>
      <c r="Y30" s="4" t="s">
        <v>47</v>
      </c>
      <c r="Z30" s="28">
        <f>IF(OR(Form_Responses13[[#This Row],[ContMental_1]]="Comprar algo que deseja",Form_Responses13[[#This Row],[ContMental_1]]="Gastar com lazer"),1,0)</f>
        <v>1</v>
      </c>
      <c r="AA30" s="31" t="s">
        <v>48</v>
      </c>
    </row>
    <row r="31" spans="1:27" x14ac:dyDescent="0.25">
      <c r="A31" s="6">
        <v>45824.788490370367</v>
      </c>
      <c r="B31" s="7" t="s">
        <v>2</v>
      </c>
      <c r="C31" s="7">
        <v>59</v>
      </c>
      <c r="D31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55-64</v>
      </c>
      <c r="E31" s="7" t="s">
        <v>3</v>
      </c>
      <c r="F31" s="7" t="s">
        <v>4</v>
      </c>
      <c r="G31" s="7" t="s">
        <v>5</v>
      </c>
      <c r="H31" s="7" t="str">
        <f t="shared" si="0"/>
        <v>Alta</v>
      </c>
      <c r="I31" s="7">
        <f t="shared" si="1"/>
        <v>3</v>
      </c>
      <c r="J31" s="7">
        <v>7</v>
      </c>
      <c r="K31" s="7">
        <f>IF(Form_Responses13[[#This Row],[Ancoragem_1]]&gt;=6,1,0)</f>
        <v>1</v>
      </c>
      <c r="L31" s="7" t="s">
        <v>6</v>
      </c>
      <c r="M31" s="7">
        <f>IF(Form_Responses13[[#This Row],[Ancoragem2]]="Sim",1,0)</f>
        <v>0</v>
      </c>
      <c r="N31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Resistência racional</v>
      </c>
      <c r="O31" s="7">
        <v>7</v>
      </c>
      <c r="P31" s="7">
        <f>IF(Form_Responses13[[#This Row],[Aversao_perda1]]&gt;=6,1,0)</f>
        <v>1</v>
      </c>
      <c r="Q31" s="7" t="s">
        <v>12</v>
      </c>
      <c r="R31" s="7">
        <f>IF(Form_Responses13[[#This Row],[Aversao_perda2]]="Sim",1,0)</f>
        <v>1</v>
      </c>
      <c r="S31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31" s="7" t="s">
        <v>13</v>
      </c>
      <c r="U31" s="7">
        <f>IF(Form_Responses13[[#This Row],[Enquadramento_1]]="Loja B",1,0)</f>
        <v>1</v>
      </c>
      <c r="V31" s="7" t="s">
        <v>12</v>
      </c>
      <c r="W31" s="7">
        <f>IF(Form_Responses13[[#This Row],[Enquadramento_2]]="Sim",1,0)</f>
        <v>1</v>
      </c>
      <c r="X31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31" s="7" t="s">
        <v>17</v>
      </c>
      <c r="Z31" s="29">
        <f>IF(OR(Form_Responses13[[#This Row],[ContMental_1]]="Comprar algo que deseja",Form_Responses13[[#This Row],[ContMental_1]]="Gastar com lazer"),1,0)</f>
        <v>1</v>
      </c>
      <c r="AA31" s="31" t="s">
        <v>49</v>
      </c>
    </row>
    <row r="32" spans="1:27" x14ac:dyDescent="0.25">
      <c r="A32" s="3">
        <v>45824.805014375001</v>
      </c>
      <c r="B32" s="4" t="s">
        <v>2</v>
      </c>
      <c r="C32" s="4">
        <v>40</v>
      </c>
      <c r="D32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35-44</v>
      </c>
      <c r="E32" s="4" t="s">
        <v>3</v>
      </c>
      <c r="F32" s="4" t="s">
        <v>19</v>
      </c>
      <c r="G32" s="4" t="s">
        <v>11</v>
      </c>
      <c r="H32" s="4" t="str">
        <f t="shared" si="0"/>
        <v>Baixa</v>
      </c>
      <c r="I32" s="4">
        <f t="shared" si="1"/>
        <v>1</v>
      </c>
      <c r="J32" s="4">
        <v>4</v>
      </c>
      <c r="K32" s="4">
        <f>IF(Form_Responses13[[#This Row],[Ancoragem_1]]&gt;=6,1,0)</f>
        <v>0</v>
      </c>
      <c r="L32" s="4" t="s">
        <v>6</v>
      </c>
      <c r="M32" s="4">
        <f>IF(Form_Responses13[[#This Row],[Ancoragem2]]="Sim",1,0)</f>
        <v>0</v>
      </c>
      <c r="N32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32" s="4">
        <v>5</v>
      </c>
      <c r="P32" s="4">
        <f>IF(Form_Responses13[[#This Row],[Aversao_perda1]]&gt;=6,1,0)</f>
        <v>0</v>
      </c>
      <c r="Q32" s="4" t="s">
        <v>6</v>
      </c>
      <c r="R32" s="4">
        <f>IF(Form_Responses13[[#This Row],[Aversao_perda2]]="Sim",1,0)</f>
        <v>0</v>
      </c>
      <c r="S32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32" s="4" t="s">
        <v>7</v>
      </c>
      <c r="U32" s="4">
        <f>IF(Form_Responses13[[#This Row],[Enquadramento_1]]="Loja B",1,0)</f>
        <v>0</v>
      </c>
      <c r="V32" s="4" t="s">
        <v>6</v>
      </c>
      <c r="W32" s="4">
        <f>IF(Form_Responses13[[#This Row],[Enquadramento_2]]="Sim",1,0)</f>
        <v>0</v>
      </c>
      <c r="X32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32" s="4" t="s">
        <v>8</v>
      </c>
      <c r="Z32" s="28">
        <f>IF(OR(Form_Responses13[[#This Row],[ContMental_1]]="Comprar algo que deseja",Form_Responses13[[#This Row],[ContMental_1]]="Gastar com lazer"),1,0)</f>
        <v>0</v>
      </c>
      <c r="AA32" s="31" t="s">
        <v>50</v>
      </c>
    </row>
    <row r="33" spans="1:27" x14ac:dyDescent="0.25">
      <c r="A33" s="6">
        <v>45824.834743761574</v>
      </c>
      <c r="B33" s="7" t="s">
        <v>2</v>
      </c>
      <c r="C33" s="7">
        <v>60</v>
      </c>
      <c r="D33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55-64</v>
      </c>
      <c r="E33" s="7" t="s">
        <v>3</v>
      </c>
      <c r="F33" s="7" t="s">
        <v>4</v>
      </c>
      <c r="G33" s="7" t="s">
        <v>5</v>
      </c>
      <c r="H33" s="7" t="str">
        <f t="shared" si="0"/>
        <v>Alta</v>
      </c>
      <c r="I33" s="7">
        <f t="shared" si="1"/>
        <v>3</v>
      </c>
      <c r="J33" s="7">
        <v>5</v>
      </c>
      <c r="K33" s="7">
        <f>IF(Form_Responses13[[#This Row],[Ancoragem_1]]&gt;=6,1,0)</f>
        <v>0</v>
      </c>
      <c r="L33" s="7" t="s">
        <v>6</v>
      </c>
      <c r="M33" s="7">
        <f>IF(Form_Responses13[[#This Row],[Ancoragem2]]="Sim",1,0)</f>
        <v>0</v>
      </c>
      <c r="N33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33" s="7">
        <v>5</v>
      </c>
      <c r="P33" s="7">
        <f>IF(Form_Responses13[[#This Row],[Aversao_perda1]]&gt;=6,1,0)</f>
        <v>0</v>
      </c>
      <c r="Q33" s="7" t="s">
        <v>12</v>
      </c>
      <c r="R33" s="7">
        <f>IF(Form_Responses13[[#This Row],[Aversao_perda2]]="Sim",1,0)</f>
        <v>1</v>
      </c>
      <c r="S33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33" s="7" t="s">
        <v>7</v>
      </c>
      <c r="U33" s="7">
        <f>IF(Form_Responses13[[#This Row],[Enquadramento_1]]="Loja B",1,0)</f>
        <v>0</v>
      </c>
      <c r="V33" s="7" t="s">
        <v>6</v>
      </c>
      <c r="W33" s="7">
        <f>IF(Form_Responses13[[#This Row],[Enquadramento_2]]="Sim",1,0)</f>
        <v>0</v>
      </c>
      <c r="X33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33" s="7" t="s">
        <v>8</v>
      </c>
      <c r="Z33" s="29">
        <f>IF(OR(Form_Responses13[[#This Row],[ContMental_1]]="Comprar algo que deseja",Form_Responses13[[#This Row],[ContMental_1]]="Gastar com lazer"),1,0)</f>
        <v>0</v>
      </c>
      <c r="AA33" s="31" t="s">
        <v>51</v>
      </c>
    </row>
    <row r="34" spans="1:27" x14ac:dyDescent="0.25">
      <c r="A34" s="3">
        <v>45824.929891655091</v>
      </c>
      <c r="B34" s="4" t="s">
        <v>2</v>
      </c>
      <c r="C34" s="4">
        <v>57</v>
      </c>
      <c r="D34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55-64</v>
      </c>
      <c r="E34" s="4" t="s">
        <v>3</v>
      </c>
      <c r="F34" s="4" t="s">
        <v>19</v>
      </c>
      <c r="G34" s="4" t="s">
        <v>22</v>
      </c>
      <c r="H34" s="4" t="str">
        <f t="shared" ref="H34:H61" si="2">IF(G34="Até R$2.000","Baixa",IF(G34="R$2.001 - R$4.000","Média",IF(G34="&gt;R$4.000","Alta","NS")))</f>
        <v>NS</v>
      </c>
      <c r="I34" s="4">
        <f t="shared" ref="I34:I61" si="3">IF(G34="Até R$2.000",1,IF(G34="R$2.001 - R$4.000",2,IF(G34="&gt;R$4.000",3,0)))</f>
        <v>0</v>
      </c>
      <c r="J34" s="4">
        <v>1</v>
      </c>
      <c r="K34" s="4">
        <f>IF(Form_Responses13[[#This Row],[Ancoragem_1]]&gt;=6,1,0)</f>
        <v>0</v>
      </c>
      <c r="L34" s="4" t="s">
        <v>6</v>
      </c>
      <c r="M34" s="4">
        <f>IF(Form_Responses13[[#This Row],[Ancoragem2]]="Sim",1,0)</f>
        <v>0</v>
      </c>
      <c r="N34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34" s="4">
        <v>6</v>
      </c>
      <c r="P34" s="4">
        <f>IF(Form_Responses13[[#This Row],[Aversao_perda1]]&gt;=6,1,0)</f>
        <v>1</v>
      </c>
      <c r="Q34" s="4" t="s">
        <v>12</v>
      </c>
      <c r="R34" s="4">
        <f>IF(Form_Responses13[[#This Row],[Aversao_perda2]]="Sim",1,0)</f>
        <v>1</v>
      </c>
      <c r="S34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34" s="4" t="s">
        <v>7</v>
      </c>
      <c r="U34" s="4">
        <f>IF(Form_Responses13[[#This Row],[Enquadramento_1]]="Loja B",1,0)</f>
        <v>0</v>
      </c>
      <c r="V34" s="4" t="s">
        <v>12</v>
      </c>
      <c r="W34" s="4">
        <f>IF(Form_Responses13[[#This Row],[Enquadramento_2]]="Sim",1,0)</f>
        <v>1</v>
      </c>
      <c r="X34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Impulso sem percepção</v>
      </c>
      <c r="Y34" s="4" t="s">
        <v>47</v>
      </c>
      <c r="Z34" s="28">
        <f>IF(OR(Form_Responses13[[#This Row],[ContMental_1]]="Comprar algo que deseja",Form_Responses13[[#This Row],[ContMental_1]]="Gastar com lazer"),1,0)</f>
        <v>1</v>
      </c>
      <c r="AA34" s="31" t="s">
        <v>52</v>
      </c>
    </row>
    <row r="35" spans="1:27" x14ac:dyDescent="0.25">
      <c r="A35" s="6">
        <v>45824.960828159717</v>
      </c>
      <c r="B35" s="7" t="s">
        <v>2</v>
      </c>
      <c r="C35" s="7">
        <v>55</v>
      </c>
      <c r="D35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55-64</v>
      </c>
      <c r="E35" s="7" t="s">
        <v>10</v>
      </c>
      <c r="F35" s="7" t="s">
        <v>19</v>
      </c>
      <c r="G35" s="7" t="s">
        <v>5</v>
      </c>
      <c r="H35" s="7" t="str">
        <f t="shared" si="2"/>
        <v>Alta</v>
      </c>
      <c r="I35" s="7">
        <f t="shared" si="3"/>
        <v>3</v>
      </c>
      <c r="J35" s="7">
        <v>5</v>
      </c>
      <c r="K35" s="7">
        <f>IF(Form_Responses13[[#This Row],[Ancoragem_1]]&gt;=6,1,0)</f>
        <v>0</v>
      </c>
      <c r="L35" s="7" t="s">
        <v>12</v>
      </c>
      <c r="M35" s="7">
        <f>IF(Form_Responses13[[#This Row],[Ancoragem2]]="Sim",1,0)</f>
        <v>1</v>
      </c>
      <c r="N35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Impulso sem percepção</v>
      </c>
      <c r="O35" s="7">
        <v>5</v>
      </c>
      <c r="P35" s="7">
        <f>IF(Form_Responses13[[#This Row],[Aversao_perda1]]&gt;=6,1,0)</f>
        <v>0</v>
      </c>
      <c r="Q35" s="7" t="s">
        <v>12</v>
      </c>
      <c r="R35" s="7">
        <f>IF(Form_Responses13[[#This Row],[Aversao_perda2]]="Sim",1,0)</f>
        <v>1</v>
      </c>
      <c r="S35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35" s="7" t="s">
        <v>13</v>
      </c>
      <c r="U35" s="7">
        <f>IF(Form_Responses13[[#This Row],[Enquadramento_1]]="Loja B",1,0)</f>
        <v>1</v>
      </c>
      <c r="V35" s="7" t="s">
        <v>12</v>
      </c>
      <c r="W35" s="7">
        <f>IF(Form_Responses13[[#This Row],[Enquadramento_2]]="Sim",1,0)</f>
        <v>1</v>
      </c>
      <c r="X35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35" s="7" t="s">
        <v>8</v>
      </c>
      <c r="Z35" s="29">
        <f>IF(OR(Form_Responses13[[#This Row],[ContMental_1]]="Comprar algo que deseja",Form_Responses13[[#This Row],[ContMental_1]]="Gastar com lazer"),1,0)</f>
        <v>0</v>
      </c>
      <c r="AA35" s="31" t="s">
        <v>53</v>
      </c>
    </row>
    <row r="36" spans="1:27" x14ac:dyDescent="0.25">
      <c r="A36" s="3">
        <v>45825.365345937498</v>
      </c>
      <c r="B36" s="4" t="s">
        <v>2</v>
      </c>
      <c r="C36" s="4">
        <v>51</v>
      </c>
      <c r="D36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36" s="4" t="s">
        <v>3</v>
      </c>
      <c r="F36" s="4" t="s">
        <v>15</v>
      </c>
      <c r="G36" s="4" t="s">
        <v>5</v>
      </c>
      <c r="H36" s="4" t="str">
        <f t="shared" si="2"/>
        <v>Alta</v>
      </c>
      <c r="I36" s="4">
        <f t="shared" si="3"/>
        <v>3</v>
      </c>
      <c r="J36" s="4">
        <v>7</v>
      </c>
      <c r="K36" s="4">
        <f>IF(Form_Responses13[[#This Row],[Ancoragem_1]]&gt;=6,1,0)</f>
        <v>1</v>
      </c>
      <c r="L36" s="4" t="s">
        <v>6</v>
      </c>
      <c r="M36" s="4">
        <f>IF(Form_Responses13[[#This Row],[Ancoragem2]]="Sim",1,0)</f>
        <v>0</v>
      </c>
      <c r="N36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Resistência racional</v>
      </c>
      <c r="O36" s="4">
        <v>4</v>
      </c>
      <c r="P36" s="4">
        <f>IF(Form_Responses13[[#This Row],[Aversao_perda1]]&gt;=6,1,0)</f>
        <v>0</v>
      </c>
      <c r="Q36" s="4" t="s">
        <v>12</v>
      </c>
      <c r="R36" s="4">
        <f>IF(Form_Responses13[[#This Row],[Aversao_perda2]]="Sim",1,0)</f>
        <v>1</v>
      </c>
      <c r="S36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36" s="4" t="s">
        <v>7</v>
      </c>
      <c r="U36" s="4">
        <f>IF(Form_Responses13[[#This Row],[Enquadramento_1]]="Loja B",1,0)</f>
        <v>0</v>
      </c>
      <c r="V36" s="4" t="s">
        <v>6</v>
      </c>
      <c r="W36" s="4">
        <f>IF(Form_Responses13[[#This Row],[Enquadramento_2]]="Sim",1,0)</f>
        <v>0</v>
      </c>
      <c r="X36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36" s="4" t="s">
        <v>8</v>
      </c>
      <c r="Z36" s="28">
        <f>IF(OR(Form_Responses13[[#This Row],[ContMental_1]]="Comprar algo que deseja",Form_Responses13[[#This Row],[ContMental_1]]="Gastar com lazer"),1,0)</f>
        <v>0</v>
      </c>
      <c r="AA36" s="31" t="s">
        <v>54</v>
      </c>
    </row>
    <row r="37" spans="1:27" x14ac:dyDescent="0.25">
      <c r="A37" s="6">
        <v>45825.473161631948</v>
      </c>
      <c r="B37" s="7" t="s">
        <v>2</v>
      </c>
      <c r="C37" s="7">
        <v>28</v>
      </c>
      <c r="D37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37" s="7" t="s">
        <v>10</v>
      </c>
      <c r="F37" s="7" t="s">
        <v>15</v>
      </c>
      <c r="G37" s="7" t="s">
        <v>5</v>
      </c>
      <c r="H37" s="7" t="str">
        <f t="shared" si="2"/>
        <v>Alta</v>
      </c>
      <c r="I37" s="7">
        <f t="shared" si="3"/>
        <v>3</v>
      </c>
      <c r="J37" s="7">
        <v>3</v>
      </c>
      <c r="K37" s="7">
        <f>IF(Form_Responses13[[#This Row],[Ancoragem_1]]&gt;=6,1,0)</f>
        <v>0</v>
      </c>
      <c r="L37" s="7" t="s">
        <v>6</v>
      </c>
      <c r="M37" s="7">
        <f>IF(Form_Responses13[[#This Row],[Ancoragem2]]="Sim",1,0)</f>
        <v>0</v>
      </c>
      <c r="N37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37" s="7">
        <v>5</v>
      </c>
      <c r="P37" s="7">
        <f>IF(Form_Responses13[[#This Row],[Aversao_perda1]]&gt;=6,1,0)</f>
        <v>0</v>
      </c>
      <c r="Q37" s="7" t="s">
        <v>12</v>
      </c>
      <c r="R37" s="7">
        <f>IF(Form_Responses13[[#This Row],[Aversao_perda2]]="Sim",1,0)</f>
        <v>1</v>
      </c>
      <c r="S37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37" s="7" t="s">
        <v>13</v>
      </c>
      <c r="U37" s="7">
        <f>IF(Form_Responses13[[#This Row],[Enquadramento_1]]="Loja B",1,0)</f>
        <v>1</v>
      </c>
      <c r="V37" s="7" t="s">
        <v>12</v>
      </c>
      <c r="W37" s="7">
        <f>IF(Form_Responses13[[#This Row],[Enquadramento_2]]="Sim",1,0)</f>
        <v>1</v>
      </c>
      <c r="X37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37" s="7" t="s">
        <v>20</v>
      </c>
      <c r="Z37" s="29">
        <f>IF(OR(Form_Responses13[[#This Row],[ContMental_1]]="Comprar algo que deseja",Form_Responses13[[#This Row],[ContMental_1]]="Gastar com lazer"),1,0)</f>
        <v>0</v>
      </c>
      <c r="AA37" s="31" t="s">
        <v>55</v>
      </c>
    </row>
    <row r="38" spans="1:27" x14ac:dyDescent="0.25">
      <c r="A38" s="3">
        <v>45825.8631365162</v>
      </c>
      <c r="B38" s="4" t="s">
        <v>2</v>
      </c>
      <c r="C38" s="4">
        <v>74</v>
      </c>
      <c r="D38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65+</v>
      </c>
      <c r="E38" s="4" t="s">
        <v>3</v>
      </c>
      <c r="F38" s="4" t="s">
        <v>15</v>
      </c>
      <c r="G38" s="4" t="s">
        <v>5</v>
      </c>
      <c r="H38" s="4" t="str">
        <f t="shared" si="2"/>
        <v>Alta</v>
      </c>
      <c r="I38" s="4">
        <f t="shared" si="3"/>
        <v>3</v>
      </c>
      <c r="J38" s="4">
        <v>7</v>
      </c>
      <c r="K38" s="4">
        <f>IF(Form_Responses13[[#This Row],[Ancoragem_1]]&gt;=6,1,0)</f>
        <v>1</v>
      </c>
      <c r="L38" s="4" t="s">
        <v>6</v>
      </c>
      <c r="M38" s="4">
        <f>IF(Form_Responses13[[#This Row],[Ancoragem2]]="Sim",1,0)</f>
        <v>0</v>
      </c>
      <c r="N38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Resistência racional</v>
      </c>
      <c r="O38" s="4">
        <v>1</v>
      </c>
      <c r="P38" s="4">
        <f>IF(Form_Responses13[[#This Row],[Aversao_perda1]]&gt;=6,1,0)</f>
        <v>0</v>
      </c>
      <c r="Q38" s="4" t="s">
        <v>6</v>
      </c>
      <c r="R38" s="4">
        <f>IF(Form_Responses13[[#This Row],[Aversao_perda2]]="Sim",1,0)</f>
        <v>0</v>
      </c>
      <c r="S38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38" s="4" t="s">
        <v>7</v>
      </c>
      <c r="U38" s="4">
        <f>IF(Form_Responses13[[#This Row],[Enquadramento_1]]="Loja B",1,0)</f>
        <v>0</v>
      </c>
      <c r="V38" s="4" t="s">
        <v>6</v>
      </c>
      <c r="W38" s="4">
        <f>IF(Form_Responses13[[#This Row],[Enquadramento_2]]="Sim",1,0)</f>
        <v>0</v>
      </c>
      <c r="X38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38" s="4" t="s">
        <v>8</v>
      </c>
      <c r="Z38" s="28">
        <f>IF(OR(Form_Responses13[[#This Row],[ContMental_1]]="Comprar algo que deseja",Form_Responses13[[#This Row],[ContMental_1]]="Gastar com lazer"),1,0)</f>
        <v>0</v>
      </c>
      <c r="AA38" s="31" t="s">
        <v>56</v>
      </c>
    </row>
    <row r="39" spans="1:27" x14ac:dyDescent="0.25">
      <c r="A39" s="6">
        <v>45825.865384340279</v>
      </c>
      <c r="B39" s="7" t="s">
        <v>2</v>
      </c>
      <c r="C39" s="7">
        <v>75</v>
      </c>
      <c r="D39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65+</v>
      </c>
      <c r="E39" s="7" t="s">
        <v>10</v>
      </c>
      <c r="F39" s="7" t="s">
        <v>4</v>
      </c>
      <c r="G39" s="7" t="s">
        <v>5</v>
      </c>
      <c r="H39" s="7" t="str">
        <f t="shared" si="2"/>
        <v>Alta</v>
      </c>
      <c r="I39" s="7">
        <f t="shared" si="3"/>
        <v>3</v>
      </c>
      <c r="J39" s="7">
        <v>7</v>
      </c>
      <c r="K39" s="7">
        <f>IF(Form_Responses13[[#This Row],[Ancoragem_1]]&gt;=6,1,0)</f>
        <v>1</v>
      </c>
      <c r="L39" s="7" t="s">
        <v>12</v>
      </c>
      <c r="M39" s="7">
        <f>IF(Form_Responses13[[#This Row],[Ancoragem2]]="Sim",1,0)</f>
        <v>1</v>
      </c>
      <c r="N39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Completamente enviesado</v>
      </c>
      <c r="O39" s="7">
        <v>7</v>
      </c>
      <c r="P39" s="7">
        <f>IF(Form_Responses13[[#This Row],[Aversao_perda1]]&gt;=6,1,0)</f>
        <v>1</v>
      </c>
      <c r="Q39" s="7" t="s">
        <v>12</v>
      </c>
      <c r="R39" s="7">
        <f>IF(Form_Responses13[[#This Row],[Aversao_perda2]]="Sim",1,0)</f>
        <v>1</v>
      </c>
      <c r="S39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39" s="7" t="s">
        <v>7</v>
      </c>
      <c r="U39" s="7">
        <f>IF(Form_Responses13[[#This Row],[Enquadramento_1]]="Loja B",1,0)</f>
        <v>0</v>
      </c>
      <c r="V39" s="7" t="s">
        <v>6</v>
      </c>
      <c r="W39" s="7">
        <f>IF(Form_Responses13[[#This Row],[Enquadramento_2]]="Sim",1,0)</f>
        <v>0</v>
      </c>
      <c r="X39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39" s="7" t="s">
        <v>8</v>
      </c>
      <c r="Z39" s="29">
        <f>IF(OR(Form_Responses13[[#This Row],[ContMental_1]]="Comprar algo que deseja",Form_Responses13[[#This Row],[ContMental_1]]="Gastar com lazer"),1,0)</f>
        <v>0</v>
      </c>
      <c r="AA39" s="31" t="s">
        <v>57</v>
      </c>
    </row>
    <row r="40" spans="1:27" x14ac:dyDescent="0.25">
      <c r="A40" s="3">
        <v>45825.869477025466</v>
      </c>
      <c r="B40" s="4" t="s">
        <v>2</v>
      </c>
      <c r="C40" s="7">
        <v>73</v>
      </c>
      <c r="D40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65+</v>
      </c>
      <c r="E40" s="4" t="s">
        <v>3</v>
      </c>
      <c r="F40" s="4" t="s">
        <v>4</v>
      </c>
      <c r="G40" s="4" t="s">
        <v>5</v>
      </c>
      <c r="H40" s="4" t="str">
        <f t="shared" si="2"/>
        <v>Alta</v>
      </c>
      <c r="I40" s="4">
        <f t="shared" si="3"/>
        <v>3</v>
      </c>
      <c r="J40" s="4">
        <v>4</v>
      </c>
      <c r="K40" s="4">
        <f>IF(Form_Responses13[[#This Row],[Ancoragem_1]]&gt;=6,1,0)</f>
        <v>0</v>
      </c>
      <c r="L40" s="4" t="s">
        <v>6</v>
      </c>
      <c r="M40" s="4">
        <f>IF(Form_Responses13[[#This Row],[Ancoragem2]]="Sim",1,0)</f>
        <v>0</v>
      </c>
      <c r="N40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40" s="4">
        <v>4</v>
      </c>
      <c r="P40" s="4">
        <f>IF(Form_Responses13[[#This Row],[Aversao_perda1]]&gt;=6,1,0)</f>
        <v>0</v>
      </c>
      <c r="Q40" s="4" t="s">
        <v>6</v>
      </c>
      <c r="R40" s="4">
        <f>IF(Form_Responses13[[#This Row],[Aversao_perda2]]="Sim",1,0)</f>
        <v>0</v>
      </c>
      <c r="S40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40" s="4" t="s">
        <v>13</v>
      </c>
      <c r="U40" s="4">
        <f>IF(Form_Responses13[[#This Row],[Enquadramento_1]]="Loja B",1,0)</f>
        <v>1</v>
      </c>
      <c r="V40" s="4" t="s">
        <v>12</v>
      </c>
      <c r="W40" s="4">
        <f>IF(Form_Responses13[[#This Row],[Enquadramento_2]]="Sim",1,0)</f>
        <v>1</v>
      </c>
      <c r="X40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40" s="4" t="s">
        <v>47</v>
      </c>
      <c r="Z40" s="28">
        <f>IF(OR(Form_Responses13[[#This Row],[ContMental_1]]="Comprar algo que deseja",Form_Responses13[[#This Row],[ContMental_1]]="Gastar com lazer"),1,0)</f>
        <v>1</v>
      </c>
      <c r="AA40" s="31" t="s">
        <v>58</v>
      </c>
    </row>
    <row r="41" spans="1:27" x14ac:dyDescent="0.25">
      <c r="A41" s="6">
        <v>45825.875077222227</v>
      </c>
      <c r="B41" s="7" t="s">
        <v>2</v>
      </c>
      <c r="C41" s="7">
        <v>32</v>
      </c>
      <c r="D41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41" s="7" t="s">
        <v>3</v>
      </c>
      <c r="F41" s="7" t="s">
        <v>15</v>
      </c>
      <c r="G41" s="7" t="s">
        <v>5</v>
      </c>
      <c r="H41" s="7" t="str">
        <f t="shared" si="2"/>
        <v>Alta</v>
      </c>
      <c r="I41" s="7">
        <f t="shared" si="3"/>
        <v>3</v>
      </c>
      <c r="J41" s="7">
        <v>1</v>
      </c>
      <c r="K41" s="7">
        <f>IF(Form_Responses13[[#This Row],[Ancoragem_1]]&gt;=6,1,0)</f>
        <v>0</v>
      </c>
      <c r="L41" s="7" t="s">
        <v>6</v>
      </c>
      <c r="M41" s="7">
        <f>IF(Form_Responses13[[#This Row],[Ancoragem2]]="Sim",1,0)</f>
        <v>0</v>
      </c>
      <c r="N41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41" s="7">
        <v>2</v>
      </c>
      <c r="P41" s="7">
        <f>IF(Form_Responses13[[#This Row],[Aversao_perda1]]&gt;=6,1,0)</f>
        <v>0</v>
      </c>
      <c r="Q41" s="7" t="s">
        <v>6</v>
      </c>
      <c r="R41" s="7">
        <f>IF(Form_Responses13[[#This Row],[Aversao_perda2]]="Sim",1,0)</f>
        <v>0</v>
      </c>
      <c r="S41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41" s="7" t="s">
        <v>7</v>
      </c>
      <c r="U41" s="7">
        <f>IF(Form_Responses13[[#This Row],[Enquadramento_1]]="Loja B",1,0)</f>
        <v>0</v>
      </c>
      <c r="V41" s="7" t="s">
        <v>6</v>
      </c>
      <c r="W41" s="7">
        <f>IF(Form_Responses13[[#This Row],[Enquadramento_2]]="Sim",1,0)</f>
        <v>0</v>
      </c>
      <c r="X41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41" s="7" t="s">
        <v>20</v>
      </c>
      <c r="Z41" s="29">
        <f>IF(OR(Form_Responses13[[#This Row],[ContMental_1]]="Comprar algo que deseja",Form_Responses13[[#This Row],[ContMental_1]]="Gastar com lazer"),1,0)</f>
        <v>0</v>
      </c>
      <c r="AA41" s="31" t="s">
        <v>59</v>
      </c>
    </row>
    <row r="42" spans="1:27" x14ac:dyDescent="0.25">
      <c r="A42" s="3">
        <v>45825.893210752314</v>
      </c>
      <c r="B42" s="4" t="s">
        <v>2</v>
      </c>
      <c r="C42" s="4">
        <v>52</v>
      </c>
      <c r="D42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42" s="4" t="s">
        <v>3</v>
      </c>
      <c r="F42" s="4" t="s">
        <v>4</v>
      </c>
      <c r="G42" s="4" t="s">
        <v>26</v>
      </c>
      <c r="H42" s="4" t="str">
        <f t="shared" si="2"/>
        <v>Média</v>
      </c>
      <c r="I42" s="4">
        <f t="shared" si="3"/>
        <v>2</v>
      </c>
      <c r="J42" s="4">
        <v>7</v>
      </c>
      <c r="K42" s="4">
        <f>IF(Form_Responses13[[#This Row],[Ancoragem_1]]&gt;=6,1,0)</f>
        <v>1</v>
      </c>
      <c r="L42" s="4" t="s">
        <v>12</v>
      </c>
      <c r="M42" s="4">
        <f>IF(Form_Responses13[[#This Row],[Ancoragem2]]="Sim",1,0)</f>
        <v>1</v>
      </c>
      <c r="N42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Completamente enviesado</v>
      </c>
      <c r="O42" s="4">
        <v>7</v>
      </c>
      <c r="P42" s="4">
        <f>IF(Form_Responses13[[#This Row],[Aversao_perda1]]&gt;=6,1,0)</f>
        <v>1</v>
      </c>
      <c r="Q42" s="4" t="s">
        <v>6</v>
      </c>
      <c r="R42" s="4">
        <f>IF(Form_Responses13[[#This Row],[Aversao_perda2]]="Sim",1,0)</f>
        <v>0</v>
      </c>
      <c r="S42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Resistência racional</v>
      </c>
      <c r="T42" s="4" t="s">
        <v>13</v>
      </c>
      <c r="U42" s="4">
        <f>IF(Form_Responses13[[#This Row],[Enquadramento_1]]="Loja B",1,0)</f>
        <v>1</v>
      </c>
      <c r="V42" s="4" t="s">
        <v>12</v>
      </c>
      <c r="W42" s="4">
        <f>IF(Form_Responses13[[#This Row],[Enquadramento_2]]="Sim",1,0)</f>
        <v>1</v>
      </c>
      <c r="X42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42" s="4" t="s">
        <v>8</v>
      </c>
      <c r="Z42" s="28">
        <f>IF(OR(Form_Responses13[[#This Row],[ContMental_1]]="Comprar algo que deseja",Form_Responses13[[#This Row],[ContMental_1]]="Gastar com lazer"),1,0)</f>
        <v>0</v>
      </c>
      <c r="AA42" s="31" t="s">
        <v>60</v>
      </c>
    </row>
    <row r="43" spans="1:27" x14ac:dyDescent="0.25">
      <c r="A43" s="6">
        <v>45825.899405185184</v>
      </c>
      <c r="B43" s="7" t="s">
        <v>2</v>
      </c>
      <c r="C43" s="7">
        <v>49</v>
      </c>
      <c r="D43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43" s="7" t="s">
        <v>10</v>
      </c>
      <c r="F43" s="7" t="s">
        <v>19</v>
      </c>
      <c r="G43" s="7" t="s">
        <v>5</v>
      </c>
      <c r="H43" s="7" t="str">
        <f t="shared" si="2"/>
        <v>Alta</v>
      </c>
      <c r="I43" s="7">
        <f t="shared" si="3"/>
        <v>3</v>
      </c>
      <c r="J43" s="7">
        <v>4</v>
      </c>
      <c r="K43" s="7">
        <f>IF(Form_Responses13[[#This Row],[Ancoragem_1]]&gt;=6,1,0)</f>
        <v>0</v>
      </c>
      <c r="L43" s="7" t="s">
        <v>6</v>
      </c>
      <c r="M43" s="7">
        <f>IF(Form_Responses13[[#This Row],[Ancoragem2]]="Sim",1,0)</f>
        <v>0</v>
      </c>
      <c r="N43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43" s="7">
        <v>1</v>
      </c>
      <c r="P43" s="7">
        <f>IF(Form_Responses13[[#This Row],[Aversao_perda1]]&gt;=6,1,0)</f>
        <v>0</v>
      </c>
      <c r="Q43" s="7" t="s">
        <v>6</v>
      </c>
      <c r="R43" s="7">
        <f>IF(Form_Responses13[[#This Row],[Aversao_perda2]]="Sim",1,0)</f>
        <v>0</v>
      </c>
      <c r="S43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43" s="7" t="s">
        <v>13</v>
      </c>
      <c r="U43" s="7">
        <f>IF(Form_Responses13[[#This Row],[Enquadramento_1]]="Loja B",1,0)</f>
        <v>1</v>
      </c>
      <c r="V43" s="7" t="s">
        <v>12</v>
      </c>
      <c r="W43" s="7">
        <f>IF(Form_Responses13[[#This Row],[Enquadramento_2]]="Sim",1,0)</f>
        <v>1</v>
      </c>
      <c r="X43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43" s="7" t="s">
        <v>8</v>
      </c>
      <c r="Z43" s="29">
        <f>IF(OR(Form_Responses13[[#This Row],[ContMental_1]]="Comprar algo que deseja",Form_Responses13[[#This Row],[ContMental_1]]="Gastar com lazer"),1,0)</f>
        <v>0</v>
      </c>
      <c r="AA43" s="31" t="s">
        <v>61</v>
      </c>
    </row>
    <row r="44" spans="1:27" x14ac:dyDescent="0.25">
      <c r="A44" s="3">
        <v>45825.913916631944</v>
      </c>
      <c r="B44" s="4" t="s">
        <v>2</v>
      </c>
      <c r="C44" s="4">
        <v>54</v>
      </c>
      <c r="D44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44" s="4" t="s">
        <v>3</v>
      </c>
      <c r="F44" s="4" t="s">
        <v>19</v>
      </c>
      <c r="G44" s="4" t="s">
        <v>26</v>
      </c>
      <c r="H44" s="4" t="str">
        <f t="shared" si="2"/>
        <v>Média</v>
      </c>
      <c r="I44" s="4">
        <f t="shared" si="3"/>
        <v>2</v>
      </c>
      <c r="J44" s="4">
        <v>2</v>
      </c>
      <c r="K44" s="4">
        <f>IF(Form_Responses13[[#This Row],[Ancoragem_1]]&gt;=6,1,0)</f>
        <v>0</v>
      </c>
      <c r="L44" s="4" t="s">
        <v>6</v>
      </c>
      <c r="M44" s="4">
        <f>IF(Form_Responses13[[#This Row],[Ancoragem2]]="Sim",1,0)</f>
        <v>0</v>
      </c>
      <c r="N44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44" s="4">
        <v>1</v>
      </c>
      <c r="P44" s="4">
        <f>IF(Form_Responses13[[#This Row],[Aversao_perda1]]&gt;=6,1,0)</f>
        <v>0</v>
      </c>
      <c r="Q44" s="4" t="s">
        <v>6</v>
      </c>
      <c r="R44" s="4">
        <f>IF(Form_Responses13[[#This Row],[Aversao_perda2]]="Sim",1,0)</f>
        <v>0</v>
      </c>
      <c r="S44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44" s="4" t="s">
        <v>13</v>
      </c>
      <c r="U44" s="4">
        <f>IF(Form_Responses13[[#This Row],[Enquadramento_1]]="Loja B",1,0)</f>
        <v>1</v>
      </c>
      <c r="V44" s="4" t="s">
        <v>12</v>
      </c>
      <c r="W44" s="4">
        <f>IF(Form_Responses13[[#This Row],[Enquadramento_2]]="Sim",1,0)</f>
        <v>1</v>
      </c>
      <c r="X44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44" s="4" t="s">
        <v>17</v>
      </c>
      <c r="Z44" s="28">
        <f>IF(OR(Form_Responses13[[#This Row],[ContMental_1]]="Comprar algo que deseja",Form_Responses13[[#This Row],[ContMental_1]]="Gastar com lazer"),1,0)</f>
        <v>1</v>
      </c>
      <c r="AA44" s="31" t="s">
        <v>62</v>
      </c>
    </row>
    <row r="45" spans="1:27" x14ac:dyDescent="0.25">
      <c r="A45" s="6">
        <v>45825.97091773148</v>
      </c>
      <c r="B45" s="7" t="s">
        <v>2</v>
      </c>
      <c r="C45" s="7">
        <v>52</v>
      </c>
      <c r="D45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45" s="7" t="s">
        <v>10</v>
      </c>
      <c r="F45" s="7" t="s">
        <v>4</v>
      </c>
      <c r="G45" s="7" t="s">
        <v>5</v>
      </c>
      <c r="H45" s="7" t="str">
        <f t="shared" si="2"/>
        <v>Alta</v>
      </c>
      <c r="I45" s="7">
        <f t="shared" si="3"/>
        <v>3</v>
      </c>
      <c r="J45" s="7">
        <v>1</v>
      </c>
      <c r="K45" s="7">
        <f>IF(Form_Responses13[[#This Row],[Ancoragem_1]]&gt;=6,1,0)</f>
        <v>0</v>
      </c>
      <c r="L45" s="7" t="s">
        <v>6</v>
      </c>
      <c r="M45" s="7">
        <f>IF(Form_Responses13[[#This Row],[Ancoragem2]]="Sim",1,0)</f>
        <v>0</v>
      </c>
      <c r="N45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45" s="7">
        <v>1</v>
      </c>
      <c r="P45" s="7">
        <f>IF(Form_Responses13[[#This Row],[Aversao_perda1]]&gt;=6,1,0)</f>
        <v>0</v>
      </c>
      <c r="Q45" s="7" t="s">
        <v>6</v>
      </c>
      <c r="R45" s="7">
        <f>IF(Form_Responses13[[#This Row],[Aversao_perda2]]="Sim",1,0)</f>
        <v>0</v>
      </c>
      <c r="S45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45" s="7" t="s">
        <v>13</v>
      </c>
      <c r="U45" s="7">
        <f>IF(Form_Responses13[[#This Row],[Enquadramento_1]]="Loja B",1,0)</f>
        <v>1</v>
      </c>
      <c r="V45" s="7" t="s">
        <v>12</v>
      </c>
      <c r="W45" s="7">
        <f>IF(Form_Responses13[[#This Row],[Enquadramento_2]]="Sim",1,0)</f>
        <v>1</v>
      </c>
      <c r="X45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45" s="7" t="s">
        <v>8</v>
      </c>
      <c r="Z45" s="29">
        <f>IF(OR(Form_Responses13[[#This Row],[ContMental_1]]="Comprar algo que deseja",Form_Responses13[[#This Row],[ContMental_1]]="Gastar com lazer"),1,0)</f>
        <v>0</v>
      </c>
      <c r="AA45" s="31" t="s">
        <v>63</v>
      </c>
    </row>
    <row r="46" spans="1:27" x14ac:dyDescent="0.25">
      <c r="A46" s="3">
        <v>45826.004363819447</v>
      </c>
      <c r="B46" s="4" t="s">
        <v>2</v>
      </c>
      <c r="C46" s="4">
        <v>46</v>
      </c>
      <c r="D46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46" s="4" t="s">
        <v>3</v>
      </c>
      <c r="F46" s="4" t="s">
        <v>19</v>
      </c>
      <c r="G46" s="4" t="s">
        <v>11</v>
      </c>
      <c r="H46" s="4" t="str">
        <f t="shared" si="2"/>
        <v>Baixa</v>
      </c>
      <c r="I46" s="4">
        <f t="shared" si="3"/>
        <v>1</v>
      </c>
      <c r="J46" s="4">
        <v>1</v>
      </c>
      <c r="K46" s="4">
        <f>IF(Form_Responses13[[#This Row],[Ancoragem_1]]&gt;=6,1,0)</f>
        <v>0</v>
      </c>
      <c r="L46" s="4" t="s">
        <v>6</v>
      </c>
      <c r="M46" s="4">
        <f>IF(Form_Responses13[[#This Row],[Ancoragem2]]="Sim",1,0)</f>
        <v>0</v>
      </c>
      <c r="N46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46" s="4">
        <v>2</v>
      </c>
      <c r="P46" s="4">
        <f>IF(Form_Responses13[[#This Row],[Aversao_perda1]]&gt;=6,1,0)</f>
        <v>0</v>
      </c>
      <c r="Q46" s="4" t="s">
        <v>6</v>
      </c>
      <c r="R46" s="4">
        <f>IF(Form_Responses13[[#This Row],[Aversao_perda2]]="Sim",1,0)</f>
        <v>0</v>
      </c>
      <c r="S46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46" s="4" t="s">
        <v>7</v>
      </c>
      <c r="U46" s="4">
        <f>IF(Form_Responses13[[#This Row],[Enquadramento_1]]="Loja B",1,0)</f>
        <v>0</v>
      </c>
      <c r="V46" s="4" t="s">
        <v>12</v>
      </c>
      <c r="W46" s="4">
        <f>IF(Form_Responses13[[#This Row],[Enquadramento_2]]="Sim",1,0)</f>
        <v>1</v>
      </c>
      <c r="X46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Impulso sem percepção</v>
      </c>
      <c r="Y46" s="4" t="s">
        <v>8</v>
      </c>
      <c r="Z46" s="28">
        <f>IF(OR(Form_Responses13[[#This Row],[ContMental_1]]="Comprar algo que deseja",Form_Responses13[[#This Row],[ContMental_1]]="Gastar com lazer"),1,0)</f>
        <v>0</v>
      </c>
      <c r="AA46" s="31" t="s">
        <v>64</v>
      </c>
    </row>
    <row r="47" spans="1:27" x14ac:dyDescent="0.25">
      <c r="A47" s="6">
        <v>45826.280349606481</v>
      </c>
      <c r="B47" s="7" t="s">
        <v>2</v>
      </c>
      <c r="C47" s="7">
        <v>24</v>
      </c>
      <c r="D47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18-24</v>
      </c>
      <c r="E47" s="7" t="s">
        <v>10</v>
      </c>
      <c r="F47" s="7" t="s">
        <v>4</v>
      </c>
      <c r="G47" s="7" t="s">
        <v>26</v>
      </c>
      <c r="H47" s="7" t="str">
        <f t="shared" si="2"/>
        <v>Média</v>
      </c>
      <c r="I47" s="7">
        <f t="shared" si="3"/>
        <v>2</v>
      </c>
      <c r="J47" s="7">
        <v>5</v>
      </c>
      <c r="K47" s="7">
        <f>IF(Form_Responses13[[#This Row],[Ancoragem_1]]&gt;=6,1,0)</f>
        <v>0</v>
      </c>
      <c r="L47" s="7" t="s">
        <v>6</v>
      </c>
      <c r="M47" s="7">
        <f>IF(Form_Responses13[[#This Row],[Ancoragem2]]="Sim",1,0)</f>
        <v>0</v>
      </c>
      <c r="N47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47" s="7">
        <v>3</v>
      </c>
      <c r="P47" s="7">
        <f>IF(Form_Responses13[[#This Row],[Aversao_perda1]]&gt;=6,1,0)</f>
        <v>0</v>
      </c>
      <c r="Q47" s="7" t="s">
        <v>6</v>
      </c>
      <c r="R47" s="7">
        <f>IF(Form_Responses13[[#This Row],[Aversao_perda2]]="Sim",1,0)</f>
        <v>0</v>
      </c>
      <c r="S47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47" s="7" t="s">
        <v>13</v>
      </c>
      <c r="U47" s="7">
        <f>IF(Form_Responses13[[#This Row],[Enquadramento_1]]="Loja B",1,0)</f>
        <v>1</v>
      </c>
      <c r="V47" s="7" t="s">
        <v>12</v>
      </c>
      <c r="W47" s="7">
        <f>IF(Form_Responses13[[#This Row],[Enquadramento_2]]="Sim",1,0)</f>
        <v>1</v>
      </c>
      <c r="X47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47" s="7" t="s">
        <v>20</v>
      </c>
      <c r="Z47" s="29">
        <f>IF(OR(Form_Responses13[[#This Row],[ContMental_1]]="Comprar algo que deseja",Form_Responses13[[#This Row],[ContMental_1]]="Gastar com lazer"),1,0)</f>
        <v>0</v>
      </c>
      <c r="AA47" s="31" t="s">
        <v>65</v>
      </c>
    </row>
    <row r="48" spans="1:27" x14ac:dyDescent="0.25">
      <c r="A48" s="3">
        <v>45826.374766168985</v>
      </c>
      <c r="B48" s="4" t="s">
        <v>2</v>
      </c>
      <c r="C48" s="4">
        <v>47</v>
      </c>
      <c r="D48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48" s="4" t="s">
        <v>3</v>
      </c>
      <c r="F48" s="4" t="s">
        <v>4</v>
      </c>
      <c r="G48" s="4" t="s">
        <v>5</v>
      </c>
      <c r="H48" s="4" t="str">
        <f t="shared" si="2"/>
        <v>Alta</v>
      </c>
      <c r="I48" s="4">
        <f t="shared" si="3"/>
        <v>3</v>
      </c>
      <c r="J48" s="4">
        <v>1</v>
      </c>
      <c r="K48" s="4">
        <f>IF(Form_Responses13[[#This Row],[Ancoragem_1]]&gt;=6,1,0)</f>
        <v>0</v>
      </c>
      <c r="L48" s="4" t="s">
        <v>6</v>
      </c>
      <c r="M48" s="4">
        <f>IF(Form_Responses13[[#This Row],[Ancoragem2]]="Sim",1,0)</f>
        <v>0</v>
      </c>
      <c r="N48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48" s="4">
        <v>3</v>
      </c>
      <c r="P48" s="4">
        <f>IF(Form_Responses13[[#This Row],[Aversao_perda1]]&gt;=6,1,0)</f>
        <v>0</v>
      </c>
      <c r="Q48" s="4" t="s">
        <v>6</v>
      </c>
      <c r="R48" s="4">
        <f>IF(Form_Responses13[[#This Row],[Aversao_perda2]]="Sim",1,0)</f>
        <v>0</v>
      </c>
      <c r="S48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48" s="4" t="s">
        <v>13</v>
      </c>
      <c r="U48" s="4">
        <f>IF(Form_Responses13[[#This Row],[Enquadramento_1]]="Loja B",1,0)</f>
        <v>1</v>
      </c>
      <c r="V48" s="4" t="s">
        <v>12</v>
      </c>
      <c r="W48" s="4">
        <f>IF(Form_Responses13[[#This Row],[Enquadramento_2]]="Sim",1,0)</f>
        <v>1</v>
      </c>
      <c r="X48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48" s="4" t="s">
        <v>8</v>
      </c>
      <c r="Z48" s="28">
        <f>IF(OR(Form_Responses13[[#This Row],[ContMental_1]]="Comprar algo que deseja",Form_Responses13[[#This Row],[ContMental_1]]="Gastar com lazer"),1,0)</f>
        <v>0</v>
      </c>
      <c r="AA48" s="31" t="s">
        <v>66</v>
      </c>
    </row>
    <row r="49" spans="1:27" x14ac:dyDescent="0.25">
      <c r="A49" s="6">
        <v>45826.38820854167</v>
      </c>
      <c r="B49" s="7" t="s">
        <v>2</v>
      </c>
      <c r="C49" s="7">
        <v>26</v>
      </c>
      <c r="D49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49" s="7" t="s">
        <v>10</v>
      </c>
      <c r="F49" s="7" t="s">
        <v>15</v>
      </c>
      <c r="G49" s="7" t="s">
        <v>5</v>
      </c>
      <c r="H49" s="7" t="str">
        <f t="shared" si="2"/>
        <v>Alta</v>
      </c>
      <c r="I49" s="7">
        <f t="shared" si="3"/>
        <v>3</v>
      </c>
      <c r="J49" s="7">
        <v>4</v>
      </c>
      <c r="K49" s="7">
        <f>IF(Form_Responses13[[#This Row],[Ancoragem_1]]&gt;=6,1,0)</f>
        <v>0</v>
      </c>
      <c r="L49" s="7" t="s">
        <v>6</v>
      </c>
      <c r="M49" s="7">
        <f>IF(Form_Responses13[[#This Row],[Ancoragem2]]="Sim",1,0)</f>
        <v>0</v>
      </c>
      <c r="N49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49" s="7">
        <v>5</v>
      </c>
      <c r="P49" s="7">
        <f>IF(Form_Responses13[[#This Row],[Aversao_perda1]]&gt;=6,1,0)</f>
        <v>0</v>
      </c>
      <c r="Q49" s="7" t="s">
        <v>12</v>
      </c>
      <c r="R49" s="7">
        <f>IF(Form_Responses13[[#This Row],[Aversao_perda2]]="Sim",1,0)</f>
        <v>1</v>
      </c>
      <c r="S49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49" s="7" t="s">
        <v>13</v>
      </c>
      <c r="U49" s="7">
        <f>IF(Form_Responses13[[#This Row],[Enquadramento_1]]="Loja B",1,0)</f>
        <v>1</v>
      </c>
      <c r="V49" s="7" t="s">
        <v>12</v>
      </c>
      <c r="W49" s="7">
        <f>IF(Form_Responses13[[#This Row],[Enquadramento_2]]="Sim",1,0)</f>
        <v>1</v>
      </c>
      <c r="X49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49" s="7" t="s">
        <v>17</v>
      </c>
      <c r="Z49" s="29">
        <f>IF(OR(Form_Responses13[[#This Row],[ContMental_1]]="Comprar algo que deseja",Form_Responses13[[#This Row],[ContMental_1]]="Gastar com lazer"),1,0)</f>
        <v>1</v>
      </c>
      <c r="AA49" s="31" t="s">
        <v>67</v>
      </c>
    </row>
    <row r="50" spans="1:27" x14ac:dyDescent="0.25">
      <c r="A50" s="3">
        <v>45826.390419189818</v>
      </c>
      <c r="B50" s="4" t="s">
        <v>2</v>
      </c>
      <c r="C50" s="4">
        <v>51</v>
      </c>
      <c r="D50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50" s="4" t="s">
        <v>3</v>
      </c>
      <c r="F50" s="4" t="s">
        <v>19</v>
      </c>
      <c r="G50" s="4" t="s">
        <v>11</v>
      </c>
      <c r="H50" s="4" t="str">
        <f t="shared" si="2"/>
        <v>Baixa</v>
      </c>
      <c r="I50" s="4">
        <f t="shared" si="3"/>
        <v>1</v>
      </c>
      <c r="J50" s="4">
        <v>2</v>
      </c>
      <c r="K50" s="4">
        <f>IF(Form_Responses13[[#This Row],[Ancoragem_1]]&gt;=6,1,0)</f>
        <v>0</v>
      </c>
      <c r="L50" s="4" t="s">
        <v>6</v>
      </c>
      <c r="M50" s="4">
        <f>IF(Form_Responses13[[#This Row],[Ancoragem2]]="Sim",1,0)</f>
        <v>0</v>
      </c>
      <c r="N50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50" s="4">
        <v>1</v>
      </c>
      <c r="P50" s="4">
        <f>IF(Form_Responses13[[#This Row],[Aversao_perda1]]&gt;=6,1,0)</f>
        <v>0</v>
      </c>
      <c r="Q50" s="4" t="s">
        <v>6</v>
      </c>
      <c r="R50" s="4">
        <f>IF(Form_Responses13[[#This Row],[Aversao_perda2]]="Sim",1,0)</f>
        <v>0</v>
      </c>
      <c r="S50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50" s="4" t="s">
        <v>13</v>
      </c>
      <c r="U50" s="4">
        <f>IF(Form_Responses13[[#This Row],[Enquadramento_1]]="Loja B",1,0)</f>
        <v>1</v>
      </c>
      <c r="V50" s="4" t="s">
        <v>12</v>
      </c>
      <c r="W50" s="4">
        <f>IF(Form_Responses13[[#This Row],[Enquadramento_2]]="Sim",1,0)</f>
        <v>1</v>
      </c>
      <c r="X50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50" s="4" t="s">
        <v>20</v>
      </c>
      <c r="Z50" s="28">
        <f>IF(OR(Form_Responses13[[#This Row],[ContMental_1]]="Comprar algo que deseja",Form_Responses13[[#This Row],[ContMental_1]]="Gastar com lazer"),1,0)</f>
        <v>0</v>
      </c>
      <c r="AA50" s="31" t="s">
        <v>68</v>
      </c>
    </row>
    <row r="51" spans="1:27" x14ac:dyDescent="0.25">
      <c r="A51" s="6">
        <v>45826.397204664347</v>
      </c>
      <c r="B51" s="7" t="s">
        <v>2</v>
      </c>
      <c r="C51" s="7">
        <v>21</v>
      </c>
      <c r="D51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18-24</v>
      </c>
      <c r="E51" s="7" t="s">
        <v>3</v>
      </c>
      <c r="F51" s="7" t="s">
        <v>19</v>
      </c>
      <c r="G51" s="7" t="s">
        <v>11</v>
      </c>
      <c r="H51" s="7" t="str">
        <f t="shared" si="2"/>
        <v>Baixa</v>
      </c>
      <c r="I51" s="7">
        <f t="shared" si="3"/>
        <v>1</v>
      </c>
      <c r="J51" s="7">
        <v>3</v>
      </c>
      <c r="K51" s="7">
        <f>IF(Form_Responses13[[#This Row],[Ancoragem_1]]&gt;=6,1,0)</f>
        <v>0</v>
      </c>
      <c r="L51" s="7" t="s">
        <v>6</v>
      </c>
      <c r="M51" s="7">
        <f>IF(Form_Responses13[[#This Row],[Ancoragem2]]="Sim",1,0)</f>
        <v>0</v>
      </c>
      <c r="N51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51" s="7">
        <v>4</v>
      </c>
      <c r="P51" s="7">
        <f>IF(Form_Responses13[[#This Row],[Aversao_perda1]]&gt;=6,1,0)</f>
        <v>0</v>
      </c>
      <c r="Q51" s="7" t="s">
        <v>12</v>
      </c>
      <c r="R51" s="7">
        <f>IF(Form_Responses13[[#This Row],[Aversao_perda2]]="Sim",1,0)</f>
        <v>1</v>
      </c>
      <c r="S51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51" s="7" t="s">
        <v>13</v>
      </c>
      <c r="U51" s="7">
        <f>IF(Form_Responses13[[#This Row],[Enquadramento_1]]="Loja B",1,0)</f>
        <v>1</v>
      </c>
      <c r="V51" s="7" t="s">
        <v>12</v>
      </c>
      <c r="W51" s="7">
        <f>IF(Form_Responses13[[#This Row],[Enquadramento_2]]="Sim",1,0)</f>
        <v>1</v>
      </c>
      <c r="X51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51" s="7" t="s">
        <v>20</v>
      </c>
      <c r="Z51" s="29">
        <f>IF(OR(Form_Responses13[[#This Row],[ContMental_1]]="Comprar algo que deseja",Form_Responses13[[#This Row],[ContMental_1]]="Gastar com lazer"),1,0)</f>
        <v>0</v>
      </c>
      <c r="AA51" s="31" t="s">
        <v>69</v>
      </c>
    </row>
    <row r="52" spans="1:27" x14ac:dyDescent="0.25">
      <c r="A52" s="3">
        <v>45826.408738541664</v>
      </c>
      <c r="B52" s="4" t="s">
        <v>2</v>
      </c>
      <c r="C52" s="4">
        <v>26</v>
      </c>
      <c r="D52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52" s="4" t="s">
        <v>3</v>
      </c>
      <c r="F52" s="4" t="s">
        <v>4</v>
      </c>
      <c r="G52" s="4" t="s">
        <v>26</v>
      </c>
      <c r="H52" s="4" t="str">
        <f t="shared" si="2"/>
        <v>Média</v>
      </c>
      <c r="I52" s="4">
        <f t="shared" si="3"/>
        <v>2</v>
      </c>
      <c r="J52" s="4">
        <v>5</v>
      </c>
      <c r="K52" s="4">
        <f>IF(Form_Responses13[[#This Row],[Ancoragem_1]]&gt;=6,1,0)</f>
        <v>0</v>
      </c>
      <c r="L52" s="4" t="s">
        <v>6</v>
      </c>
      <c r="M52" s="4">
        <f>IF(Form_Responses13[[#This Row],[Ancoragem2]]="Sim",1,0)</f>
        <v>0</v>
      </c>
      <c r="N52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52" s="4">
        <v>1</v>
      </c>
      <c r="P52" s="4">
        <f>IF(Form_Responses13[[#This Row],[Aversao_perda1]]&gt;=6,1,0)</f>
        <v>0</v>
      </c>
      <c r="Q52" s="4" t="s">
        <v>6</v>
      </c>
      <c r="R52" s="4">
        <f>IF(Form_Responses13[[#This Row],[Aversao_perda2]]="Sim",1,0)</f>
        <v>0</v>
      </c>
      <c r="S52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52" s="4" t="s">
        <v>7</v>
      </c>
      <c r="U52" s="4">
        <f>IF(Form_Responses13[[#This Row],[Enquadramento_1]]="Loja B",1,0)</f>
        <v>0</v>
      </c>
      <c r="V52" s="4" t="s">
        <v>6</v>
      </c>
      <c r="W52" s="4">
        <f>IF(Form_Responses13[[#This Row],[Enquadramento_2]]="Sim",1,0)</f>
        <v>0</v>
      </c>
      <c r="X52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52" s="4" t="s">
        <v>8</v>
      </c>
      <c r="Z52" s="28">
        <f>IF(OR(Form_Responses13[[#This Row],[ContMental_1]]="Comprar algo que deseja",Form_Responses13[[#This Row],[ContMental_1]]="Gastar com lazer"),1,0)</f>
        <v>0</v>
      </c>
      <c r="AA52" s="31" t="s">
        <v>70</v>
      </c>
    </row>
    <row r="53" spans="1:27" x14ac:dyDescent="0.25">
      <c r="A53" s="6">
        <v>45826.46743689815</v>
      </c>
      <c r="B53" s="7" t="s">
        <v>2</v>
      </c>
      <c r="C53" s="7">
        <v>27</v>
      </c>
      <c r="D53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53" s="7" t="s">
        <v>10</v>
      </c>
      <c r="F53" s="7" t="s">
        <v>4</v>
      </c>
      <c r="G53" s="7" t="s">
        <v>22</v>
      </c>
      <c r="H53" s="7" t="str">
        <f t="shared" si="2"/>
        <v>NS</v>
      </c>
      <c r="I53" s="7">
        <f t="shared" si="3"/>
        <v>0</v>
      </c>
      <c r="J53" s="7">
        <v>2</v>
      </c>
      <c r="K53" s="7">
        <f>IF(Form_Responses13[[#This Row],[Ancoragem_1]]&gt;=6,1,0)</f>
        <v>0</v>
      </c>
      <c r="L53" s="7" t="s">
        <v>6</v>
      </c>
      <c r="M53" s="7">
        <f>IF(Form_Responses13[[#This Row],[Ancoragem2]]="Sim",1,0)</f>
        <v>0</v>
      </c>
      <c r="N53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53" s="7">
        <v>5</v>
      </c>
      <c r="P53" s="7">
        <f>IF(Form_Responses13[[#This Row],[Aversao_perda1]]&gt;=6,1,0)</f>
        <v>0</v>
      </c>
      <c r="Q53" s="7" t="s">
        <v>12</v>
      </c>
      <c r="R53" s="7">
        <f>IF(Form_Responses13[[#This Row],[Aversao_perda2]]="Sim",1,0)</f>
        <v>1</v>
      </c>
      <c r="S53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Impulso sem percepção</v>
      </c>
      <c r="T53" s="7" t="s">
        <v>13</v>
      </c>
      <c r="U53" s="7">
        <f>IF(Form_Responses13[[#This Row],[Enquadramento_1]]="Loja B",1,0)</f>
        <v>1</v>
      </c>
      <c r="V53" s="7" t="s">
        <v>12</v>
      </c>
      <c r="W53" s="7">
        <f>IF(Form_Responses13[[#This Row],[Enquadramento_2]]="Sim",1,0)</f>
        <v>1</v>
      </c>
      <c r="X53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53" s="7" t="s">
        <v>47</v>
      </c>
      <c r="Z53" s="29">
        <f>IF(OR(Form_Responses13[[#This Row],[ContMental_1]]="Comprar algo que deseja",Form_Responses13[[#This Row],[ContMental_1]]="Gastar com lazer"),1,0)</f>
        <v>1</v>
      </c>
      <c r="AA53" s="31" t="s">
        <v>71</v>
      </c>
    </row>
    <row r="54" spans="1:27" x14ac:dyDescent="0.25">
      <c r="A54" s="3">
        <v>45826.477438437505</v>
      </c>
      <c r="B54" s="4" t="s">
        <v>2</v>
      </c>
      <c r="C54" s="4">
        <v>30</v>
      </c>
      <c r="D54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54" s="4" t="s">
        <v>3</v>
      </c>
      <c r="F54" s="4" t="s">
        <v>15</v>
      </c>
      <c r="G54" s="4" t="s">
        <v>5</v>
      </c>
      <c r="H54" s="4" t="str">
        <f t="shared" si="2"/>
        <v>Alta</v>
      </c>
      <c r="I54" s="4">
        <f t="shared" si="3"/>
        <v>3</v>
      </c>
      <c r="J54" s="4">
        <v>7</v>
      </c>
      <c r="K54" s="4">
        <f>IF(Form_Responses13[[#This Row],[Ancoragem_1]]&gt;=6,1,0)</f>
        <v>1</v>
      </c>
      <c r="L54" s="4" t="s">
        <v>6</v>
      </c>
      <c r="M54" s="4">
        <f>IF(Form_Responses13[[#This Row],[Ancoragem2]]="Sim",1,0)</f>
        <v>0</v>
      </c>
      <c r="N54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Resistência racional</v>
      </c>
      <c r="O54" s="4">
        <v>7</v>
      </c>
      <c r="P54" s="4">
        <f>IF(Form_Responses13[[#This Row],[Aversao_perda1]]&gt;=6,1,0)</f>
        <v>1</v>
      </c>
      <c r="Q54" s="4" t="s">
        <v>12</v>
      </c>
      <c r="R54" s="4">
        <f>IF(Form_Responses13[[#This Row],[Aversao_perda2]]="Sim",1,0)</f>
        <v>1</v>
      </c>
      <c r="S54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54" s="4" t="s">
        <v>13</v>
      </c>
      <c r="U54" s="4">
        <f>IF(Form_Responses13[[#This Row],[Enquadramento_1]]="Loja B",1,0)</f>
        <v>1</v>
      </c>
      <c r="V54" s="4" t="s">
        <v>6</v>
      </c>
      <c r="W54" s="4">
        <f>IF(Form_Responses13[[#This Row],[Enquadramento_2]]="Sim",1,0)</f>
        <v>0</v>
      </c>
      <c r="X54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Resistência racional</v>
      </c>
      <c r="Y54" s="4" t="s">
        <v>8</v>
      </c>
      <c r="Z54" s="28">
        <f>IF(OR(Form_Responses13[[#This Row],[ContMental_1]]="Comprar algo que deseja",Form_Responses13[[#This Row],[ContMental_1]]="Gastar com lazer"),1,0)</f>
        <v>0</v>
      </c>
      <c r="AA54" s="31" t="s">
        <v>72</v>
      </c>
    </row>
    <row r="55" spans="1:27" x14ac:dyDescent="0.25">
      <c r="A55" s="6">
        <v>45826.55533304398</v>
      </c>
      <c r="B55" s="7" t="s">
        <v>2</v>
      </c>
      <c r="C55" s="7">
        <v>38</v>
      </c>
      <c r="D55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35-44</v>
      </c>
      <c r="E55" s="7" t="s">
        <v>3</v>
      </c>
      <c r="F55" s="7" t="s">
        <v>15</v>
      </c>
      <c r="G55" s="7" t="s">
        <v>26</v>
      </c>
      <c r="H55" s="7" t="str">
        <f t="shared" si="2"/>
        <v>Média</v>
      </c>
      <c r="I55" s="7">
        <f t="shared" si="3"/>
        <v>2</v>
      </c>
      <c r="J55" s="7">
        <v>7</v>
      </c>
      <c r="K55" s="7">
        <f>IF(Form_Responses13[[#This Row],[Ancoragem_1]]&gt;=6,1,0)</f>
        <v>1</v>
      </c>
      <c r="L55" s="7" t="s">
        <v>6</v>
      </c>
      <c r="M55" s="7">
        <f>IF(Form_Responses13[[#This Row],[Ancoragem2]]="Sim",1,0)</f>
        <v>0</v>
      </c>
      <c r="N55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Resistência racional</v>
      </c>
      <c r="O55" s="7">
        <v>3</v>
      </c>
      <c r="P55" s="7">
        <f>IF(Form_Responses13[[#This Row],[Aversao_perda1]]&gt;=6,1,0)</f>
        <v>0</v>
      </c>
      <c r="Q55" s="7" t="s">
        <v>6</v>
      </c>
      <c r="R55" s="7">
        <f>IF(Form_Responses13[[#This Row],[Aversao_perda2]]="Sim",1,0)</f>
        <v>0</v>
      </c>
      <c r="S55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55" s="7" t="s">
        <v>13</v>
      </c>
      <c r="U55" s="7">
        <f>IF(Form_Responses13[[#This Row],[Enquadramento_1]]="Loja B",1,0)</f>
        <v>1</v>
      </c>
      <c r="V55" s="7" t="s">
        <v>6</v>
      </c>
      <c r="W55" s="7">
        <f>IF(Form_Responses13[[#This Row],[Enquadramento_2]]="Sim",1,0)</f>
        <v>0</v>
      </c>
      <c r="X55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Resistência racional</v>
      </c>
      <c r="Y55" s="7" t="s">
        <v>8</v>
      </c>
      <c r="Z55" s="29">
        <f>IF(OR(Form_Responses13[[#This Row],[ContMental_1]]="Comprar algo que deseja",Form_Responses13[[#This Row],[ContMental_1]]="Gastar com lazer"),1,0)</f>
        <v>0</v>
      </c>
      <c r="AA55" s="31" t="s">
        <v>73</v>
      </c>
    </row>
    <row r="56" spans="1:27" x14ac:dyDescent="0.25">
      <c r="A56" s="3">
        <v>45826.571252662034</v>
      </c>
      <c r="B56" s="4" t="s">
        <v>2</v>
      </c>
      <c r="C56" s="4">
        <v>30</v>
      </c>
      <c r="D56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56" s="4" t="s">
        <v>3</v>
      </c>
      <c r="F56" s="4" t="s">
        <v>15</v>
      </c>
      <c r="G56" s="4" t="s">
        <v>5</v>
      </c>
      <c r="H56" s="4" t="str">
        <f t="shared" si="2"/>
        <v>Alta</v>
      </c>
      <c r="I56" s="4">
        <f t="shared" si="3"/>
        <v>3</v>
      </c>
      <c r="J56" s="4">
        <v>5</v>
      </c>
      <c r="K56" s="4">
        <f>IF(Form_Responses13[[#This Row],[Ancoragem_1]]&gt;=6,1,0)</f>
        <v>0</v>
      </c>
      <c r="L56" s="4" t="s">
        <v>6</v>
      </c>
      <c r="M56" s="4">
        <f>IF(Form_Responses13[[#This Row],[Ancoragem2]]="Sim",1,0)</f>
        <v>0</v>
      </c>
      <c r="N56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56" s="4">
        <v>6</v>
      </c>
      <c r="P56" s="4">
        <f>IF(Form_Responses13[[#This Row],[Aversao_perda1]]&gt;=6,1,0)</f>
        <v>1</v>
      </c>
      <c r="Q56" s="4" t="s">
        <v>12</v>
      </c>
      <c r="R56" s="4">
        <f>IF(Form_Responses13[[#This Row],[Aversao_perda2]]="Sim",1,0)</f>
        <v>1</v>
      </c>
      <c r="S56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56" s="4" t="s">
        <v>13</v>
      </c>
      <c r="U56" s="4">
        <f>IF(Form_Responses13[[#This Row],[Enquadramento_1]]="Loja B",1,0)</f>
        <v>1</v>
      </c>
      <c r="V56" s="4" t="s">
        <v>12</v>
      </c>
      <c r="W56" s="4">
        <f>IF(Form_Responses13[[#This Row],[Enquadramento_2]]="Sim",1,0)</f>
        <v>1</v>
      </c>
      <c r="X56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56" s="4" t="s">
        <v>8</v>
      </c>
      <c r="Z56" s="28">
        <f>IF(OR(Form_Responses13[[#This Row],[ContMental_1]]="Comprar algo que deseja",Form_Responses13[[#This Row],[ContMental_1]]="Gastar com lazer"),1,0)</f>
        <v>0</v>
      </c>
      <c r="AA56" s="31" t="s">
        <v>74</v>
      </c>
    </row>
    <row r="57" spans="1:27" x14ac:dyDescent="0.25">
      <c r="A57" s="6">
        <v>45826.657019120372</v>
      </c>
      <c r="B57" s="7" t="s">
        <v>2</v>
      </c>
      <c r="C57" s="7">
        <v>37</v>
      </c>
      <c r="D57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35-44</v>
      </c>
      <c r="E57" s="7" t="s">
        <v>3</v>
      </c>
      <c r="F57" s="7" t="s">
        <v>4</v>
      </c>
      <c r="G57" s="7" t="s">
        <v>5</v>
      </c>
      <c r="H57" s="7" t="str">
        <f t="shared" si="2"/>
        <v>Alta</v>
      </c>
      <c r="I57" s="7">
        <f t="shared" si="3"/>
        <v>3</v>
      </c>
      <c r="J57" s="7">
        <v>6</v>
      </c>
      <c r="K57" s="7">
        <f>IF(Form_Responses13[[#This Row],[Ancoragem_1]]&gt;=6,1,0)</f>
        <v>1</v>
      </c>
      <c r="L57" s="7" t="s">
        <v>6</v>
      </c>
      <c r="M57" s="7">
        <f>IF(Form_Responses13[[#This Row],[Ancoragem2]]="Sim",1,0)</f>
        <v>0</v>
      </c>
      <c r="N57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Resistência racional</v>
      </c>
      <c r="O57" s="7">
        <v>4</v>
      </c>
      <c r="P57" s="7">
        <f>IF(Form_Responses13[[#This Row],[Aversao_perda1]]&gt;=6,1,0)</f>
        <v>0</v>
      </c>
      <c r="Q57" s="7" t="s">
        <v>6</v>
      </c>
      <c r="R57" s="7">
        <f>IF(Form_Responses13[[#This Row],[Aversao_perda2]]="Sim",1,0)</f>
        <v>0</v>
      </c>
      <c r="S57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57" s="7" t="s">
        <v>13</v>
      </c>
      <c r="U57" s="7">
        <f>IF(Form_Responses13[[#This Row],[Enquadramento_1]]="Loja B",1,0)</f>
        <v>1</v>
      </c>
      <c r="V57" s="7" t="s">
        <v>12</v>
      </c>
      <c r="W57" s="7">
        <f>IF(Form_Responses13[[#This Row],[Enquadramento_2]]="Sim",1,0)</f>
        <v>1</v>
      </c>
      <c r="X57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57" s="7" t="s">
        <v>20</v>
      </c>
      <c r="Z57" s="29">
        <f>IF(OR(Form_Responses13[[#This Row],[ContMental_1]]="Comprar algo que deseja",Form_Responses13[[#This Row],[ContMental_1]]="Gastar com lazer"),1,0)</f>
        <v>0</v>
      </c>
      <c r="AA57" s="31" t="s">
        <v>75</v>
      </c>
    </row>
    <row r="58" spans="1:27" x14ac:dyDescent="0.25">
      <c r="A58" s="3">
        <v>45826.830686157409</v>
      </c>
      <c r="B58" s="4" t="s">
        <v>2</v>
      </c>
      <c r="C58" s="4">
        <v>35</v>
      </c>
      <c r="D58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35-44</v>
      </c>
      <c r="E58" s="4" t="s">
        <v>10</v>
      </c>
      <c r="F58" s="4" t="s">
        <v>15</v>
      </c>
      <c r="G58" s="4" t="s">
        <v>5</v>
      </c>
      <c r="H58" s="4" t="str">
        <f t="shared" si="2"/>
        <v>Alta</v>
      </c>
      <c r="I58" s="4">
        <f t="shared" si="3"/>
        <v>3</v>
      </c>
      <c r="J58" s="4">
        <v>2</v>
      </c>
      <c r="K58" s="4">
        <f>IF(Form_Responses13[[#This Row],[Ancoragem_1]]&gt;=6,1,0)</f>
        <v>0</v>
      </c>
      <c r="L58" s="4" t="s">
        <v>6</v>
      </c>
      <c r="M58" s="4">
        <f>IF(Form_Responses13[[#This Row],[Ancoragem2]]="Sim",1,0)</f>
        <v>0</v>
      </c>
      <c r="N58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58" s="4">
        <v>7</v>
      </c>
      <c r="P58" s="4">
        <f>IF(Form_Responses13[[#This Row],[Aversao_perda1]]&gt;=6,1,0)</f>
        <v>1</v>
      </c>
      <c r="Q58" s="4" t="s">
        <v>12</v>
      </c>
      <c r="R58" s="4">
        <f>IF(Form_Responses13[[#This Row],[Aversao_perda2]]="Sim",1,0)</f>
        <v>1</v>
      </c>
      <c r="S58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Completamente enviesado</v>
      </c>
      <c r="T58" s="4" t="s">
        <v>13</v>
      </c>
      <c r="U58" s="4">
        <f>IF(Form_Responses13[[#This Row],[Enquadramento_1]]="Loja B",1,0)</f>
        <v>1</v>
      </c>
      <c r="V58" s="4" t="s">
        <v>12</v>
      </c>
      <c r="W58" s="4">
        <f>IF(Form_Responses13[[#This Row],[Enquadramento_2]]="Sim",1,0)</f>
        <v>1</v>
      </c>
      <c r="X58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58" s="4" t="s">
        <v>8</v>
      </c>
      <c r="Z58" s="28">
        <f>IF(OR(Form_Responses13[[#This Row],[ContMental_1]]="Comprar algo que deseja",Form_Responses13[[#This Row],[ContMental_1]]="Gastar com lazer"),1,0)</f>
        <v>0</v>
      </c>
      <c r="AA58" s="31" t="s">
        <v>76</v>
      </c>
    </row>
    <row r="59" spans="1:27" x14ac:dyDescent="0.25">
      <c r="A59" s="6">
        <v>45826.865868136578</v>
      </c>
      <c r="B59" s="7" t="s">
        <v>2</v>
      </c>
      <c r="C59" s="7">
        <v>48</v>
      </c>
      <c r="D59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45-54</v>
      </c>
      <c r="E59" s="7" t="s">
        <v>10</v>
      </c>
      <c r="F59" s="7" t="s">
        <v>15</v>
      </c>
      <c r="G59" s="7" t="s">
        <v>5</v>
      </c>
      <c r="H59" s="7" t="str">
        <f t="shared" si="2"/>
        <v>Alta</v>
      </c>
      <c r="I59" s="7">
        <f t="shared" si="3"/>
        <v>3</v>
      </c>
      <c r="J59" s="7">
        <v>1</v>
      </c>
      <c r="K59" s="7">
        <f>IF(Form_Responses13[[#This Row],[Ancoragem_1]]&gt;=6,1,0)</f>
        <v>0</v>
      </c>
      <c r="L59" s="7" t="s">
        <v>6</v>
      </c>
      <c r="M59" s="7">
        <f>IF(Form_Responses13[[#This Row],[Ancoragem2]]="Sim",1,0)</f>
        <v>0</v>
      </c>
      <c r="N59" s="7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59" s="7">
        <v>1</v>
      </c>
      <c r="P59" s="7">
        <f>IF(Form_Responses13[[#This Row],[Aversao_perda1]]&gt;=6,1,0)</f>
        <v>0</v>
      </c>
      <c r="Q59" s="7" t="s">
        <v>6</v>
      </c>
      <c r="R59" s="7">
        <f>IF(Form_Responses13[[#This Row],[Aversao_perda2]]="Sim",1,0)</f>
        <v>0</v>
      </c>
      <c r="S59" s="7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59" s="7" t="s">
        <v>13</v>
      </c>
      <c r="U59" s="7">
        <f>IF(Form_Responses13[[#This Row],[Enquadramento_1]]="Loja B",1,0)</f>
        <v>1</v>
      </c>
      <c r="V59" s="7" t="s">
        <v>12</v>
      </c>
      <c r="W59" s="7">
        <f>IF(Form_Responses13[[#This Row],[Enquadramento_2]]="Sim",1,0)</f>
        <v>1</v>
      </c>
      <c r="X59" s="7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59" s="7" t="s">
        <v>8</v>
      </c>
      <c r="Z59" s="29">
        <f>IF(OR(Form_Responses13[[#This Row],[ContMental_1]]="Comprar algo que deseja",Form_Responses13[[#This Row],[ContMental_1]]="Gastar com lazer"),1,0)</f>
        <v>0</v>
      </c>
      <c r="AA59" s="31" t="s">
        <v>77</v>
      </c>
    </row>
    <row r="60" spans="1:27" x14ac:dyDescent="0.25">
      <c r="A60" s="3">
        <v>45827.470118333338</v>
      </c>
      <c r="B60" s="4" t="s">
        <v>2</v>
      </c>
      <c r="C60" s="4">
        <v>26</v>
      </c>
      <c r="D60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60" s="4" t="s">
        <v>10</v>
      </c>
      <c r="F60" s="4" t="s">
        <v>15</v>
      </c>
      <c r="G60" s="4" t="s">
        <v>5</v>
      </c>
      <c r="H60" s="4" t="str">
        <f t="shared" si="2"/>
        <v>Alta</v>
      </c>
      <c r="I60" s="4">
        <f t="shared" si="3"/>
        <v>3</v>
      </c>
      <c r="J60" s="4">
        <v>3</v>
      </c>
      <c r="K60" s="4">
        <f>IF(Form_Responses13[[#This Row],[Ancoragem_1]]&gt;=6,1,0)</f>
        <v>0</v>
      </c>
      <c r="L60" s="4" t="s">
        <v>6</v>
      </c>
      <c r="M60" s="4">
        <f>IF(Form_Responses13[[#This Row],[Ancoragem2]]="Sim",1,0)</f>
        <v>0</v>
      </c>
      <c r="N60" s="4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60" s="4">
        <v>2</v>
      </c>
      <c r="P60" s="4">
        <f>IF(Form_Responses13[[#This Row],[Aversao_perda1]]&gt;=6,1,0)</f>
        <v>0</v>
      </c>
      <c r="Q60" s="4" t="s">
        <v>6</v>
      </c>
      <c r="R60" s="4">
        <f>IF(Form_Responses13[[#This Row],[Aversao_perda2]]="Sim",1,0)</f>
        <v>0</v>
      </c>
      <c r="S60" s="4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60" s="4" t="s">
        <v>7</v>
      </c>
      <c r="U60" s="4">
        <f>IF(Form_Responses13[[#This Row],[Enquadramento_1]]="Loja B",1,0)</f>
        <v>0</v>
      </c>
      <c r="V60" s="4" t="s">
        <v>6</v>
      </c>
      <c r="W60" s="4">
        <f>IF(Form_Responses13[[#This Row],[Enquadramento_2]]="Sim",1,0)</f>
        <v>0</v>
      </c>
      <c r="X60" s="4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Racional</v>
      </c>
      <c r="Y60" s="4" t="s">
        <v>20</v>
      </c>
      <c r="Z60" s="28">
        <f>IF(OR(Form_Responses13[[#This Row],[ContMental_1]]="Comprar algo que deseja",Form_Responses13[[#This Row],[ContMental_1]]="Gastar com lazer"),1,0)</f>
        <v>0</v>
      </c>
      <c r="AA60" s="31" t="s">
        <v>78</v>
      </c>
    </row>
    <row r="61" spans="1:27" x14ac:dyDescent="0.25">
      <c r="A61" s="8">
        <v>45828.47394703704</v>
      </c>
      <c r="B61" s="9" t="s">
        <v>2</v>
      </c>
      <c r="C61" s="9">
        <v>28</v>
      </c>
      <c r="D61" s="4" t="str">
        <f>IF(Form_Responses13[[#This Row],[Idade]]&lt;25,"18-24",IF(Form_Responses13[[#This Row],[Idade]]&lt;35,"25-34",IF(Form_Responses13[[#This Row],[Idade]]&lt;45,"35-44",IF(Form_Responses13[[#This Row],[Idade]]&lt;55,"45-54",IF(Form_Responses13[[#This Row],[Idade]]&lt;65,"55-64","65+")))))</f>
        <v>25-34</v>
      </c>
      <c r="E61" s="9" t="s">
        <v>10</v>
      </c>
      <c r="F61" s="9" t="s">
        <v>15</v>
      </c>
      <c r="G61" s="9" t="s">
        <v>5</v>
      </c>
      <c r="H61" s="9" t="str">
        <f t="shared" si="2"/>
        <v>Alta</v>
      </c>
      <c r="I61" s="9">
        <f t="shared" si="3"/>
        <v>3</v>
      </c>
      <c r="J61" s="9">
        <v>4</v>
      </c>
      <c r="K61" s="9">
        <f>IF(Form_Responses13[[#This Row],[Ancoragem_1]]&gt;=6,1,0)</f>
        <v>0</v>
      </c>
      <c r="L61" s="9" t="s">
        <v>6</v>
      </c>
      <c r="M61" s="9">
        <f>IF(Form_Responses13[[#This Row],[Ancoragem2]]="Sim",1,0)</f>
        <v>0</v>
      </c>
      <c r="N61" s="9" t="str">
        <f>IF(AND(Form_Responses13[[#This Row],[R_enviesada_ancoragem1]]=1,Form_Responses13[[#This Row],[R_enviesada_ancoragem2]]=1),"Completamente enviesado",
IF(AND(Form_Responses13[[#This Row],[R_enviesada_ancoragem1]]=1,Form_Responses13[[#This Row],[R_enviesada_ancoragem2]]=0),"Resistência racional",
IF(AND(Form_Responses13[[#This Row],[R_enviesada_ancoragem1]]=0,Form_Responses13[[#This Row],[R_enviesada_ancoragem2]]=1),"Impulso sem percepção",
"Racional")))</f>
        <v>Racional</v>
      </c>
      <c r="O61" s="9">
        <v>5</v>
      </c>
      <c r="P61" s="9">
        <f>IF(Form_Responses13[[#This Row],[Aversao_perda1]]&gt;=6,1,0)</f>
        <v>0</v>
      </c>
      <c r="Q61" s="9" t="s">
        <v>6</v>
      </c>
      <c r="R61" s="9">
        <f>IF(Form_Responses13[[#This Row],[Aversao_perda2]]="Sim",1,0)</f>
        <v>0</v>
      </c>
      <c r="S61" s="9" t="str">
        <f>IF(AND(Form_Responses13[[#This Row],[R_enviesada_aversaoperda1]]=1,Form_Responses13[[#This Row],[R_enviesada_aversaoperda2]]=1),"Completamente enviesado",
IF(AND(Form_Responses13[[#This Row],[R_enviesada_aversaoperda1]]=1,Form_Responses13[[#This Row],[R_enviesada_aversaoperda2]]=0),"Resistência racional",
IF(AND(Form_Responses13[[#This Row],[R_enviesada_aversaoperda1]]=0,Form_Responses13[[#This Row],[R_enviesada_aversaoperda2]]=1),"Impulso sem percepção",
"Racional")))</f>
        <v>Racional</v>
      </c>
      <c r="T61" s="9" t="s">
        <v>13</v>
      </c>
      <c r="U61" s="9">
        <f>IF(Form_Responses13[[#This Row],[Enquadramento_1]]="Loja B",1,0)</f>
        <v>1</v>
      </c>
      <c r="V61" s="9" t="s">
        <v>12</v>
      </c>
      <c r="W61" s="9">
        <f>IF(Form_Responses13[[#This Row],[Enquadramento_2]]="Sim",1,0)</f>
        <v>1</v>
      </c>
      <c r="X61" s="9" t="str">
        <f>IF(AND(Form_Responses13[[#This Row],[R_enviesada_enquadramento1]]=1,Form_Responses13[[#This Row],[R_enviesada_enquadramento2]]=1),"Completamente enviesado",
IF(AND(Form_Responses13[[#This Row],[R_enviesada_enquadramento1]]=1,Form_Responses13[[#This Row],[R_enviesada_enquadramento2]]=0),"Resistência racional",
IF(AND(Form_Responses13[[#This Row],[R_enviesada_enquadramento1]]=0,Form_Responses13[[#This Row],[R_enviesada_enquadramento2]]=1),"Impulso sem percepção",
"Racional")))</f>
        <v>Completamente enviesado</v>
      </c>
      <c r="Y61" s="9" t="s">
        <v>20</v>
      </c>
      <c r="Z61" s="30">
        <f>IF(OR(Form_Responses13[[#This Row],[ContMental_1]]="Comprar algo que deseja",Form_Responses13[[#This Row],[ContMental_1]]="Gastar com lazer"),1,0)</f>
        <v>0</v>
      </c>
      <c r="AA61" s="31" t="s">
        <v>79</v>
      </c>
    </row>
  </sheetData>
  <phoneticPr fontId="3" type="noConversion"/>
  <hyperlinks>
    <hyperlink ref="V1" r:id="rId1" display="Enquadramento_@" xr:uid="{86E6A2BF-90B5-4CE3-A574-D9BC9073B933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2559-2450-44A8-BC03-64311A606C38}">
  <dimension ref="A1:E13"/>
  <sheetViews>
    <sheetView showGridLines="0" topLeftCell="B1" workbookViewId="0">
      <selection activeCell="B9" sqref="B9"/>
    </sheetView>
  </sheetViews>
  <sheetFormatPr defaultRowHeight="11.5" x14ac:dyDescent="0.25"/>
  <cols>
    <col min="1" max="1" width="12.54296875" style="34" customWidth="1"/>
    <col min="2" max="2" width="32.90625" style="16" customWidth="1"/>
    <col min="3" max="3" width="22.26953125" style="16" customWidth="1"/>
    <col min="4" max="4" width="26.6328125" style="16" customWidth="1"/>
    <col min="5" max="5" width="77.81640625" style="16" customWidth="1"/>
    <col min="6" max="16384" width="8.7265625" style="16"/>
  </cols>
  <sheetData>
    <row r="1" spans="1:5" x14ac:dyDescent="0.25">
      <c r="A1" s="15" t="s">
        <v>111</v>
      </c>
      <c r="B1" s="38" t="s">
        <v>95</v>
      </c>
      <c r="C1" s="38"/>
      <c r="D1" s="39" t="s">
        <v>94</v>
      </c>
      <c r="E1" s="39"/>
    </row>
    <row r="2" spans="1:5" x14ac:dyDescent="0.25">
      <c r="A2" s="37" t="s">
        <v>89</v>
      </c>
      <c r="B2" s="26" t="s">
        <v>96</v>
      </c>
      <c r="C2" s="17" t="s">
        <v>97</v>
      </c>
      <c r="D2" s="18" t="s">
        <v>101</v>
      </c>
      <c r="E2" s="19" t="s">
        <v>92</v>
      </c>
    </row>
    <row r="3" spans="1:5" ht="23" x14ac:dyDescent="0.25">
      <c r="A3" s="37"/>
      <c r="B3" s="26" t="s">
        <v>99</v>
      </c>
      <c r="C3" s="17" t="s">
        <v>98</v>
      </c>
      <c r="D3" s="18" t="s">
        <v>102</v>
      </c>
      <c r="E3" s="19" t="s">
        <v>93</v>
      </c>
    </row>
    <row r="4" spans="1:5" ht="12" thickBot="1" x14ac:dyDescent="0.3">
      <c r="A4" s="40"/>
      <c r="B4" s="20" t="s">
        <v>103</v>
      </c>
      <c r="C4" s="20" t="s">
        <v>103</v>
      </c>
      <c r="D4" s="21" t="s">
        <v>100</v>
      </c>
      <c r="E4" s="22" t="s">
        <v>104</v>
      </c>
    </row>
    <row r="5" spans="1:5" ht="23" x14ac:dyDescent="0.25">
      <c r="A5" s="36" t="s">
        <v>112</v>
      </c>
      <c r="B5" s="23" t="s">
        <v>110</v>
      </c>
      <c r="C5" s="24" t="s">
        <v>117</v>
      </c>
      <c r="D5" s="35" t="s">
        <v>106</v>
      </c>
      <c r="E5" s="25" t="s">
        <v>113</v>
      </c>
    </row>
    <row r="6" spans="1:5" ht="23" x14ac:dyDescent="0.25">
      <c r="A6" s="37"/>
      <c r="B6" s="26" t="s">
        <v>114</v>
      </c>
      <c r="C6" s="17" t="s">
        <v>116</v>
      </c>
      <c r="D6" s="18" t="s">
        <v>107</v>
      </c>
      <c r="E6" s="19" t="s">
        <v>115</v>
      </c>
    </row>
    <row r="7" spans="1:5" ht="12" thickBot="1" x14ac:dyDescent="0.3">
      <c r="A7" s="40"/>
      <c r="B7" s="20" t="s">
        <v>103</v>
      </c>
      <c r="C7" s="20" t="s">
        <v>103</v>
      </c>
      <c r="D7" s="21" t="s">
        <v>109</v>
      </c>
      <c r="E7" s="22" t="s">
        <v>118</v>
      </c>
    </row>
    <row r="8" spans="1:5" ht="23" x14ac:dyDescent="0.25">
      <c r="A8" s="36" t="s">
        <v>137</v>
      </c>
      <c r="B8" s="23" t="s">
        <v>0</v>
      </c>
      <c r="C8" s="24" t="s">
        <v>125</v>
      </c>
      <c r="D8" s="35" t="s">
        <v>121</v>
      </c>
      <c r="E8" s="25" t="s">
        <v>124</v>
      </c>
    </row>
    <row r="9" spans="1:5" ht="23" x14ac:dyDescent="0.25">
      <c r="A9" s="37"/>
      <c r="B9" s="26" t="s">
        <v>1</v>
      </c>
      <c r="C9" s="17" t="s">
        <v>126</v>
      </c>
      <c r="D9" s="18" t="s">
        <v>122</v>
      </c>
      <c r="E9" s="19" t="s">
        <v>127</v>
      </c>
    </row>
    <row r="10" spans="1:5" ht="12" thickBot="1" x14ac:dyDescent="0.3">
      <c r="A10" s="40"/>
      <c r="B10" s="20" t="s">
        <v>103</v>
      </c>
      <c r="C10" s="20" t="s">
        <v>103</v>
      </c>
      <c r="D10" s="21" t="s">
        <v>123</v>
      </c>
      <c r="E10" s="22" t="s">
        <v>128</v>
      </c>
    </row>
    <row r="11" spans="1:5" ht="46" x14ac:dyDescent="0.25">
      <c r="A11" s="36" t="s">
        <v>138</v>
      </c>
      <c r="B11" s="26" t="s">
        <v>132</v>
      </c>
      <c r="C11" s="17" t="s">
        <v>134</v>
      </c>
      <c r="D11" s="18" t="s">
        <v>135</v>
      </c>
      <c r="E11" s="19" t="s">
        <v>136</v>
      </c>
    </row>
    <row r="12" spans="1:5" x14ac:dyDescent="0.25">
      <c r="A12" s="37"/>
      <c r="B12" s="26" t="s">
        <v>133</v>
      </c>
      <c r="C12" s="27" t="s">
        <v>103</v>
      </c>
      <c r="D12" s="33" t="s">
        <v>103</v>
      </c>
      <c r="E12" s="33" t="s">
        <v>103</v>
      </c>
    </row>
    <row r="13" spans="1:5" x14ac:dyDescent="0.25">
      <c r="A13" s="37"/>
      <c r="B13" s="27" t="s">
        <v>103</v>
      </c>
      <c r="C13" s="27" t="s">
        <v>103</v>
      </c>
      <c r="D13" s="33" t="s">
        <v>103</v>
      </c>
      <c r="E13" s="33" t="s">
        <v>103</v>
      </c>
    </row>
  </sheetData>
  <mergeCells count="6">
    <mergeCell ref="A11:A13"/>
    <mergeCell ref="B1:C1"/>
    <mergeCell ref="D1:E1"/>
    <mergeCell ref="A2:A4"/>
    <mergeCell ref="A5:A7"/>
    <mergeCell ref="A8:A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Legendas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Cristina</dc:creator>
  <cp:lastModifiedBy>User</cp:lastModifiedBy>
  <dcterms:created xsi:type="dcterms:W3CDTF">2025-06-22T02:05:51Z</dcterms:created>
  <dcterms:modified xsi:type="dcterms:W3CDTF">2025-06-22T02:52:41Z</dcterms:modified>
</cp:coreProperties>
</file>