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estherkim/Desktop/PREWORK_EK/"/>
    </mc:Choice>
  </mc:AlternateContent>
  <xr:revisionPtr revIDLastSave="0" documentId="13_ncr:1_{44F3E313-3DAC-9248-960F-AE9FE993C223}" xr6:coauthVersionLast="45" xr6:coauthVersionMax="45" xr10:uidLastSave="{00000000-0000-0000-0000-000000000000}"/>
  <bookViews>
    <workbookView xWindow="880" yWindow="460" windowWidth="37500" windowHeight="21140" xr2:uid="{00000000-000D-0000-FFFF-FFFF00000000}"/>
  </bookViews>
  <sheets>
    <sheet name="Data" sheetId="1" r:id="rId1"/>
    <sheet name="Category" sheetId="2" r:id="rId2"/>
    <sheet name="Sub-Category" sheetId="3" r:id="rId3"/>
    <sheet name="Date" sheetId="5" r:id="rId4"/>
    <sheet name="Bonus" sheetId="6" r:id="rId5"/>
    <sheet name="Bonus Statistcal Analysis" sheetId="7" r:id="rId6"/>
  </sheets>
  <definedNames>
    <definedName name="Slicer_Category">#N/A</definedName>
    <definedName name="Slicer_country">#N/A</definedName>
    <definedName name="Slicer_country1">#N/A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7" i="7" l="1"/>
  <c r="J7" i="7"/>
  <c r="K6" i="7"/>
  <c r="J6" i="7"/>
  <c r="K5" i="7"/>
  <c r="J5" i="7"/>
  <c r="K4" i="7"/>
  <c r="J4" i="7"/>
  <c r="K3" i="7"/>
  <c r="J3" i="7"/>
  <c r="K2" i="7"/>
  <c r="J2" i="7"/>
  <c r="C15" i="6" l="1"/>
  <c r="E15" i="6"/>
  <c r="E14" i="6"/>
  <c r="E13" i="6"/>
  <c r="E12" i="6"/>
  <c r="E11" i="6"/>
  <c r="E10" i="6"/>
  <c r="E9" i="6"/>
  <c r="D8" i="6"/>
  <c r="E8" i="6"/>
  <c r="E7" i="6"/>
  <c r="E6" i="6"/>
  <c r="E5" i="6"/>
  <c r="E4" i="6"/>
  <c r="D7" i="6"/>
  <c r="C7" i="6"/>
  <c r="D15" i="6"/>
  <c r="D14" i="6"/>
  <c r="C14" i="6"/>
  <c r="D13" i="6"/>
  <c r="C13" i="6"/>
  <c r="D12" i="6"/>
  <c r="C12" i="6"/>
  <c r="D11" i="6"/>
  <c r="C11" i="6"/>
  <c r="D10" i="6"/>
  <c r="C10" i="6"/>
  <c r="D9" i="6"/>
  <c r="C9" i="6"/>
  <c r="C8" i="6"/>
  <c r="D6" i="6"/>
  <c r="C6" i="6"/>
  <c r="D5" i="6"/>
  <c r="C5" i="6"/>
  <c r="C4" i="6"/>
  <c r="D4"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Q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F13" i="6" l="1"/>
  <c r="H13" i="6" s="1"/>
  <c r="F12" i="6"/>
  <c r="H12" i="6" s="1"/>
  <c r="F11" i="6"/>
  <c r="I11" i="6" s="1"/>
  <c r="F10" i="6"/>
  <c r="G10" i="6" s="1"/>
  <c r="F9" i="6"/>
  <c r="I9" i="6" s="1"/>
  <c r="F8" i="6"/>
  <c r="H8" i="6" s="1"/>
  <c r="F7" i="6"/>
  <c r="I7" i="6" s="1"/>
  <c r="F4" i="6"/>
  <c r="F15" i="6"/>
  <c r="H15" i="6" s="1"/>
  <c r="F14" i="6"/>
  <c r="G14" i="6" s="1"/>
  <c r="F6" i="6"/>
  <c r="F5" i="6"/>
  <c r="H5" i="6" s="1"/>
  <c r="I15" i="6" l="1"/>
  <c r="G13" i="6"/>
  <c r="I8" i="6"/>
  <c r="G8" i="6"/>
  <c r="G15" i="6"/>
  <c r="I13" i="6"/>
  <c r="I12" i="6"/>
  <c r="G12" i="6"/>
  <c r="G11" i="6"/>
  <c r="H11" i="6"/>
  <c r="I10" i="6"/>
  <c r="H10" i="6"/>
  <c r="G9" i="6"/>
  <c r="H9" i="6"/>
  <c r="G7" i="6"/>
  <c r="H7" i="6"/>
  <c r="H4" i="6"/>
  <c r="I4" i="6"/>
  <c r="G4" i="6"/>
  <c r="H14" i="6"/>
  <c r="I14" i="6"/>
  <c r="H6" i="6"/>
  <c r="I6" i="6"/>
  <c r="G6" i="6"/>
  <c r="G5" i="6"/>
  <c r="I5" i="6"/>
</calcChain>
</file>

<file path=xl/sharedStrings.xml><?xml version="1.0" encoding="utf-8"?>
<sst xmlns="http://schemas.openxmlformats.org/spreadsheetml/2006/main" count="28552" uniqueCount="8414">
  <si>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</si>
  <si>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</si>
  <si>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</si>
  <si>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</si>
  <si>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</si>
  <si>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</si>
  <si>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</si>
  <si>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</si>
  <si>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</si>
  <si>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</si>
  <si>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</si>
  <si>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</si>
  <si>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</si>
  <si>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</si>
  <si>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</si>
  <si>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</si>
  <si>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</si>
  <si>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</si>
  <si>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</si>
  <si>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</si>
  <si>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</si>
  <si>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</si>
  <si>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</si>
  <si>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</si>
  <si>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</si>
  <si>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</si>
  <si>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</si>
  <si>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</si>
  <si>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</si>
  <si>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</si>
  <si>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</si>
  <si>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</si>
  <si>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</si>
  <si>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</si>
  <si>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</si>
  <si>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</si>
  <si>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</si>
  <si>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</si>
  <si>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</si>
  <si>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</si>
  <si>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</si>
  <si>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</si>
  <si>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</si>
  <si>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</si>
  <si>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</si>
  <si>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</si>
  <si>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</si>
  <si>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</si>
  <si>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</si>
  <si>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</si>
  <si>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</si>
  <si>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</si>
  <si>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</si>
  <si>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</si>
  <si>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</si>
  <si>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</si>
  <si>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</si>
  <si>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</si>
  <si>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</si>
  <si>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</si>
  <si>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</si>
  <si>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</si>
  <si>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</si>
  <si>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</si>
  <si>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</si>
  <si>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</si>
  <si>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</si>
  <si>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</si>
  <si>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</si>
  <si>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</si>
  <si>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</si>
  <si>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</si>
  <si>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</si>
  <si>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</si>
  <si>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</si>
  <si>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</si>
  <si>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</si>
  <si>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</si>
  <si>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</si>
  <si>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</si>
  <si>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</si>
  <si>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</si>
  <si>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</si>
  <si>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</si>
  <si>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</si>
  <si>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</si>
  <si>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</si>
  <si>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</si>
  <si>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</si>
  <si>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</si>
  <si>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</si>
  <si>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</si>
  <si>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</si>
  <si>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</si>
  <si>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</si>
  <si>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</si>
  <si>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</si>
  <si>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</si>
  <si>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</si>
  <si>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</si>
  <si>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</si>
  <si>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</si>
  <si>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</si>
  <si>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</si>
  <si>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</si>
  <si>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</si>
  <si>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</si>
  <si>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</si>
  <si>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</si>
  <si>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</si>
  <si>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</si>
  <si>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</si>
  <si>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</si>
  <si>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</si>
  <si>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</si>
  <si>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</si>
  <si>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</si>
  <si>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</si>
  <si>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</si>
  <si>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</si>
  <si>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</si>
  <si>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</si>
  <si>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</si>
  <si>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</si>
  <si>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</si>
  <si>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</si>
  <si>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</si>
  <si>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</si>
  <si>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</si>
  <si>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</si>
  <si>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</si>
  <si>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</si>
  <si>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</si>
  <si>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</si>
  <si>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</si>
  <si>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</si>
  <si>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</si>
  <si>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</si>
  <si>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</si>
  <si>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</si>
  <si>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</si>
  <si>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</si>
  <si>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</si>
  <si>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</si>
  <si>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</si>
  <si>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</si>
  <si>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</si>
  <si>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</si>
  <si>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</si>
  <si>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</si>
  <si>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</si>
  <si>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</si>
  <si>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</si>
  <si>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</si>
  <si>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</si>
  <si>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</si>
  <si>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</si>
  <si>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</si>
  <si>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</si>
  <si>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</si>
  <si>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</si>
  <si>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</si>
  <si>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</si>
  <si>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</si>
  <si>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</si>
  <si>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</si>
  <si>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</si>
  <si>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</si>
  <si>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</si>
  <si>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</si>
  <si>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</si>
  <si>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</si>
  <si>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</si>
  <si>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</si>
  <si>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</si>
  <si>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</si>
  <si>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</si>
  <si>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</si>
  <si>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</si>
  <si>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</si>
  <si>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</si>
  <si>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</si>
  <si>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</si>
  <si>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</si>
  <si>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</si>
  <si>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</si>
  <si>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</si>
  <si>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</si>
  <si>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</si>
  <si>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</si>
  <si>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</si>
  <si>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</si>
  <si>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</si>
  <si>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</si>
  <si>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</si>
  <si>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</si>
  <si>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</si>
  <si>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</si>
  <si>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</si>
  <si>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</si>
  <si>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</si>
  <si>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</si>
  <si>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</si>
  <si>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</si>
  <si>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</si>
  <si>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</si>
  <si>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</si>
  <si>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</si>
  <si>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</si>
  <si>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</si>
  <si>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</si>
  <si>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</si>
  <si>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</si>
  <si>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</si>
  <si>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</si>
  <si>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</si>
  <si>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</si>
  <si>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</si>
  <si>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</si>
  <si>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</si>
  <si>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</si>
  <si>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</si>
  <si>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</si>
  <si>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</si>
  <si>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</si>
  <si>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</si>
  <si>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</si>
  <si>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</si>
  <si>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</si>
  <si>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</si>
  <si>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</si>
  <si>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</si>
  <si>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</si>
  <si>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</si>
  <si>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</si>
  <si>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</si>
  <si>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</si>
  <si>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</si>
  <si>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</si>
  <si>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</si>
  <si>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</si>
  <si>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</si>
  <si>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</si>
  <si>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</si>
  <si>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</si>
  <si>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</si>
  <si>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</si>
  <si>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</si>
  <si>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</si>
  <si>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</si>
  <si>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</si>
  <si>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</si>
  <si>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</si>
  <si>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</si>
  <si>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</si>
  <si>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</si>
  <si>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</si>
  <si>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</si>
  <si>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</si>
  <si>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</si>
  <si>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</si>
  <si>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</si>
  <si>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</si>
  <si>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</si>
  <si>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</si>
  <si>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</si>
  <si>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</si>
  <si>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</si>
  <si>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</si>
  <si>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</si>
  <si>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</si>
  <si>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</si>
  <si>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</si>
  <si>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</si>
  <si>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</si>
  <si>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</si>
  <si>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</si>
  <si>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</si>
  <si>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</si>
  <si>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</si>
  <si>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</si>
  <si>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</si>
  <si>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</si>
  <si>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</si>
  <si>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</si>
  <si>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</si>
  <si>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</si>
  <si>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</si>
  <si>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</si>
  <si>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</si>
  <si>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</si>
  <si>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</si>
  <si>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</si>
  <si>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</si>
  <si>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</si>
  <si>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</si>
  <si>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</si>
  <si>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</si>
  <si>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</si>
  <si>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</si>
  <si>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</si>
  <si>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</si>
  <si>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</si>
  <si>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</si>
  <si>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</si>
  <si>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</si>
  <si>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</si>
  <si>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</si>
  <si>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</si>
  <si>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</si>
  <si>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</si>
  <si>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</si>
  <si>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</si>
  <si>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</si>
  <si>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</si>
  <si>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</si>
  <si>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</si>
  <si>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</si>
  <si>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</si>
  <si>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</si>
  <si>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</si>
  <si>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</si>
  <si>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</si>
  <si>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</si>
  <si>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</si>
  <si>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</si>
  <si>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</si>
  <si>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</si>
  <si>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</si>
  <si>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</si>
  <si>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</si>
  <si>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</si>
  <si>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</si>
  <si>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</si>
  <si>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</si>
  <si>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</si>
  <si>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</si>
  <si>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</si>
  <si>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</si>
  <si>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</si>
  <si>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</si>
  <si>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</si>
  <si>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</si>
  <si>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</si>
  <si>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</si>
  <si>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</si>
  <si>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</si>
  <si>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</si>
  <si>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</si>
  <si>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</si>
  <si>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</si>
  <si>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</si>
  <si>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</si>
  <si>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</si>
  <si>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</si>
  <si>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</si>
  <si>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</si>
  <si>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</si>
  <si>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</si>
  <si>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</si>
  <si>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</si>
  <si>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</si>
  <si>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</si>
  <si>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</si>
  <si>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</si>
  <si>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</si>
  <si>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</si>
  <si>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</si>
  <si>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</si>
  <si>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</si>
  <si>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</si>
  <si>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</si>
  <si>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</si>
  <si>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</si>
  <si>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</si>
  <si>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</si>
  <si>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</si>
  <si>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</si>
  <si>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</si>
  <si>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</si>
  <si>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</si>
  <si>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</si>
  <si>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</si>
  <si>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</si>
  <si>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</si>
  <si>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</si>
  <si>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</si>
  <si>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</si>
  <si>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</si>
  <si>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</si>
  <si>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</si>
  <si>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</si>
  <si>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</si>
  <si>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</si>
  <si>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</si>
  <si>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</si>
  <si>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</si>
  <si>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</si>
  <si>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</si>
  <si>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</si>
  <si>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</si>
  <si>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</si>
  <si>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</si>
  <si>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</si>
  <si>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</si>
  <si>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</si>
  <si>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</si>
  <si>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</si>
  <si>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</si>
  <si>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</si>
  <si>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</si>
  <si>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</si>
  <si>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</si>
  <si>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</si>
  <si>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</si>
  <si>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</si>
  <si>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</si>
  <si>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</si>
  <si>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</si>
  <si>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</si>
  <si>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</si>
  <si>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</si>
  <si>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</si>
  <si>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</si>
  <si>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</si>
  <si>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</si>
  <si>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</si>
  <si>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</si>
  <si>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</si>
  <si>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</si>
  <si>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</si>
  <si>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</si>
  <si>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</si>
  <si>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</si>
  <si>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</si>
  <si>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</si>
  <si>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</si>
  <si>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</si>
  <si>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</si>
  <si>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</si>
  <si>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</si>
  <si>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</si>
  <si>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</si>
  <si>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</si>
  <si>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</si>
  <si>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</si>
  <si>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</si>
  <si>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</si>
  <si>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</si>
  <si>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</si>
  <si>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</si>
  <si>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</si>
  <si>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</si>
  <si>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</si>
  <si>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</si>
  <si>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</si>
  <si>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</si>
  <si>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</si>
  <si>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</si>
  <si>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</si>
  <si>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</si>
  <si>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</si>
  <si>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</si>
  <si>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</si>
  <si>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</si>
  <si>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</si>
  <si>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</si>
  <si>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</si>
  <si>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</si>
  <si>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</si>
  <si>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</si>
  <si>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</si>
  <si>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</si>
  <si>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</si>
  <si>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</si>
  <si>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</si>
  <si>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</si>
  <si>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</si>
  <si>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</si>
  <si>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</si>
  <si>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</si>
  <si>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</si>
  <si>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</si>
  <si>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</si>
  <si>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</si>
  <si>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</si>
  <si>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</si>
  <si>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</si>
  <si>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</si>
  <si>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</si>
  <si>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</si>
  <si>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</si>
  <si>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</si>
  <si>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</si>
  <si>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</si>
  <si>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</si>
  <si>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</si>
  <si>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</si>
  <si>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</si>
  <si>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</si>
  <si>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</si>
  <si>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</si>
  <si>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</si>
  <si>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</si>
  <si>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</si>
  <si>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</si>
  <si>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</si>
  <si>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</si>
  <si>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</si>
  <si>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</si>
  <si>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</si>
  <si>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</si>
  <si>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</si>
  <si>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</si>
  <si>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</si>
  <si>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</si>
  <si>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</si>
  <si>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</si>
  <si>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</si>
  <si>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</si>
  <si>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</si>
  <si>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</si>
  <si>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</si>
  <si>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</si>
  <si>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</si>
  <si>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</si>
  <si>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</si>
  <si>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</si>
  <si>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</si>
  <si>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</si>
  <si>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</si>
  <si>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</si>
  <si>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</si>
  <si>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</si>
  <si>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</si>
  <si>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</si>
  <si>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</si>
  <si>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</si>
  <si>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</si>
  <si>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</si>
  <si>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</si>
  <si>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</si>
  <si>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</si>
  <si>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</si>
  <si>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</si>
  <si>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</si>
  <si>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</si>
  <si>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</si>
  <si>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</si>
  <si>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</si>
  <si>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</si>
  <si>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</si>
  <si>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</si>
  <si>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</si>
  <si>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</si>
  <si>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</si>
  <si>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</si>
  <si>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</si>
  <si>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</si>
  <si>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</si>
  <si>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</si>
  <si>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</si>
  <si>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</si>
  <si>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</si>
  <si>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</si>
  <si>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</si>
  <si>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</si>
  <si>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</si>
  <si>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</si>
  <si>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</si>
  <si>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</si>
  <si>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</si>
  <si>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</si>
  <si>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</si>
  <si>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</si>
  <si>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</si>
  <si>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</si>
  <si>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</si>
  <si>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</si>
  <si>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</si>
  <si>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</si>
  <si>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</si>
  <si>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</si>
  <si>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</si>
  <si>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</si>
  <si>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</si>
  <si>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</si>
  <si>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</si>
  <si>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</si>
  <si>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</si>
  <si>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</si>
  <si>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</si>
  <si>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</si>
  <si>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</si>
  <si>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</si>
  <si>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</si>
  <si>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</si>
  <si>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</si>
  <si>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</si>
  <si>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</si>
  <si>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</si>
  <si>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</si>
  <si>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</si>
  <si>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</si>
  <si>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</si>
  <si>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</si>
  <si>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</si>
  <si>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</si>
  <si>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</si>
  <si>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</si>
  <si>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</si>
  <si>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</si>
  <si>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</si>
  <si>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</si>
  <si>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</si>
  <si>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</si>
  <si>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</si>
  <si>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</si>
  <si>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</si>
  <si>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</si>
  <si>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</si>
  <si>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</si>
  <si>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</si>
  <si>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</si>
  <si>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</si>
  <si>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</si>
  <si>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</si>
  <si>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</si>
  <si>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</si>
  <si>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</si>
  <si>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</si>
  <si>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</si>
  <si>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</si>
  <si>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</si>
  <si>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</si>
  <si>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</si>
  <si>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</si>
  <si>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</si>
  <si>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</si>
  <si>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</si>
  <si>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</si>
  <si>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</si>
  <si>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</si>
  <si>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</si>
  <si>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</si>
  <si>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</si>
  <si>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</si>
  <si>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</si>
  <si>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</si>
  <si>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</si>
  <si>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</si>
  <si>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</si>
  <si>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</si>
  <si>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</si>
  <si>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</si>
  <si>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</si>
  <si>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</si>
  <si>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</si>
  <si>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</si>
  <si>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</si>
  <si>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</si>
  <si>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</si>
  <si>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</si>
  <si>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</si>
  <si>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</si>
  <si>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</si>
  <si>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</si>
  <si>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</si>
  <si>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</si>
  <si>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</si>
  <si>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</si>
  <si>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</si>
  <si>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</si>
  <si>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</si>
  <si>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</si>
  <si>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</si>
  <si>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</si>
  <si>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</si>
  <si>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</si>
  <si>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</si>
  <si>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</si>
  <si>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</si>
  <si>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</si>
  <si>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</si>
  <si>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</si>
  <si>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</si>
  <si>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</si>
  <si>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</si>
  <si>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</si>
  <si>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</si>
  <si>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</si>
  <si>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</si>
  <si>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</si>
  <si>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</si>
  <si>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</si>
  <si>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</si>
  <si>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</si>
  <si>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</si>
  <si>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</si>
  <si>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</si>
  <si>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</si>
  <si>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</si>
  <si>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</si>
  <si>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</si>
  <si>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</si>
  <si>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</si>
  <si>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</si>
  <si>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</si>
  <si>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</si>
  <si>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</si>
  <si>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</si>
  <si>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</si>
  <si>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</si>
  <si>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</si>
  <si>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</si>
  <si>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</si>
  <si>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</si>
  <si>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</si>
  <si>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</si>
  <si>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</si>
  <si>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</si>
  <si>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</si>
  <si>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</si>
  <si>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</si>
  <si>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</si>
  <si>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</si>
  <si>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</si>
  <si>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</si>
  <si>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</si>
  <si>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</si>
  <si>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</si>
  <si>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</si>
  <si>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</si>
  <si>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</si>
  <si>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</si>
  <si>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</si>
  <si>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</si>
  <si>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</si>
  <si>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</si>
  <si>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</si>
  <si>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</si>
  <si>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</si>
  <si>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</si>
  <si>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</si>
  <si>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</si>
  <si>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</si>
  <si>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</si>
  <si>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</si>
  <si>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</si>
  <si>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</si>
  <si>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</si>
  <si>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</si>
  <si>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</si>
  <si>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</si>
  <si>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</si>
  <si>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</si>
  <si>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</si>
  <si>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</si>
  <si>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</si>
  <si>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</si>
  <si>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</si>
  <si>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</si>
  <si>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</si>
  <si>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</si>
  <si>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</si>
  <si>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</si>
  <si>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</si>
  <si>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</si>
  <si>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</si>
  <si>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</si>
  <si>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</si>
  <si>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</si>
  <si>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</si>
  <si>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</si>
  <si>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</si>
  <si>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</si>
  <si>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</si>
  <si>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</si>
  <si>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</si>
  <si>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</si>
  <si>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</si>
  <si>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</si>
  <si>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</si>
  <si>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</si>
  <si>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</si>
  <si>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</si>
  <si>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</si>
  <si>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</si>
  <si>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</si>
  <si>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</si>
  <si>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</si>
  <si>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</si>
  <si>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</si>
  <si>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</si>
  <si>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</si>
  <si>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</si>
  <si>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</si>
  <si>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</si>
  <si>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</si>
  <si>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</si>
  <si>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</si>
  <si>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</si>
  <si>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</si>
  <si>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</si>
  <si>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</si>
  <si>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</si>
  <si>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</si>
  <si>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</si>
  <si>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</si>
  <si>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</si>
  <si>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</si>
  <si>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</si>
  <si>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</si>
  <si>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</si>
  <si>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</si>
  <si>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</si>
  <si>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</si>
  <si>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</si>
  <si>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</si>
  <si>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</si>
  <si>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</si>
  <si>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</si>
  <si>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</si>
  <si>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</si>
  <si>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</si>
  <si>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</si>
  <si>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</si>
  <si>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</si>
  <si>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</si>
  <si>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</si>
  <si>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</si>
  <si>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</si>
  <si>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</si>
  <si>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</si>
  <si>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</si>
  <si>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</si>
  <si>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</si>
  <si>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</si>
  <si>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</si>
  <si>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</si>
  <si>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</si>
  <si>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</si>
  <si>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</si>
  <si>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</si>
  <si>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</si>
  <si>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</si>
  <si>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</si>
  <si>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</si>
  <si>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</si>
  <si>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</si>
  <si>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</si>
  <si>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</si>
  <si>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</si>
  <si>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</si>
  <si>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</si>
  <si>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</si>
  <si>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</si>
  <si>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</si>
  <si>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</si>
  <si>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</si>
  <si>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</si>
  <si>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</si>
  <si>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</si>
  <si>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</si>
  <si>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</si>
  <si>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</si>
  <si>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</si>
  <si>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</si>
  <si>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</si>
  <si>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</si>
  <si>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</si>
  <si>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</si>
  <si>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</si>
  <si>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</si>
  <si>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</si>
  <si>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</si>
  <si>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</si>
  <si>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</si>
  <si>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</si>
  <si>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</si>
  <si>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</si>
  <si>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</si>
  <si>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</si>
  <si>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</si>
  <si>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</si>
  <si>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</si>
  <si>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</si>
  <si>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</si>
  <si>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</si>
  <si>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</si>
  <si>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</si>
  <si>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</si>
  <si>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</si>
  <si>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</si>
  <si>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</si>
  <si>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</si>
  <si>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</si>
  <si>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</si>
  <si>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</si>
  <si>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</si>
  <si>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</si>
  <si>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</si>
  <si>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</si>
  <si>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</si>
  <si>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</si>
  <si>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</si>
  <si>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</si>
  <si>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</si>
  <si>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</si>
  <si>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</si>
  <si>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</si>
  <si>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</si>
  <si>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</si>
  <si>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</si>
  <si>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</si>
  <si>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</si>
  <si>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</si>
  <si>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</si>
  <si>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</si>
  <si>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</si>
  <si>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</si>
  <si>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</si>
  <si>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</si>
  <si>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</si>
  <si>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</si>
  <si>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</si>
  <si>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</si>
  <si>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</si>
  <si>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</si>
  <si>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</si>
  <si>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</si>
  <si>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</si>
  <si>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</si>
  <si>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</si>
  <si>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</si>
  <si>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</si>
  <si>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</si>
  <si>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</si>
  <si>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</si>
  <si>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</si>
  <si>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</si>
  <si>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</si>
  <si>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</si>
  <si>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</si>
  <si>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</si>
  <si>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</si>
  <si>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</si>
  <si>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</si>
  <si>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</si>
  <si>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</si>
  <si>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</si>
  <si>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</si>
  <si>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</si>
  <si>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</si>
  <si>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</si>
  <si>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</si>
  <si>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</si>
  <si>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</si>
  <si>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</si>
  <si>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</si>
  <si>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</si>
  <si>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</si>
  <si>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</si>
  <si>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</si>
  <si>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</si>
  <si>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</si>
  <si>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</si>
  <si>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</si>
  <si>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</si>
  <si>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</si>
  <si>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</si>
  <si>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</si>
  <si>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</si>
  <si>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</si>
  <si>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</si>
  <si>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</si>
  <si>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</si>
  <si>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</si>
  <si>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</si>
  <si>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</si>
  <si>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</si>
  <si>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</si>
  <si>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</si>
  <si>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</si>
  <si>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</si>
  <si>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</si>
  <si>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</si>
  <si>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</si>
  <si>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</si>
  <si>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</si>
  <si>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</si>
  <si>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</si>
  <si>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</si>
  <si>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</si>
  <si>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</si>
  <si>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</si>
  <si>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</si>
  <si>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</si>
  <si>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</si>
  <si>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</si>
  <si>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</si>
  <si>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</si>
  <si>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</si>
  <si>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</si>
  <si>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</si>
  <si>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</si>
  <si>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</si>
  <si>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</si>
  <si>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</si>
  <si>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</si>
  <si>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</si>
  <si>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</si>
  <si>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</si>
  <si>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</si>
  <si>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</si>
  <si>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</si>
  <si>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</si>
  <si>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</si>
  <si>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</si>
  <si>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</si>
  <si>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</si>
  <si>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</si>
  <si>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</si>
  <si>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</si>
  <si>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</si>
  <si>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</si>
  <si>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</si>
  <si>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</si>
  <si>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</si>
  <si>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</si>
  <si>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</si>
  <si>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</si>
  <si>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</si>
  <si>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</si>
  <si>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</si>
  <si>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</si>
  <si>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</si>
  <si>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</si>
  <si>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</si>
  <si>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</si>
  <si>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</si>
  <si>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</si>
  <si>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</si>
  <si>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</si>
  <si>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</si>
  <si>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</si>
  <si>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</si>
  <si>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</si>
  <si>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</si>
  <si>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</si>
  <si>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</si>
  <si>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</si>
  <si>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</si>
  <si>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</si>
  <si>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</si>
  <si>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</si>
  <si>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</si>
  <si>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</si>
  <si>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</si>
  <si>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</si>
  <si>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</si>
  <si>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</si>
  <si>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</si>
  <si>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</si>
  <si>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</si>
  <si>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</si>
  <si>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</si>
  <si>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</si>
  <si>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</si>
  <si>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</si>
  <si>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</si>
  <si>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</si>
  <si>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</si>
  <si>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</si>
  <si>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</si>
  <si>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</si>
  <si>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</si>
  <si>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</si>
  <si>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</si>
  <si>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</si>
  <si>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</si>
  <si>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</si>
  <si>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</si>
  <si>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</si>
  <si>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</si>
  <si>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</si>
  <si>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</si>
  <si>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</si>
  <si>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</si>
  <si>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</si>
  <si>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</si>
  <si>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</si>
  <si>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</si>
  <si>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</si>
  <si>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</si>
  <si>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</si>
  <si>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</si>
  <si>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</si>
  <si>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</si>
  <si>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</si>
  <si>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</si>
  <si>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</si>
  <si>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</si>
  <si>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</si>
  <si>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</si>
  <si>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</si>
  <si>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</si>
  <si>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</si>
  <si>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</si>
  <si>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</si>
  <si>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</si>
  <si>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</si>
  <si>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</si>
  <si>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</si>
  <si>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</si>
  <si>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</si>
  <si>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</si>
  <si>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</si>
  <si>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</si>
  <si>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</si>
  <si>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</si>
  <si>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</si>
  <si>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</si>
  <si>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</si>
  <si>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</si>
  <si>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</si>
  <si>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</si>
  <si>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</si>
  <si>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</si>
  <si>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</si>
  <si>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</si>
  <si>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</si>
  <si>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</si>
  <si>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</si>
  <si>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</si>
  <si>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</si>
  <si>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</si>
  <si>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</si>
  <si>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</si>
  <si>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</si>
  <si>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</si>
  <si>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</si>
  <si>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</si>
  <si>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</si>
  <si>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</si>
  <si>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</si>
  <si>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</si>
  <si>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</si>
  <si>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</si>
  <si>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</si>
  <si>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</si>
  <si>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</si>
  <si>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</si>
  <si>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</si>
  <si>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</si>
  <si>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</si>
  <si>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</si>
  <si>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</si>
  <si>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</si>
  <si>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</si>
  <si>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</si>
  <si>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</si>
  <si>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</si>
  <si>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</si>
  <si>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</si>
  <si>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</si>
  <si>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</si>
  <si>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</si>
  <si>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</si>
  <si>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</si>
  <si>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</si>
  <si>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</si>
  <si>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</si>
  <si>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</si>
  <si>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</si>
  <si>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</si>
  <si>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</si>
  <si>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</si>
  <si>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</si>
  <si>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</si>
  <si>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</si>
  <si>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</si>
  <si>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</si>
  <si>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</si>
  <si>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</si>
  <si>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</si>
  <si>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</si>
  <si>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</si>
  <si>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</si>
  <si>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</si>
  <si>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</si>
  <si>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</si>
  <si>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</si>
  <si>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</si>
  <si>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</si>
  <si>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</si>
  <si>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</si>
  <si>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</si>
  <si>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</si>
  <si>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</si>
  <si>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</si>
  <si>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</si>
  <si>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</si>
  <si>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</si>
  <si>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</si>
  <si>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</si>
  <si>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</si>
  <si>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</si>
  <si>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</si>
  <si>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</si>
  <si>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</si>
  <si>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</si>
  <si>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</si>
  <si>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</si>
  <si>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</si>
  <si>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</si>
  <si>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</si>
  <si>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</si>
  <si>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</si>
  <si>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</si>
  <si>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</si>
  <si>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</si>
  <si>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</si>
  <si>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</si>
  <si>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</si>
  <si>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</si>
  <si>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</si>
  <si>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</si>
  <si>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</si>
  <si>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</si>
  <si>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</si>
  <si>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</si>
  <si>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</si>
  <si>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</si>
  <si>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</si>
  <si>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</si>
  <si>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</si>
  <si>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</si>
  <si>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</si>
  <si>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</si>
  <si>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</si>
  <si>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</si>
  <si>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</si>
  <si>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</si>
  <si>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</si>
  <si>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</si>
  <si>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</si>
  <si>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</si>
  <si>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</si>
  <si>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</si>
  <si>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</si>
  <si>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</si>
  <si>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</si>
  <si>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</si>
  <si>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</si>
  <si>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</si>
  <si>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</si>
  <si>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</si>
  <si>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</si>
  <si>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</si>
  <si>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</si>
  <si>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</si>
  <si>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</si>
  <si>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</si>
  <si>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</si>
  <si>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</si>
  <si>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</si>
  <si>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</si>
  <si>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</si>
  <si>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</si>
  <si>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</si>
  <si>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</si>
  <si>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</si>
  <si>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</si>
  <si>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</si>
  <si>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</si>
  <si>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</si>
  <si>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</si>
  <si>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</si>
  <si>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</si>
  <si>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</si>
  <si>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</si>
  <si>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</si>
  <si>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</si>
  <si>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</si>
  <si>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</si>
  <si>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</si>
  <si>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</si>
  <si>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</si>
  <si>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</si>
  <si>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</si>
  <si>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</si>
  <si>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</si>
  <si>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</si>
  <si>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</si>
  <si>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</si>
  <si>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</si>
  <si>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</si>
  <si>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</si>
  <si>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</si>
  <si>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</si>
  <si>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</si>
  <si>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</si>
  <si>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</si>
  <si>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</si>
  <si>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</si>
  <si>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</si>
  <si>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</si>
  <si>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</si>
  <si>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</si>
  <si>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</si>
  <si>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</si>
  <si>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</si>
  <si>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</si>
  <si>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</si>
  <si>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</si>
  <si>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</si>
  <si>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</si>
  <si>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</si>
  <si>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</si>
  <si>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</si>
  <si>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</si>
  <si>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</si>
  <si>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</si>
  <si>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</si>
  <si>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</si>
  <si>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</si>
  <si>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</si>
  <si>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</si>
  <si>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</si>
  <si>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</si>
  <si>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</si>
  <si>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</si>
  <si>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</si>
  <si>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</si>
  <si>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</si>
  <si>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</si>
  <si>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</si>
  <si>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</si>
  <si>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</si>
  <si>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</si>
  <si>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</si>
  <si>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</si>
  <si>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</si>
  <si>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</si>
  <si>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</si>
  <si>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</si>
  <si>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</si>
  <si>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</si>
  <si>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</si>
  <si>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</si>
  <si>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</si>
  <si>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</si>
  <si>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</si>
  <si>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</si>
  <si>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</si>
  <si>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</si>
  <si>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</si>
  <si>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</si>
  <si>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</si>
  <si>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</si>
  <si>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</si>
  <si>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</si>
  <si>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</si>
  <si>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</si>
  <si>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</si>
  <si>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</si>
  <si>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</si>
  <si>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</si>
  <si>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</si>
  <si>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</si>
  <si>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</si>
  <si>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</si>
  <si>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</si>
  <si>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</si>
  <si>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</si>
  <si>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</si>
  <si>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</si>
  <si>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</si>
  <si>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</si>
  <si>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</si>
  <si>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</si>
  <si>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</si>
  <si>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</si>
  <si>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</si>
  <si>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</si>
  <si>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</si>
  <si>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</si>
  <si>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</si>
  <si>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</si>
  <si>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</si>
  <si>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</si>
  <si>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</si>
  <si>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</si>
  <si>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</si>
  <si>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</si>
  <si>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</si>
  <si>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</si>
  <si>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</si>
  <si>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</si>
  <si>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</si>
  <si>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</si>
  <si>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</si>
  <si>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</si>
  <si>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</si>
  <si>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</si>
  <si>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</si>
  <si>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</si>
  <si>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</si>
  <si>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</si>
  <si>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</si>
  <si>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</si>
  <si>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</si>
  <si>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</si>
  <si>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</si>
  <si>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</si>
  <si>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</si>
  <si>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</si>
  <si>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</si>
  <si>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</si>
  <si>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</si>
  <si>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</si>
  <si>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</si>
  <si>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</si>
  <si>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</si>
  <si>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</si>
  <si>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</si>
  <si>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</si>
  <si>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</si>
  <si>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</si>
  <si>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</si>
  <si>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</si>
  <si>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</si>
  <si>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</si>
  <si>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</si>
  <si>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</si>
  <si>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</si>
  <si>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</si>
  <si>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</si>
  <si>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</si>
  <si>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</si>
  <si>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</si>
  <si>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</si>
  <si>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</si>
  <si>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</si>
  <si>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</si>
  <si>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</si>
  <si>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</si>
  <si>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</si>
  <si>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</si>
  <si>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</si>
  <si>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</si>
  <si>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</si>
  <si>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</si>
  <si>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</si>
  <si>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</si>
  <si>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</si>
  <si>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</si>
  <si>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</si>
  <si>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</si>
  <si>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</si>
  <si>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</si>
  <si>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</si>
  <si>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</si>
  <si>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</si>
  <si>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</si>
  <si>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</si>
  <si>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</si>
  <si>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</si>
  <si>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</si>
  <si>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</si>
  <si>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</si>
  <si>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</si>
  <si>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</si>
  <si>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</si>
  <si>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</si>
  <si>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</si>
  <si>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</si>
  <si>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</si>
  <si>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</si>
  <si>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</si>
  <si>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</si>
  <si>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</si>
  <si>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</si>
  <si>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</si>
  <si>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</si>
  <si>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</si>
  <si>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</si>
  <si>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</si>
  <si>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</si>
  <si>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</si>
  <si>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</si>
  <si>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</si>
  <si>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</si>
  <si>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</si>
  <si>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</si>
  <si>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</si>
  <si>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</si>
  <si>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</si>
  <si>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</si>
  <si>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</si>
  <si>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</si>
  <si>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</si>
  <si>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</si>
  <si>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</si>
  <si>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</si>
  <si>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</si>
  <si>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</si>
  <si>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</si>
  <si>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</si>
  <si>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</si>
  <si>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</si>
  <si>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</si>
  <si>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</si>
  <si>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</si>
  <si>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</si>
  <si>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</si>
  <si>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</si>
  <si>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</si>
  <si>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</si>
  <si>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</si>
  <si>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</si>
  <si>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</si>
  <si>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</si>
  <si>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</si>
  <si>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</si>
  <si>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</si>
  <si>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</si>
  <si>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</si>
  <si>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</si>
  <si>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</si>
  <si>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</si>
  <si>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</si>
  <si>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</si>
  <si>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</si>
  <si>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</si>
  <si>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</si>
  <si>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</si>
  <si>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</si>
  <si>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</si>
  <si>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</si>
  <si>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</si>
  <si>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</si>
  <si>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</si>
  <si>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</si>
  <si>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</si>
  <si>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</si>
  <si>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</si>
  <si>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</si>
  <si>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</si>
  <si>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</si>
  <si>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</si>
  <si>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</si>
  <si>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</si>
  <si>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</si>
  <si>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</si>
  <si>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</si>
  <si>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</si>
  <si>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</si>
  <si>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</si>
  <si>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</si>
  <si>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</si>
  <si>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</si>
  <si>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</si>
  <si>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</si>
  <si>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</si>
  <si>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</si>
  <si>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</si>
  <si>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</si>
  <si>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</si>
  <si>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</si>
  <si>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</si>
  <si>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</si>
  <si>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</si>
  <si>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</si>
  <si>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</si>
  <si>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</si>
  <si>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</si>
  <si>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</si>
  <si>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</si>
  <si>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</si>
  <si>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</si>
  <si>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</si>
  <si>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</si>
  <si>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</si>
  <si>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</si>
  <si>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</si>
  <si>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</si>
  <si>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</si>
  <si>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</si>
  <si>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</si>
  <si>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</si>
  <si>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</si>
  <si>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</si>
  <si>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</si>
  <si>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</si>
  <si>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</si>
  <si>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</si>
  <si>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</si>
  <si>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</si>
  <si>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</si>
  <si>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</si>
  <si>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</si>
  <si>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</si>
  <si>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</si>
  <si>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</si>
  <si>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</si>
  <si>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</si>
  <si>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</si>
  <si>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</si>
  <si>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</si>
  <si>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</si>
  <si>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</si>
  <si>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</si>
  <si>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</si>
  <si>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</si>
  <si>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</si>
  <si>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</si>
  <si>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</si>
  <si>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</si>
  <si>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</si>
  <si>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</si>
  <si>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</si>
  <si>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</si>
  <si>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</si>
  <si>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</si>
  <si>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</si>
  <si>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</si>
  <si>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</si>
  <si>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</si>
  <si>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</si>
  <si>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</si>
  <si>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</si>
  <si>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</si>
  <si>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</si>
  <si>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</si>
  <si>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</si>
  <si>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</si>
  <si>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</si>
  <si>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</si>
  <si>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</si>
  <si>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</si>
  <si>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</si>
  <si>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</si>
  <si>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</si>
  <si>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</si>
  <si>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</si>
  <si>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</si>
  <si>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</si>
  <si>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</si>
  <si>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</si>
  <si>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</si>
  <si>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</si>
  <si>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</si>
  <si>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</si>
  <si>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</si>
  <si>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</si>
  <si>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</si>
  <si>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</si>
  <si>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</si>
  <si>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</si>
  <si>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</si>
  <si>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</si>
  <si>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</si>
  <si>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</si>
  <si>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</si>
  <si>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</si>
  <si>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</si>
  <si>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</si>
  <si>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</si>
  <si>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</si>
  <si>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</si>
  <si>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</si>
  <si>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</si>
  <si>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</si>
  <si>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</si>
  <si>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</si>
  <si>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</si>
  <si>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</si>
  <si>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</si>
  <si>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</si>
  <si>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</si>
  <si>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</si>
  <si>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</si>
  <si>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</si>
  <si>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</si>
  <si>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</si>
  <si>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</si>
  <si>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</si>
  <si>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</si>
  <si>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</si>
  <si>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</si>
  <si>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</si>
  <si>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</si>
  <si>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</si>
  <si>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</si>
  <si>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</si>
  <si>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</si>
  <si>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</si>
  <si>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</si>
  <si>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</si>
  <si>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</si>
  <si>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</si>
  <si>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</si>
  <si>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</si>
  <si>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</si>
  <si>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</si>
  <si>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</si>
  <si>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</si>
  <si>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</si>
  <si>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</si>
  <si>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</si>
  <si>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</si>
  <si>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</si>
  <si>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</si>
  <si>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</si>
  <si>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</si>
  <si>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</si>
  <si>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</si>
  <si>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</si>
  <si>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</si>
  <si>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</si>
  <si>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</si>
  <si>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</si>
  <si>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</si>
  <si>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</si>
  <si>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</si>
  <si>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</si>
  <si>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</si>
  <si>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</si>
  <si>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</si>
  <si>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</si>
  <si>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</si>
  <si>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</si>
  <si>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</si>
  <si>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</si>
  <si>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</si>
  <si>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</si>
  <si>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</si>
  <si>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</si>
  <si>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</si>
  <si>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</si>
  <si>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</si>
  <si>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</si>
  <si>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</si>
  <si>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</si>
  <si>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</si>
  <si>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</si>
  <si>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</si>
  <si>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</si>
  <si>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</si>
  <si>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</si>
  <si>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</si>
  <si>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</si>
  <si>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</si>
  <si>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</si>
  <si>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</si>
  <si>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</si>
  <si>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</si>
  <si>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</si>
  <si>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</si>
  <si>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</si>
  <si>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</si>
  <si>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</si>
  <si>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</si>
  <si>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</si>
  <si>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</si>
  <si>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</si>
  <si>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</si>
  <si>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</si>
  <si>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</si>
  <si>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</si>
  <si>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</si>
  <si>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</si>
  <si>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</si>
  <si>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</si>
  <si>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</si>
  <si>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</si>
  <si>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</si>
  <si>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</si>
  <si>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</si>
  <si>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</si>
  <si>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</si>
  <si>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</si>
  <si>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</si>
  <si>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</si>
  <si>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</si>
  <si>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</si>
  <si>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</si>
  <si>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</si>
  <si>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</si>
  <si>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</si>
  <si>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</si>
  <si>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</si>
  <si>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</si>
  <si>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</si>
  <si>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</si>
  <si>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</si>
  <si>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</si>
  <si>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</si>
  <si>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</si>
  <si>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</si>
  <si>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</si>
  <si>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</si>
  <si>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</si>
  <si>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</si>
  <si>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</si>
  <si>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</si>
  <si>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</si>
  <si>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</si>
  <si>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</si>
  <si>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</si>
  <si>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</si>
  <si>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</si>
  <si>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</si>
  <si>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</si>
  <si>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</si>
  <si>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</si>
  <si>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</si>
  <si>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</si>
  <si>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</si>
  <si>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</si>
  <si>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</si>
  <si>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</si>
  <si>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</si>
  <si>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</si>
  <si>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</si>
  <si>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</si>
  <si>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</si>
  <si>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</si>
  <si>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</si>
  <si>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</si>
  <si>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</si>
  <si>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</si>
  <si>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</si>
  <si>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</si>
  <si>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</si>
  <si>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</si>
  <si>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</si>
  <si>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</si>
  <si>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</si>
  <si>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</si>
  <si>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</si>
  <si>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</si>
  <si>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</si>
  <si>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</si>
  <si>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</si>
  <si>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</si>
  <si>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</si>
  <si>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</si>
  <si>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</si>
  <si>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</si>
  <si>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</si>
  <si>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</si>
  <si>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</si>
  <si>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</si>
  <si>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</si>
  <si>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</si>
  <si>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</si>
  <si>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</si>
  <si>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</si>
  <si>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</si>
  <si>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</si>
  <si>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</si>
  <si>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</si>
  <si>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</si>
  <si>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</si>
  <si>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</si>
  <si>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</si>
  <si>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</si>
  <si>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</si>
  <si>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</si>
  <si>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</si>
  <si>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</si>
  <si>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</si>
  <si>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</si>
  <si>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</si>
  <si>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</si>
  <si>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</si>
  <si>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</si>
  <si>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</si>
  <si>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</si>
  <si>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</si>
  <si>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</si>
  <si>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</si>
  <si>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</si>
  <si>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</si>
  <si>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</si>
  <si>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</si>
  <si>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</si>
  <si>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</si>
  <si>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</si>
  <si>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</si>
  <si>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</si>
  <si>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</si>
  <si>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</si>
  <si>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</si>
  <si>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</si>
  <si>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</si>
  <si>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</si>
  <si>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</si>
  <si>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</si>
  <si>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</si>
  <si>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</si>
  <si>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</si>
  <si>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</si>
  <si>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</si>
  <si>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</si>
  <si>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</si>
  <si>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</si>
  <si>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</si>
  <si>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</si>
  <si>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</si>
  <si>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</si>
  <si>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</si>
  <si>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</si>
  <si>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</si>
  <si>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</si>
  <si>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</si>
  <si>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</si>
  <si>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</si>
  <si>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</si>
  <si>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</si>
  <si>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</si>
  <si>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</si>
  <si>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</si>
  <si>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</si>
  <si>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</si>
  <si>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</si>
  <si>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</si>
  <si>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</si>
  <si>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</si>
  <si>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</si>
  <si>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</si>
  <si>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</si>
  <si>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</si>
  <si>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</si>
  <si>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</si>
  <si>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</si>
  <si>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</si>
  <si>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</si>
  <si>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</si>
  <si>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</si>
  <si>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</si>
  <si>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</si>
  <si>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</si>
  <si>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</si>
  <si>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</si>
  <si>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</si>
  <si>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</si>
  <si>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</si>
  <si>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</si>
  <si>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</si>
  <si>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</si>
  <si>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</si>
  <si>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</si>
  <si>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</si>
  <si>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</si>
  <si>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</si>
  <si>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</si>
  <si>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</si>
  <si>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</si>
  <si>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</si>
  <si>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</si>
  <si>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</si>
  <si>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</si>
  <si>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</si>
  <si>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</si>
  <si>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</si>
  <si>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</si>
  <si>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</si>
  <si>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</si>
  <si>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</si>
  <si>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</si>
  <si>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</si>
  <si>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</si>
  <si>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</si>
  <si>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</si>
  <si>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</si>
  <si>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</si>
  <si>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</si>
  <si>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</si>
  <si>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</si>
  <si>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</si>
  <si>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</si>
  <si>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</si>
  <si>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</si>
  <si>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</si>
  <si>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</si>
  <si>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</si>
  <si>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</si>
  <si>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</si>
  <si>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</si>
  <si>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</si>
  <si>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</si>
  <si>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</si>
  <si>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</si>
  <si>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</si>
  <si>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</si>
  <si>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</si>
  <si>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</si>
  <si>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</si>
  <si>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</si>
  <si>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</si>
  <si>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</si>
  <si>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</si>
  <si>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</si>
  <si>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</si>
  <si>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</si>
  <si>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</si>
  <si>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</si>
  <si>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</si>
  <si>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</si>
  <si>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</si>
  <si>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</si>
  <si>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</si>
  <si>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</si>
  <si>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</si>
  <si>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</si>
  <si>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</si>
  <si>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</si>
  <si>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</si>
  <si>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</si>
  <si>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</si>
  <si>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</si>
  <si>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</si>
  <si>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</si>
  <si>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</si>
  <si>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</si>
  <si>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</si>
  <si>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</si>
  <si>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</si>
  <si>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</si>
  <si>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</si>
  <si>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</si>
  <si>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</si>
  <si>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</si>
  <si>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</si>
  <si>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</si>
  <si>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</si>
  <si>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</si>
  <si>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</si>
  <si>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</si>
  <si>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</si>
  <si>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</si>
  <si>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</si>
  <si>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</si>
  <si>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</si>
  <si>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</si>
  <si>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</si>
  <si>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</si>
  <si>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</si>
  <si>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</si>
  <si>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</si>
  <si>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</si>
  <si>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</si>
  <si>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</si>
  <si>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</si>
  <si>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</si>
  <si>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</si>
  <si>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</si>
  <si>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</si>
  <si>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</si>
  <si>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</si>
  <si>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</si>
  <si>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</si>
  <si>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</si>
  <si>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</si>
  <si>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</si>
  <si>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</si>
  <si>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</si>
  <si>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</si>
  <si>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</si>
  <si>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</si>
  <si>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</si>
  <si>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</si>
  <si>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</si>
  <si>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</si>
  <si>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</si>
  <si>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</si>
  <si>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</si>
  <si>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</si>
  <si>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</si>
  <si>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</si>
  <si>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</si>
  <si>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</si>
  <si>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</si>
  <si>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</si>
  <si>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</si>
  <si>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</si>
  <si>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</si>
  <si>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</si>
  <si>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</si>
  <si>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</si>
  <si>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</si>
  <si>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</si>
  <si>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</si>
  <si>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</si>
  <si>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</si>
  <si>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</si>
  <si>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</si>
  <si>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</si>
  <si>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</si>
  <si>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</si>
  <si>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</si>
  <si>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</si>
  <si>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</si>
  <si>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</si>
  <si>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</si>
  <si>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</si>
  <si>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</si>
  <si>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</si>
  <si>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</si>
  <si>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</si>
  <si>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</si>
  <si>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</si>
  <si>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</si>
  <si>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</si>
  <si>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</si>
  <si>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</si>
  <si>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</si>
  <si>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</si>
  <si>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</si>
  <si>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</si>
  <si>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</si>
  <si>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</si>
  <si>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</si>
  <si>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</si>
  <si>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</si>
  <si>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</si>
  <si>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</si>
  <si>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</si>
  <si>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</si>
  <si>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</si>
  <si>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</si>
  <si>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</si>
  <si>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</si>
  <si>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</si>
  <si>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</si>
  <si>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</si>
  <si>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</si>
  <si>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</si>
  <si>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</si>
  <si>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</si>
  <si>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</si>
  <si>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</si>
  <si>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</si>
  <si>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</si>
  <si>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</si>
  <si>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</si>
  <si>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</si>
  <si>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</si>
  <si>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</si>
  <si>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</si>
  <si>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</si>
  <si>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</si>
  <si>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</si>
  <si>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</si>
  <si>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</si>
  <si>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</si>
  <si>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</si>
  <si>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</si>
  <si>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</si>
  <si>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</si>
  <si>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</si>
  <si>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</si>
  <si>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</si>
  <si>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</si>
  <si>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</si>
  <si>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</si>
  <si>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</si>
  <si>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</si>
  <si>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</si>
  <si>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</si>
  <si>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</si>
  <si>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</si>
  <si>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</si>
  <si>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</si>
  <si>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</si>
  <si>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</si>
  <si>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</si>
  <si>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</si>
  <si>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</si>
  <si>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</si>
  <si>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</si>
  <si>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</si>
  <si>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</si>
  <si>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</si>
  <si>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</si>
  <si>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</si>
  <si>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</si>
  <si>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</si>
  <si>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</si>
  <si>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</si>
  <si>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</si>
  <si>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</si>
  <si>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</si>
  <si>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</si>
  <si>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</si>
  <si>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</si>
  <si>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</si>
  <si>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</si>
  <si>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</si>
  <si>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</si>
  <si>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</si>
  <si>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</si>
  <si>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</si>
  <si>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</si>
  <si>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</si>
  <si>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</si>
  <si>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</si>
  <si>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</si>
  <si>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</si>
  <si>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</si>
  <si>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</si>
  <si>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</si>
  <si>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</si>
  <si>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</si>
  <si>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</si>
  <si>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</si>
  <si>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</si>
  <si>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</si>
  <si>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</si>
  <si>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</si>
  <si>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</si>
  <si>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</si>
  <si>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</si>
  <si>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</si>
  <si>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</si>
  <si>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</si>
  <si>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</si>
  <si>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</si>
  <si>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</si>
  <si>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</si>
  <si>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</si>
  <si>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</si>
  <si>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</si>
  <si>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</si>
  <si>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</si>
  <si>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</si>
  <si>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</si>
  <si>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</si>
  <si>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</si>
  <si>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</si>
  <si>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</si>
  <si>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</si>
  <si>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</si>
  <si>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</si>
  <si>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</si>
  <si>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</si>
  <si>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</si>
  <si>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</si>
  <si>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</si>
  <si>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</si>
  <si>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</si>
  <si>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</si>
  <si>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</si>
  <si>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</si>
  <si>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</si>
  <si>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</si>
  <si>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</si>
  <si>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</si>
  <si>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</si>
  <si>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</si>
  <si>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</si>
  <si>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</si>
  <si>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</si>
  <si>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</si>
  <si>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</si>
  <si>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</si>
  <si>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</si>
  <si>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</si>
  <si>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</si>
  <si>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</si>
  <si>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</si>
  <si>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</si>
  <si>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</si>
  <si>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</si>
  <si>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</si>
  <si>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</si>
  <si>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</si>
  <si>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</si>
  <si>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</si>
  <si>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</si>
  <si>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</si>
  <si>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</si>
  <si>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</si>
  <si>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</si>
  <si>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</si>
  <si>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</si>
  <si>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</si>
  <si>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</si>
  <si>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</si>
  <si>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</si>
  <si>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</si>
  <si>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</si>
  <si>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</si>
  <si>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</si>
  <si>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</si>
  <si>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</si>
  <si>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</si>
  <si>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</si>
  <si>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</si>
  <si>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</si>
  <si>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</si>
  <si>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</si>
  <si>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</si>
  <si>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</si>
  <si>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</si>
  <si>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</si>
  <si>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</si>
  <si>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</si>
  <si>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</si>
  <si>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</si>
  <si>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</si>
  <si>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</si>
  <si>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</si>
  <si>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</si>
  <si>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</si>
  <si>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</si>
  <si>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</si>
  <si>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</si>
  <si>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</si>
  <si>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</si>
  <si>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</si>
  <si>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</si>
  <si>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</si>
  <si>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</si>
  <si>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</si>
  <si>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</si>
  <si>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</si>
  <si>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</si>
  <si>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</si>
  <si>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</si>
  <si>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</si>
  <si>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</si>
  <si>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</si>
  <si>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</si>
  <si>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</si>
  <si>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</si>
  <si>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</si>
  <si>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</si>
  <si>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</si>
  <si>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</si>
  <si>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</si>
  <si>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</si>
  <si>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</si>
  <si>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</si>
  <si>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</si>
  <si>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</si>
  <si>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</si>
  <si>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</si>
  <si>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</si>
  <si>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</si>
  <si>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</si>
  <si>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</si>
  <si>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</si>
  <si>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</si>
  <si>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</si>
  <si>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</si>
  <si>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</si>
  <si>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</si>
  <si>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</si>
  <si>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</si>
  <si>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</si>
  <si>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</si>
  <si>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</si>
  <si>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</si>
  <si>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</si>
  <si>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</si>
  <si>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</si>
  <si>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</si>
  <si>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</si>
  <si>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</si>
  <si>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</si>
  <si>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</si>
  <si>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</si>
  <si>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</si>
  <si>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</si>
  <si>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</si>
  <si>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</si>
  <si>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</si>
  <si>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</si>
  <si>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</si>
  <si>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</si>
  <si>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</si>
  <si>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</si>
  <si>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</si>
  <si>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</si>
  <si>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</si>
  <si>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</si>
  <si>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</si>
  <si>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</si>
  <si>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</si>
  <si>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</si>
  <si>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</si>
  <si>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</si>
  <si>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</si>
  <si>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</si>
  <si>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</si>
  <si>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</si>
  <si>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</si>
  <si>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</si>
  <si>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</si>
  <si>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</si>
  <si>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</si>
  <si>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</si>
  <si>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</si>
  <si>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</si>
  <si>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</si>
  <si>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</si>
  <si>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</si>
  <si>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</si>
  <si>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</si>
  <si>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</si>
  <si>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</si>
  <si>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</si>
  <si>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</si>
  <si>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</si>
  <si>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</si>
  <si>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</si>
  <si>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</si>
  <si>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</si>
  <si>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</si>
  <si>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</si>
  <si>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</si>
  <si>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</si>
  <si>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</si>
  <si>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</si>
  <si>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</si>
  <si>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</si>
  <si>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</si>
  <si>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</si>
  <si>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</si>
  <si>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</si>
  <si>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</si>
  <si>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</si>
  <si>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</si>
  <si>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</si>
  <si>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</si>
  <si>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</si>
  <si>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</si>
  <si>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</si>
  <si>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</si>
  <si>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</si>
  <si>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</si>
  <si>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</si>
  <si>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</si>
  <si>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</si>
  <si>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</si>
  <si>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</si>
  <si>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</si>
  <si>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</si>
  <si>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</si>
  <si>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</si>
  <si>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</si>
  <si>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</si>
  <si>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</si>
  <si>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</si>
  <si>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</si>
  <si>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</si>
  <si>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</si>
  <si>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</si>
  <si>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</si>
  <si>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</si>
  <si>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</si>
  <si>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</si>
  <si>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</si>
  <si>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</si>
  <si>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</si>
  <si>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</si>
  <si>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</si>
  <si>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</si>
  <si>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</si>
  <si>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</si>
  <si>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</si>
  <si>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</si>
  <si>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</si>
  <si>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</si>
  <si>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</si>
  <si>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</si>
  <si>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</si>
  <si>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</si>
  <si>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</si>
  <si>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</si>
  <si>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</si>
  <si>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</si>
  <si>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</si>
  <si>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</si>
  <si>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</si>
  <si>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</si>
  <si>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</si>
  <si>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</si>
  <si>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</si>
  <si>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</si>
  <si>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</si>
  <si>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</si>
  <si>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</si>
  <si>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</si>
  <si>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</si>
  <si>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</si>
  <si>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</si>
  <si>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</si>
  <si>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</si>
  <si>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</si>
  <si>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</si>
  <si>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</si>
  <si>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</si>
  <si>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</si>
  <si>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</si>
  <si>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</si>
  <si>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</si>
  <si>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</si>
  <si>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</si>
  <si>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</si>
  <si>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</si>
  <si>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</si>
  <si>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</si>
  <si>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</si>
  <si>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</si>
  <si>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</si>
  <si>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</si>
  <si>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</si>
  <si>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</si>
  <si>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</si>
  <si>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</si>
  <si>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</si>
  <si>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</si>
  <si>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</si>
  <si>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</si>
  <si>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</si>
  <si>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</si>
  <si>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</si>
  <si>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</si>
  <si>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</si>
  <si>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</si>
  <si>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</si>
  <si>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</si>
  <si>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</si>
  <si>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</si>
  <si>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</si>
  <si>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</si>
  <si>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</si>
  <si>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</si>
  <si>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</si>
  <si>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</si>
  <si>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</si>
  <si>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</si>
  <si>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</si>
  <si>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</si>
  <si>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</si>
  <si>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</si>
  <si>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</si>
  <si>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</si>
  <si>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</si>
  <si>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</si>
  <si>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</si>
  <si>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</si>
  <si>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</si>
  <si>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</si>
  <si>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</si>
  <si>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</si>
  <si>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</si>
  <si>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</si>
  <si>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</si>
  <si>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</si>
  <si>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</si>
  <si>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</si>
  <si>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</si>
  <si>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</si>
  <si>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</si>
  <si>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</si>
  <si>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</si>
  <si>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</si>
  <si>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</si>
  <si>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</si>
  <si>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</si>
  <si>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</si>
  <si>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</si>
  <si>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</si>
  <si>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</si>
  <si>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</si>
  <si>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</si>
  <si>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</si>
  <si>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</si>
  <si>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</si>
  <si>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</si>
  <si>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</si>
  <si>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</si>
  <si>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</si>
  <si>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</si>
  <si>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</si>
  <si>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</si>
  <si>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</si>
  <si>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</si>
  <si>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</si>
  <si>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</si>
  <si>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</si>
  <si>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</si>
  <si>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</si>
  <si>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</si>
  <si>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</si>
  <si>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</si>
  <si>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</si>
  <si>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</si>
  <si>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</si>
  <si>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</si>
  <si>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</si>
  <si>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</si>
  <si>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</si>
  <si>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</si>
  <si>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</si>
  <si>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</si>
  <si>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</si>
  <si>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</si>
  <si>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</si>
  <si>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</si>
  <si>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</si>
  <si>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</si>
  <si>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</si>
  <si>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</si>
  <si>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</si>
  <si>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</si>
  <si>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</si>
  <si>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</si>
  <si>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</si>
  <si>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</si>
  <si>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</si>
  <si>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</si>
  <si>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</si>
  <si>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</si>
  <si>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</si>
  <si>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</si>
  <si>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</si>
  <si>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</si>
  <si>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</si>
  <si>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</si>
  <si>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</si>
  <si>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</si>
  <si>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</si>
  <si>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</si>
  <si>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</si>
  <si>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</si>
  <si>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</si>
  <si>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</si>
  <si>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</si>
  <si>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</si>
  <si>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</si>
  <si>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</si>
  <si>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</si>
  <si>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</si>
  <si>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</si>
  <si>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</si>
  <si>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</si>
  <si>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</si>
  <si>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</si>
  <si>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</si>
  <si>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</si>
  <si>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</si>
  <si>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</si>
  <si>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</si>
  <si>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</si>
  <si>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</si>
  <si>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</si>
  <si>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</si>
  <si>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</si>
  <si>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</si>
  <si>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</si>
  <si>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</si>
  <si>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</si>
  <si>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</si>
  <si>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</si>
  <si>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</si>
  <si>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</si>
  <si>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</si>
  <si>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</si>
  <si>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</si>
  <si>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</si>
  <si>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</si>
  <si>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</si>
  <si>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</si>
  <si>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</si>
  <si>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</si>
  <si>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</si>
  <si>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</si>
  <si>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</si>
  <si>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</si>
  <si>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</si>
  <si>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</si>
  <si>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</si>
  <si>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</si>
  <si>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</si>
  <si>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</si>
  <si>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</si>
  <si>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</si>
  <si>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</si>
  <si>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</si>
  <si>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</si>
  <si>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</si>
  <si>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</si>
  <si>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</si>
  <si>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</si>
  <si>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</si>
  <si>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</si>
  <si>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</si>
  <si>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</si>
  <si>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</si>
  <si>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</si>
  <si>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</si>
  <si>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</si>
  <si>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</si>
  <si>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</si>
  <si>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</si>
  <si>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</si>
  <si>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</si>
  <si>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</si>
  <si>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</si>
  <si>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</si>
  <si>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</si>
  <si>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</si>
  <si>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</si>
  <si>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</si>
  <si>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</si>
  <si>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</si>
  <si>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</si>
  <si>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</si>
  <si>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</si>
  <si>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</si>
  <si>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</si>
  <si>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</si>
  <si>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</si>
  <si>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</si>
  <si>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</si>
  <si>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</si>
  <si>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</si>
  <si>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</si>
  <si>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</si>
  <si>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</si>
  <si>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</si>
  <si>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</si>
  <si>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</si>
  <si>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</si>
  <si>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</si>
  <si>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</si>
  <si>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</si>
  <si>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</si>
  <si>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</si>
  <si>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</si>
  <si>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</si>
  <si>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</si>
  <si>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</si>
  <si>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</si>
  <si>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</si>
  <si>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</si>
  <si>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</si>
  <si>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</si>
  <si>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</si>
  <si>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</si>
  <si>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</si>
  <si>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</si>
  <si>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</si>
  <si>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</si>
  <si>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</si>
  <si>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</si>
  <si>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</si>
  <si>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</si>
  <si>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</si>
  <si>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</si>
  <si>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</si>
  <si>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</si>
  <si>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</si>
  <si>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</si>
  <si>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</si>
  <si>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</si>
  <si>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</si>
  <si>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</si>
  <si>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</si>
  <si>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</si>
  <si>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</si>
  <si>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</si>
  <si>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</si>
  <si>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</si>
  <si>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</si>
  <si>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</si>
  <si>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</si>
  <si>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</si>
  <si>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</si>
  <si>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</si>
  <si>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</si>
  <si>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</si>
  <si>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</si>
  <si>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</si>
  <si>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</si>
  <si>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</si>
  <si>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</si>
  <si>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</si>
  <si>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</si>
  <si>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</si>
  <si>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</si>
  <si>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</si>
  <si>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</si>
  <si>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</si>
  <si>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</si>
  <si>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</si>
  <si>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</si>
  <si>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</si>
  <si>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</si>
  <si>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</si>
  <si>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</si>
  <si>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</si>
  <si>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</si>
  <si>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</si>
  <si>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</si>
  <si>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</si>
  <si>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</si>
  <si>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</si>
  <si>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</si>
  <si>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</si>
  <si>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</si>
  <si>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</si>
  <si>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</si>
  <si>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</si>
  <si>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</si>
  <si>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</si>
  <si>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</si>
  <si>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</si>
  <si>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</si>
  <si>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</si>
  <si>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</si>
  <si>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</si>
  <si>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</si>
  <si>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</si>
  <si>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</si>
  <si>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</si>
  <si>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</si>
  <si>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</si>
  <si>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</si>
  <si>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</si>
  <si>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</si>
  <si>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</si>
  <si>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</si>
  <si>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</si>
  <si>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</si>
  <si>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</si>
  <si>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</si>
  <si>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</si>
  <si>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</si>
  <si>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</si>
  <si>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</si>
  <si>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</si>
  <si>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</si>
  <si>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</si>
  <si>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</si>
  <si>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</si>
  <si>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</si>
  <si>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</si>
  <si>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</si>
  <si>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</si>
  <si>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</si>
  <si>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</si>
  <si>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</si>
  <si>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</si>
  <si>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</si>
  <si>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</si>
  <si>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</si>
  <si>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</si>
  <si>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</si>
  <si>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</si>
  <si>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</si>
  <si>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</si>
  <si>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</si>
  <si>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</si>
  <si>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</si>
  <si>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</si>
  <si>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</si>
  <si>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</si>
  <si>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</si>
  <si>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</si>
  <si>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</si>
  <si>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</si>
  <si>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</si>
  <si>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</si>
  <si>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</si>
  <si>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</si>
  <si>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</si>
  <si>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</si>
  <si>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</si>
  <si>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</si>
  <si>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</si>
  <si>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</si>
  <si>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</si>
  <si>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</si>
  <si>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</si>
  <si>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</si>
  <si>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</si>
  <si>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</si>
  <si>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</si>
  <si>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</si>
  <si>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</si>
  <si>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</si>
  <si>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</si>
  <si>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</si>
  <si>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</si>
  <si>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</si>
  <si>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</si>
  <si>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</si>
  <si>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</si>
  <si>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</si>
  <si>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</si>
  <si>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</si>
  <si>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</si>
  <si>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</si>
  <si>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</si>
  <si>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</si>
  <si>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</si>
  <si>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</si>
  <si>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</si>
  <si>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</si>
  <si>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</si>
  <si>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</si>
  <si>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</si>
  <si>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</si>
  <si>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</si>
  <si>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</si>
  <si>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</si>
  <si>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</si>
  <si>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</si>
  <si>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</si>
  <si>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</si>
  <si>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</si>
  <si>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</si>
  <si>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</si>
  <si>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</si>
  <si>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</si>
  <si>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</si>
  <si>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</si>
  <si>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</si>
  <si>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</si>
  <si>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</si>
  <si>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</si>
  <si>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</si>
  <si>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</si>
  <si>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</si>
  <si>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</si>
  <si>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</si>
  <si>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</si>
  <si>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</si>
  <si>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</si>
  <si>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</si>
  <si>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</si>
  <si>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</si>
  <si>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</si>
  <si>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</si>
  <si>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</si>
  <si>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</si>
  <si>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</si>
  <si>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</si>
  <si>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</si>
  <si>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</si>
  <si>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</si>
  <si>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</si>
  <si>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</si>
  <si>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</si>
  <si>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</si>
  <si>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</si>
  <si>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</si>
  <si>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</si>
  <si>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</si>
  <si>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</si>
  <si>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</si>
  <si>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</si>
  <si>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</si>
  <si>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</si>
  <si>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</si>
  <si>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</si>
  <si>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</si>
  <si>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</si>
  <si>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</si>
  <si>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</si>
  <si>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</si>
  <si>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</si>
  <si>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</si>
  <si>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</si>
  <si>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</si>
  <si>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</si>
  <si>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</si>
  <si>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</si>
  <si>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</si>
  <si>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</si>
  <si>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</si>
  <si>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</si>
  <si>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</si>
  <si>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</si>
  <si>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</si>
  <si>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</si>
  <si>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</si>
  <si>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</si>
  <si>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</si>
  <si>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</si>
  <si>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</si>
  <si>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</si>
  <si>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</si>
  <si>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</si>
  <si>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</si>
  <si>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</si>
  <si>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</si>
  <si>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</si>
  <si>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</si>
  <si>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</si>
  <si>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</si>
  <si>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</si>
  <si>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</si>
  <si>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</si>
  <si>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</si>
  <si>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</si>
  <si>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</si>
  <si>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</si>
  <si>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</si>
  <si>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</si>
  <si>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</si>
  <si>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</si>
  <si>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</si>
  <si>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</si>
  <si>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</si>
  <si>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</si>
  <si>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</si>
  <si>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</si>
  <si>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</si>
  <si>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</si>
  <si>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</si>
  <si>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</si>
  <si>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</si>
  <si>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</si>
  <si>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</si>
  <si>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</si>
  <si>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</si>
  <si>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</si>
  <si>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</si>
  <si>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</si>
  <si>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</si>
  <si>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</si>
  <si>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</si>
  <si>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</si>
  <si>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</si>
  <si>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</si>
  <si>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</si>
  <si>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</si>
  <si>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</si>
  <si>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</si>
  <si>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</si>
  <si>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</si>
  <si>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</si>
  <si>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</si>
  <si>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</si>
  <si>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</si>
  <si>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</si>
  <si>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</si>
  <si>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</si>
  <si>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</si>
  <si>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</si>
  <si>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</si>
  <si>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</si>
  <si>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</si>
  <si>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</si>
  <si>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</si>
  <si>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</si>
  <si>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</si>
  <si>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</si>
  <si>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</si>
  <si>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</si>
  <si>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</si>
  <si>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</si>
  <si>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</si>
  <si>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</si>
  <si>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</si>
  <si>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</si>
  <si>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</si>
  <si>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</si>
  <si>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</si>
  <si>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</si>
  <si>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</si>
  <si>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</si>
  <si>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</si>
  <si>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</si>
  <si>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</si>
  <si>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</si>
  <si>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</si>
  <si>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</si>
  <si>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</si>
  <si>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</si>
  <si>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</si>
  <si>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</si>
  <si>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</si>
  <si>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</si>
  <si>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</si>
  <si>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</si>
  <si>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</si>
  <si>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</si>
  <si>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</si>
  <si>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</si>
  <si>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</si>
  <si>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</si>
  <si>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</si>
  <si>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</si>
  <si>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</si>
  <si>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</si>
  <si>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</si>
  <si>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</si>
  <si>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</si>
  <si>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</si>
  <si>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</si>
  <si>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</si>
  <si>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</si>
  <si>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</si>
  <si>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</si>
  <si>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</si>
  <si>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</si>
  <si>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</si>
  <si>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</si>
  <si>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</si>
  <si>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</si>
  <si>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</si>
  <si>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</si>
  <si>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</si>
  <si>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</si>
  <si>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</si>
  <si>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</si>
  <si>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</si>
  <si>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</si>
  <si>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</si>
  <si>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</si>
  <si>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</si>
  <si>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</si>
  <si>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</si>
  <si>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</si>
  <si>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</si>
  <si>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</si>
  <si>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</si>
  <si>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</si>
  <si>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</si>
  <si>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</si>
  <si>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</si>
  <si>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</si>
  <si>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</si>
  <si>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</si>
  <si>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</si>
  <si>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</si>
  <si>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</si>
  <si>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</si>
  <si>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</si>
  <si>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</si>
  <si>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</si>
  <si>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</si>
  <si>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</si>
  <si>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</si>
  <si>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</si>
  <si>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</si>
  <si>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</si>
  <si>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</si>
  <si>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</si>
  <si>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</si>
  <si>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</si>
  <si>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</si>
  <si>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</si>
  <si>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</si>
  <si>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</si>
  <si>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</si>
  <si>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</si>
  <si>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</si>
  <si>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</si>
  <si>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</si>
  <si>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</si>
  <si>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</si>
  <si>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</si>
  <si>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</si>
  <si>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</si>
  <si>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</si>
  <si>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</si>
  <si>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</si>
  <si>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</si>
  <si>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</si>
  <si>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</si>
  <si>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</si>
  <si>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</si>
  <si>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</si>
  <si>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</si>
  <si>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</si>
  <si>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</si>
  <si>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</si>
  <si>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</si>
  <si>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</si>
  <si>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</si>
  <si>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</si>
  <si>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</si>
  <si>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</si>
  <si>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</si>
  <si>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</si>
  <si>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</si>
  <si>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</si>
  <si>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</si>
  <si>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</si>
  <si>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</si>
  <si>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</si>
  <si>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</si>
  <si>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</si>
  <si>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</si>
  <si>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</si>
  <si>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</si>
  <si>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</si>
  <si>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</si>
  <si>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</si>
  <si>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</si>
  <si>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</si>
  <si>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</si>
  <si>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</si>
  <si>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</si>
  <si>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</si>
  <si>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</si>
  <si>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</si>
  <si>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</si>
  <si>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</si>
  <si>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</si>
  <si>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</si>
  <si>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</si>
  <si>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</si>
  <si>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</si>
  <si>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</si>
  <si>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</si>
  <si>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</si>
  <si>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</si>
  <si>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</si>
  <si>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</si>
  <si>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</si>
  <si>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</si>
  <si>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</si>
  <si>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</si>
  <si>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</si>
  <si>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</si>
  <si>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</si>
  <si>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</si>
  <si>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</si>
  <si>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</si>
  <si>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</si>
  <si>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</si>
  <si>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</si>
  <si>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</si>
  <si>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</si>
  <si>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</si>
  <si>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</si>
  <si>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</si>
  <si>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</si>
  <si>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</si>
  <si>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</si>
  <si>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</si>
  <si>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</si>
  <si>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</si>
  <si>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</si>
  <si>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</si>
  <si>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</si>
  <si>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</si>
  <si>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</si>
  <si>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</si>
  <si>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</si>
  <si>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</si>
  <si>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</si>
  <si>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</si>
  <si>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</si>
  <si>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</si>
  <si>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</si>
  <si>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</si>
  <si>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</si>
  <si>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</si>
  <si>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</si>
  <si>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</si>
  <si>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</si>
  <si>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</si>
  <si>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</si>
  <si>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</si>
  <si>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</si>
  <si>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</si>
  <si>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</si>
  <si>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</si>
  <si>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</si>
  <si>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</si>
  <si>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</si>
  <si>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</si>
  <si>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</si>
  <si>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</si>
  <si>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</si>
  <si>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</si>
  <si>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</si>
  <si>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</si>
  <si>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</si>
  <si>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</si>
  <si>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</si>
  <si>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</si>
  <si>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</si>
  <si>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</si>
  <si>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</si>
  <si>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</si>
  <si>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</si>
  <si>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</si>
  <si>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</si>
  <si>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</si>
  <si>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</si>
  <si>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</si>
  <si>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</si>
  <si>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</si>
  <si>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</si>
  <si>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</si>
  <si>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</si>
  <si>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</si>
  <si>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</si>
  <si>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</si>
  <si>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</si>
  <si>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</si>
  <si>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</si>
  <si>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</si>
  <si>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</si>
  <si>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</si>
  <si>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</si>
  <si>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</si>
  <si>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</si>
  <si>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</si>
  <si>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</si>
  <si>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</si>
  <si>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</si>
  <si>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</si>
  <si>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</si>
  <si>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</si>
  <si>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</si>
  <si>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</si>
  <si>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</si>
  <si>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</si>
  <si>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</si>
  <si>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</si>
  <si>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</si>
  <si>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</si>
  <si>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</si>
  <si>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</si>
  <si>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</si>
  <si>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</si>
  <si>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</si>
  <si>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</si>
  <si>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</si>
  <si>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</si>
  <si>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</si>
  <si>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</si>
  <si>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</si>
  <si>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</si>
  <si>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</si>
  <si>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</si>
  <si>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</si>
  <si>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</si>
  <si>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</si>
  <si>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</si>
  <si>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</si>
  <si>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</si>
  <si>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</si>
  <si>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</si>
  <si>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</si>
  <si>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</si>
  <si>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</si>
  <si>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</si>
  <si>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</si>
  <si>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</si>
  <si>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</si>
  <si>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</si>
  <si>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</si>
  <si>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</si>
  <si>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</si>
  <si>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</si>
  <si>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</si>
  <si>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</si>
  <si>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</si>
  <si>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</si>
  <si>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</si>
  <si>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</si>
  <si>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</si>
  <si>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</si>
  <si>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</si>
  <si>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</si>
  <si>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</si>
  <si>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</si>
  <si>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</si>
  <si>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</si>
  <si>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</si>
  <si>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</si>
  <si>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</si>
  <si>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</si>
  <si>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</si>
  <si>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</si>
  <si>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</si>
  <si>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</si>
  <si>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</si>
  <si>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</si>
  <si>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</si>
  <si>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</si>
  <si>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</si>
  <si>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</si>
  <si>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</si>
  <si>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</si>
  <si>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</si>
  <si>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</si>
  <si>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</si>
  <si>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</si>
  <si>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</si>
  <si>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</si>
  <si>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</si>
  <si>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</si>
  <si>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</si>
  <si>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</si>
  <si>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</si>
  <si>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</si>
  <si>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</si>
  <si>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</si>
  <si>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</si>
  <si>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</si>
  <si>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</si>
  <si>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</si>
  <si>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</si>
  <si>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</si>
  <si>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</si>
  <si>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</si>
  <si>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</si>
  <si>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</si>
  <si>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</si>
  <si>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</si>
  <si>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</si>
  <si>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</si>
  <si>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</si>
  <si>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</si>
  <si>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</si>
  <si>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</si>
  <si>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</si>
  <si>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</si>
  <si>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</si>
  <si>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</si>
  <si>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</si>
  <si>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</si>
  <si>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</si>
  <si>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</si>
  <si>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</si>
  <si>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</si>
  <si>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</si>
  <si>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</si>
  <si>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</si>
  <si>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</si>
  <si>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</si>
  <si>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</si>
  <si>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</si>
  <si>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</si>
  <si>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</si>
  <si>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</si>
  <si>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</si>
  <si>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</si>
  <si>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</si>
  <si>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</si>
  <si>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</si>
  <si>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</si>
  <si>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</si>
  <si>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</si>
  <si>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</si>
  <si>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</si>
  <si>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</si>
  <si>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</si>
  <si>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</si>
  <si>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</si>
  <si>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</si>
  <si>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</si>
  <si>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</si>
  <si>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</si>
  <si>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</si>
  <si>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</si>
  <si>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</si>
  <si>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</si>
  <si>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</si>
  <si>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</si>
  <si>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</si>
  <si>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</si>
  <si>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</si>
  <si>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</si>
  <si>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</si>
  <si>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</si>
  <si>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</si>
  <si>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</si>
  <si>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</si>
  <si>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</si>
  <si>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</si>
  <si>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</si>
  <si>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</si>
  <si>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</si>
  <si>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</si>
  <si>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</si>
  <si>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</si>
  <si>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</si>
  <si>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</si>
  <si>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</si>
  <si>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</si>
  <si>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</si>
  <si>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</si>
  <si>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</si>
  <si>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</si>
  <si>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</si>
  <si>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</si>
  <si>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</si>
  <si>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</si>
  <si>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</si>
  <si>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</si>
  <si>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</si>
  <si>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</si>
  <si>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</si>
  <si>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</si>
  <si>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</si>
  <si>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</si>
  <si>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</si>
  <si>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</si>
  <si>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</si>
  <si>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</si>
  <si>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</si>
  <si>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</si>
  <si>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</si>
  <si>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</si>
  <si>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</si>
  <si>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</si>
  <si>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</si>
  <si>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</si>
  <si>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</si>
  <si>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</si>
  <si>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</si>
  <si>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</si>
  <si>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</si>
  <si>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</si>
  <si>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</si>
  <si>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</si>
  <si>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</si>
  <si>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</si>
  <si>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</si>
  <si>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</si>
  <si>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</si>
  <si>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</si>
  <si>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</si>
  <si>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</si>
  <si>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</si>
  <si>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</si>
  <si>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</si>
  <si>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</si>
  <si>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</si>
  <si>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</si>
  <si>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</si>
  <si>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</si>
  <si>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</si>
  <si>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</si>
  <si>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</si>
  <si>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</si>
  <si>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</si>
  <si>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</si>
  <si>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</si>
  <si>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</si>
  <si>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</si>
  <si>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</si>
  <si>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</si>
  <si>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</si>
  <si>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</si>
  <si>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</si>
  <si>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</si>
  <si>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</si>
  <si>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</si>
  <si>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</si>
  <si>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</si>
  <si>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</si>
  <si>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</si>
  <si>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</si>
  <si>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</si>
  <si>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</si>
  <si>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</si>
  <si>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</si>
  <si>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</si>
  <si>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</si>
  <si>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</si>
  <si>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</si>
  <si>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</si>
  <si>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</si>
  <si>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</si>
  <si>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</si>
  <si>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</si>
  <si>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</si>
  <si>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</si>
  <si>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</si>
  <si>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</si>
  <si>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</si>
  <si>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</si>
  <si>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</si>
  <si>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</si>
  <si>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</si>
  <si>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</si>
  <si>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</si>
  <si>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</si>
  <si>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</si>
  <si>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</si>
  <si>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</si>
  <si>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</si>
  <si>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</si>
  <si>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</si>
  <si>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</si>
  <si>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</si>
  <si>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</si>
  <si>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</si>
  <si>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</si>
  <si>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</si>
  <si>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</si>
  <si>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</si>
  <si>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</si>
  <si>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</si>
  <si>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</si>
  <si>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</si>
  <si>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</si>
  <si>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</si>
  <si>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</si>
  <si>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</si>
  <si>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</si>
  <si>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</si>
  <si>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</si>
  <si>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</si>
  <si>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</si>
  <si>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</si>
  <si>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</si>
  <si>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</si>
  <si>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</si>
  <si>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</si>
  <si>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</si>
  <si>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</si>
  <si>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</si>
  <si>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</si>
  <si>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</si>
  <si>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</si>
  <si>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</si>
  <si>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</si>
  <si>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</si>
  <si>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</si>
  <si>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</si>
  <si>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</si>
  <si>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</si>
  <si>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</si>
  <si>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</si>
  <si>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</si>
  <si>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</si>
  <si>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</si>
  <si>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</si>
  <si>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</si>
  <si>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</si>
  <si>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</si>
  <si>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</si>
  <si>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</si>
  <si>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</si>
  <si>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</si>
  <si>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</si>
  <si>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</si>
  <si>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</si>
  <si>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</si>
  <si>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</si>
  <si>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</si>
  <si>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</si>
  <si>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</si>
  <si>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</si>
  <si>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</si>
  <si>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</si>
  <si>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</si>
  <si>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</si>
  <si>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</si>
  <si>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</si>
  <si>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</si>
  <si>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</si>
  <si>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</si>
  <si>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</si>
  <si>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</si>
  <si>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</si>
  <si>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</si>
  <si>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</si>
  <si>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</si>
  <si>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</si>
  <si>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</si>
  <si>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</si>
  <si>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</si>
  <si>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</si>
  <si>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</si>
  <si>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</si>
  <si>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</si>
  <si>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</si>
  <si>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</si>
  <si>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</si>
  <si>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</si>
  <si>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</si>
  <si>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</si>
  <si>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</si>
  <si>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</si>
  <si>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</si>
  <si>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</si>
  <si>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</si>
  <si>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</si>
  <si>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</si>
  <si>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</si>
  <si>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</si>
  <si>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</si>
  <si>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</si>
  <si>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</si>
  <si>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</si>
  <si>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</si>
  <si>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</si>
  <si>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</si>
  <si>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</si>
  <si>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</si>
  <si>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</si>
  <si>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</si>
  <si>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</si>
  <si>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</si>
  <si>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</si>
  <si>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</si>
  <si>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</si>
  <si>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</si>
  <si>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</si>
  <si>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</si>
  <si>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</si>
  <si>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</si>
  <si>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</si>
  <si>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</si>
  <si>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</si>
  <si>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</si>
  <si>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</si>
  <si>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</si>
  <si>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</si>
  <si>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</si>
  <si>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</si>
  <si>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</si>
  <si>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</si>
  <si>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</si>
  <si>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</si>
  <si>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</si>
  <si>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</si>
  <si>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</si>
  <si>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</si>
  <si>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</si>
  <si>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</si>
  <si>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</si>
  <si>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</si>
  <si>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</si>
  <si>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</si>
  <si>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</si>
  <si>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</si>
  <si>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</si>
  <si>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</si>
  <si>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</si>
  <si>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</si>
  <si>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</si>
  <si>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</si>
  <si>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</si>
  <si>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</si>
  <si>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</si>
  <si>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</si>
  <si>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</si>
  <si>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</si>
  <si>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</si>
  <si>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</si>
  <si>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</si>
  <si>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</si>
  <si>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</si>
  <si>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</si>
  <si>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</si>
  <si>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</si>
  <si>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</si>
  <si>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</si>
  <si>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</si>
  <si>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</si>
  <si>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</si>
  <si>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</si>
  <si>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</si>
  <si>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</si>
  <si>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</si>
  <si>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</si>
  <si>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</si>
  <si>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</si>
  <si>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</si>
  <si>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</si>
  <si>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</si>
  <si>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</si>
  <si>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</si>
  <si>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</si>
  <si>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</si>
  <si>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</si>
  <si>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</si>
  <si>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</si>
  <si>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</si>
  <si>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</si>
  <si>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</si>
  <si>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</si>
  <si>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</si>
  <si>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</si>
  <si>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</si>
  <si>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</si>
  <si>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</si>
  <si>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</si>
  <si>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</si>
  <si>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</si>
  <si>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</si>
  <si>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</si>
  <si>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</si>
  <si>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</si>
  <si>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</si>
  <si>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</si>
  <si>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</si>
  <si>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</si>
  <si>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</si>
  <si>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</si>
  <si>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</si>
  <si>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</si>
  <si>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</si>
  <si>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</si>
  <si>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</si>
  <si>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</si>
  <si>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</si>
  <si>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</si>
  <si>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</si>
  <si>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</si>
  <si>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</si>
  <si>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</si>
  <si>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</si>
  <si>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</si>
  <si>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</si>
  <si>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</si>
  <si>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</si>
  <si>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</si>
  <si>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</si>
  <si>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</si>
  <si>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</si>
  <si>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</si>
  <si>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</si>
  <si>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</si>
  <si>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</si>
  <si>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</si>
  <si>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</si>
  <si>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</si>
  <si>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</si>
  <si>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</si>
  <si>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</si>
  <si>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</si>
  <si>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</si>
  <si>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</si>
  <si>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</si>
  <si>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</si>
  <si>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</si>
  <si>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</si>
  <si>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</si>
  <si>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</si>
  <si>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</si>
  <si>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</si>
  <si>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</si>
  <si>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</si>
  <si>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</si>
  <si>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</si>
  <si>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</si>
  <si>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</si>
  <si>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</si>
  <si>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</si>
  <si>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</si>
  <si>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</si>
  <si>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</si>
  <si>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</si>
  <si>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</si>
  <si>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</si>
  <si>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</si>
  <si>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</si>
  <si>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</si>
  <si>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</si>
  <si>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</si>
  <si>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</si>
  <si>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</si>
  <si>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</si>
  <si>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</si>
  <si>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</si>
  <si>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</si>
  <si>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</si>
  <si>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</si>
  <si>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</si>
  <si>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</si>
  <si>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</si>
  <si>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</si>
  <si>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</si>
  <si>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</si>
  <si>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</si>
  <si>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</si>
  <si>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</si>
  <si>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</si>
  <si>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</si>
  <si>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</si>
  <si>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</si>
  <si>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</si>
  <si>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</si>
  <si>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</si>
  <si>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</si>
  <si>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</si>
  <si>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</si>
  <si>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</si>
  <si>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</si>
  <si>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</si>
  <si>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</si>
  <si>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</si>
  <si>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</si>
  <si>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</si>
  <si>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</si>
  <si>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</si>
  <si>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</si>
  <si>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</si>
  <si>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</si>
  <si>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</si>
  <si>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</si>
  <si>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</si>
  <si>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</si>
  <si>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</si>
  <si>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</si>
  <si>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</si>
  <si>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</si>
  <si>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</si>
  <si>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</si>
  <si>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</si>
  <si>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</si>
  <si>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</si>
  <si>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</si>
  <si>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</si>
  <si>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</si>
  <si>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</si>
  <si>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</si>
  <si>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</si>
  <si>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</si>
  <si>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</si>
  <si>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</si>
  <si>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</si>
  <si>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</si>
  <si>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</si>
  <si>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</si>
  <si>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</si>
  <si>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</si>
  <si>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</si>
  <si>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</si>
  <si>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</si>
  <si>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</si>
  <si>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</si>
  <si>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</si>
  <si>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</si>
  <si>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</si>
  <si>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</si>
  <si>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</si>
  <si>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</si>
  <si>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</si>
  <si>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</si>
  <si>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</si>
  <si>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</si>
  <si>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</si>
  <si>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</si>
  <si>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</si>
  <si>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</si>
  <si>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</si>
  <si>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</si>
  <si>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</si>
  <si>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</si>
  <si>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</si>
  <si>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</si>
  <si>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</si>
  <si>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</si>
  <si>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</si>
  <si>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</si>
  <si>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</si>
  <si>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</si>
  <si>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</si>
  <si>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</si>
  <si>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</si>
  <si>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</si>
  <si>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</si>
  <si>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</si>
  <si>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</si>
  <si>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</si>
  <si>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</si>
  <si>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</si>
  <si>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</si>
  <si>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</si>
  <si>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</si>
  <si>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</si>
  <si>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</si>
  <si>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</si>
  <si>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</si>
  <si>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</si>
  <si>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</si>
  <si>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</si>
  <si>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</si>
  <si>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</si>
  <si>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</si>
  <si>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</si>
  <si>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</si>
  <si>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</si>
  <si>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</si>
  <si>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</si>
  <si>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</si>
  <si>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</si>
  <si>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</si>
  <si>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</si>
  <si>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</si>
  <si>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</si>
  <si>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</si>
  <si>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</si>
  <si>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</si>
  <si>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</si>
  <si>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</si>
  <si>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</si>
  <si>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</si>
  <si>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</si>
  <si>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</si>
  <si>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</si>
  <si>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</si>
  <si>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</si>
  <si>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</si>
  <si>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</si>
  <si>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</si>
  <si>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</si>
  <si>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</si>
  <si>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</si>
  <si>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</si>
  <si>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</si>
  <si>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</si>
  <si>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</si>
  <si>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</si>
  <si>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</si>
  <si>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</si>
  <si>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</si>
  <si>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</si>
  <si>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</si>
  <si>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</si>
  <si>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</si>
  <si>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</si>
  <si>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</si>
  <si>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</si>
  <si>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</si>
  <si>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</si>
  <si>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</si>
  <si>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</si>
  <si>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</si>
  <si>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</si>
  <si>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</si>
  <si>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</si>
  <si>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</si>
  <si>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</si>
  <si>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</si>
  <si>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</si>
  <si>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</si>
  <si>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</si>
  <si>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</si>
  <si>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</si>
  <si>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</si>
  <si>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</si>
  <si>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</si>
  <si>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</si>
  <si>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</si>
  <si>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</si>
  <si>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</si>
  <si>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</si>
  <si>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</si>
  <si>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</si>
  <si>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</si>
  <si>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</si>
  <si>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</si>
  <si>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</si>
  <si>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</si>
  <si>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</si>
  <si>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</si>
  <si>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</si>
  <si>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</si>
  <si>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</si>
  <si>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</si>
  <si>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</si>
  <si>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</si>
  <si>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</si>
  <si>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</si>
  <si>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</si>
  <si>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</si>
  <si>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</si>
  <si>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</si>
  <si>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</si>
  <si>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</si>
  <si>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</si>
  <si>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</si>
  <si>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</si>
  <si>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</si>
  <si>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</si>
  <si>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</si>
  <si>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</si>
  <si>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</si>
  <si>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</si>
  <si>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</si>
  <si>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</si>
  <si>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</si>
  <si>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</si>
  <si>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</si>
  <si>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</si>
  <si>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</si>
  <si>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</si>
  <si>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</si>
  <si>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</si>
  <si>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</si>
  <si>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</si>
  <si>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</si>
  <si>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</si>
  <si>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</si>
  <si>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</si>
  <si>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</si>
  <si>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</si>
  <si>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</si>
  <si>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</si>
  <si>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</si>
  <si>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</si>
  <si>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</si>
  <si>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</si>
  <si>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</si>
  <si>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</si>
  <si>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</si>
  <si>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</si>
  <si>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</si>
  <si>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</si>
  <si>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</si>
  <si>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</si>
  <si>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</si>
  <si>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</si>
  <si>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</si>
  <si>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</si>
  <si>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</si>
  <si>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</si>
  <si>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</si>
  <si>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</si>
  <si>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</si>
  <si>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</si>
  <si>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</si>
  <si>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</si>
  <si>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</si>
  <si>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</si>
  <si>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</si>
  <si>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</si>
  <si>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</si>
  <si>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</si>
  <si>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</si>
  <si>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</si>
  <si>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</si>
  <si>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</si>
  <si>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</si>
  <si>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</si>
  <si>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</si>
  <si>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</si>
  <si>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</si>
  <si>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</si>
  <si>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</si>
  <si>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</si>
  <si>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</si>
  <si>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</si>
  <si>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</si>
  <si>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</si>
  <si>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</si>
  <si>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</si>
  <si>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</si>
  <si>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</si>
  <si>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</si>
  <si>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</si>
  <si>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</si>
  <si>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</si>
  <si>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</si>
  <si>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</si>
  <si>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</si>
  <si>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</si>
  <si>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</si>
  <si>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</si>
  <si>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</si>
  <si>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</si>
  <si>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</si>
  <si>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</si>
  <si>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</si>
  <si>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</si>
  <si>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</si>
  <si>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</si>
  <si>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</si>
  <si>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</si>
  <si>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</si>
  <si>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</si>
  <si>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</si>
  <si>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</si>
  <si>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</si>
  <si>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</si>
  <si>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</si>
  <si>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</si>
  <si>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</si>
  <si>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</si>
  <si>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</si>
  <si>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</si>
  <si>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</si>
  <si>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</si>
  <si>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</si>
  <si>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</si>
  <si>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</si>
  <si>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</si>
  <si>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</si>
  <si>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</si>
  <si>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</si>
  <si>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</si>
  <si>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</si>
  <si>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</si>
  <si>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</si>
  <si>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</si>
  <si>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</si>
  <si>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</si>
  <si>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</si>
  <si>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</si>
  <si>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</si>
  <si>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</si>
  <si>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</si>
  <si>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</si>
  <si>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</si>
  <si>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</si>
  <si>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</si>
  <si>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</si>
  <si>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</si>
  <si>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</si>
  <si>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</si>
  <si>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</si>
  <si>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</si>
  <si>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</si>
  <si>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</si>
  <si>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</si>
  <si>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</si>
  <si>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</si>
  <si>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</si>
  <si>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</si>
  <si>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</si>
  <si>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</si>
  <si>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</si>
  <si>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</si>
  <si>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</si>
  <si>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</si>
  <si>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</si>
  <si>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</si>
  <si>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</si>
  <si>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</si>
  <si>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</si>
  <si>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</si>
  <si>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</si>
  <si>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</si>
  <si>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</si>
  <si>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</si>
  <si>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</si>
  <si>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</si>
  <si>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</si>
  <si>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</si>
  <si>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</si>
  <si>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</si>
  <si>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</si>
  <si>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</si>
  <si>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</si>
  <si>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</si>
  <si>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</si>
  <si>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</si>
  <si>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</si>
  <si>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</si>
  <si>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</si>
  <si>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</si>
  <si>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</si>
  <si>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</si>
  <si>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</si>
  <si>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</si>
  <si>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</si>
  <si>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</si>
  <si>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</si>
  <si>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</si>
  <si>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</si>
  <si>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</si>
  <si>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</si>
  <si>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</si>
  <si>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</si>
  <si>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</si>
  <si>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</si>
  <si>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</si>
  <si>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</si>
  <si>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</si>
  <si>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</si>
  <si>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</si>
  <si>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</si>
  <si>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</si>
  <si>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</si>
  <si>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</si>
  <si>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</si>
  <si>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</si>
  <si>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</si>
  <si>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</si>
  <si>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</si>
  <si>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</si>
  <si>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</si>
  <si>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</si>
  <si>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</si>
  <si>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</si>
  <si>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</si>
  <si>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</si>
  <si>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</si>
  <si>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</si>
  <si>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</si>
  <si>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</si>
  <si>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</si>
  <si>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</si>
  <si>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</si>
  <si>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</si>
  <si>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</si>
  <si>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</si>
  <si>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</si>
  <si>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</si>
  <si>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</si>
  <si>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</si>
  <si>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</si>
  <si>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</si>
  <si>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</si>
  <si>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</si>
  <si>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</si>
  <si>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</si>
  <si>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</si>
  <si>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</si>
  <si>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</si>
  <si>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</si>
  <si>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</si>
  <si>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</si>
  <si>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</si>
  <si>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</si>
  <si>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</si>
  <si>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</si>
  <si>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</si>
  <si>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</si>
  <si>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</si>
  <si>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</si>
  <si>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</si>
  <si>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</si>
  <si>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</si>
  <si>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</si>
  <si>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</si>
  <si>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</si>
  <si>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</si>
  <si>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</si>
  <si>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</si>
  <si>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</si>
  <si>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</si>
  <si>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</si>
  <si>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</si>
  <si>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</si>
  <si>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</si>
  <si>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</si>
  <si>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</si>
  <si>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</si>
  <si>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</si>
  <si>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</si>
  <si>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</si>
  <si>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</si>
  <si>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</si>
  <si>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</si>
  <si>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</si>
  <si>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</si>
  <si>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</si>
  <si>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</si>
  <si>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</si>
  <si>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</si>
  <si>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</si>
  <si>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</si>
  <si>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</si>
  <si>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</si>
  <si>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</si>
  <si>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</si>
  <si>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</si>
  <si>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</si>
  <si>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</si>
  <si>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</si>
  <si>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</si>
  <si>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</si>
  <si>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</si>
  <si>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</si>
  <si>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</si>
  <si>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</si>
  <si>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</si>
  <si>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</si>
  <si>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</si>
  <si>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</si>
  <si>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</si>
  <si>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</si>
  <si>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</si>
  <si>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</si>
  <si>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</si>
  <si>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</si>
  <si>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</si>
  <si>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</si>
  <si>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</si>
  <si>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</si>
  <si>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</si>
  <si>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</si>
  <si>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</si>
  <si>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</si>
  <si>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</si>
  <si>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</si>
  <si>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</si>
  <si>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</si>
  <si>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</si>
  <si>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</si>
  <si>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</si>
  <si>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</si>
  <si>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</si>
  <si>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</si>
  <si>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</si>
  <si>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</si>
  <si>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</si>
  <si>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</si>
  <si>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</si>
  <si>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</si>
  <si>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</si>
  <si>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</si>
  <si>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</si>
  <si>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</si>
  <si>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</si>
  <si>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</si>
  <si>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</si>
  <si>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</si>
  <si>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</si>
  <si>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</si>
  <si>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</si>
  <si>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</si>
  <si>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</si>
  <si>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</si>
  <si>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</si>
  <si>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</si>
  <si>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</si>
  <si>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</si>
  <si>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</si>
  <si>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</si>
  <si>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</si>
  <si>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</si>
  <si>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</si>
  <si>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</si>
  <si>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</si>
  <si>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</si>
  <si>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</si>
  <si>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</si>
  <si>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</si>
  <si>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</si>
  <si>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</si>
  <si>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</si>
  <si>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</si>
  <si>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</si>
  <si>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</si>
  <si>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</si>
  <si>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</si>
  <si>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</si>
  <si>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</si>
  <si>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</si>
  <si>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</si>
  <si>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</si>
  <si>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</si>
  <si>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</si>
  <si>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</si>
  <si>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</si>
  <si>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</si>
  <si>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</si>
  <si>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</si>
  <si>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</si>
  <si>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</si>
  <si>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</si>
  <si>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</si>
  <si>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</si>
  <si>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</si>
  <si>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</si>
  <si>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</si>
  <si>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</si>
  <si>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</si>
  <si>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</si>
  <si>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</si>
  <si>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</si>
  <si>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</si>
  <si>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</si>
  <si>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</si>
  <si>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</si>
  <si>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</si>
  <si>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</si>
  <si>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</si>
  <si>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</si>
  <si>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</si>
  <si>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</si>
  <si>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</si>
  <si>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</si>
  <si>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</si>
  <si>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</si>
  <si>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</si>
  <si>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</si>
  <si>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</si>
  <si>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</si>
  <si>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</si>
  <si>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</si>
  <si>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</si>
  <si>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</si>
  <si>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</si>
  <si>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</si>
  <si>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</si>
  <si>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</si>
  <si>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</si>
  <si>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</si>
  <si>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</si>
  <si>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</si>
  <si>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</si>
  <si>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</si>
  <si>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</si>
  <si>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</si>
  <si>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</si>
  <si>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</si>
  <si>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</si>
  <si>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</si>
  <si>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</si>
  <si>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</si>
  <si>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</si>
  <si>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</si>
  <si>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</si>
  <si>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</si>
  <si>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</si>
  <si>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</si>
  <si>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</si>
  <si>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</si>
  <si>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</si>
  <si>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</si>
  <si>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</si>
  <si>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</si>
  <si>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</si>
  <si>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</si>
  <si>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</si>
  <si>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</si>
  <si>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</si>
  <si>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</si>
  <si>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</si>
  <si>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</si>
  <si>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</si>
  <si>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</si>
  <si>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</si>
  <si>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</si>
  <si>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</si>
  <si>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</si>
  <si>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</si>
  <si>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</si>
  <si>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</si>
  <si>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</si>
  <si>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</si>
  <si>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</si>
  <si>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</si>
  <si>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</si>
  <si>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</si>
  <si>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</si>
  <si>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</si>
  <si>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</si>
  <si>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</si>
  <si>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</si>
  <si>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</si>
  <si>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</si>
  <si>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</si>
  <si>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</si>
  <si>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</si>
  <si>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</si>
  <si>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</si>
  <si>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</si>
  <si>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</si>
  <si>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</si>
  <si>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</si>
  <si>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</si>
  <si>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</si>
  <si>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</si>
  <si>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</si>
  <si>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</si>
  <si>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</si>
  <si>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</si>
  <si>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</si>
  <si>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</si>
  <si>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</si>
  <si>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</si>
  <si>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</si>
  <si>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</si>
  <si>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</si>
  <si>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</si>
  <si>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</si>
  <si>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</si>
  <si>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</si>
  <si>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</si>
  <si>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</si>
  <si>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</si>
  <si>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</si>
  <si>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</si>
  <si>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</si>
  <si>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</si>
  <si>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</si>
  <si>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</si>
  <si>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</si>
  <si>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</si>
  <si>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</si>
  <si>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</si>
  <si>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</si>
  <si>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</si>
  <si>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</si>
  <si>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</si>
  <si>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</si>
  <si>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</si>
  <si>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</si>
  <si>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</si>
  <si>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</si>
  <si>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</si>
  <si>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</si>
  <si>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</si>
  <si>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</si>
  <si>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</si>
  <si>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</si>
  <si>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</si>
  <si>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</si>
  <si>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</si>
  <si>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</si>
  <si>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</si>
  <si>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</si>
  <si>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</si>
  <si>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</si>
  <si>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</si>
  <si>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</si>
  <si>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</si>
  <si>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</si>
  <si>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</si>
  <si>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</si>
  <si>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</si>
  <si>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</si>
  <si>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</si>
  <si>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</si>
  <si>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</si>
  <si>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</si>
  <si>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</si>
  <si>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</si>
  <si>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</si>
  <si>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</si>
  <si>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</si>
  <si>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</si>
  <si>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</si>
  <si>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</si>
  <si>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</si>
  <si>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</si>
  <si>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</si>
  <si>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</si>
  <si>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</si>
  <si>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</si>
  <si>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</si>
  <si>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</si>
  <si>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</si>
  <si>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</si>
  <si>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</si>
  <si>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</si>
  <si>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</si>
  <si>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</si>
  <si>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</si>
  <si>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</si>
  <si>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</si>
  <si>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</si>
  <si>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</si>
  <si>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</si>
  <si>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</si>
  <si>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</si>
  <si>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</si>
  <si>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</si>
  <si>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</si>
  <si>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</si>
  <si>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</si>
  <si>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</si>
  <si>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</si>
  <si>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</si>
  <si>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</si>
  <si>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</si>
  <si>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</si>
  <si>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</si>
  <si>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</si>
  <si>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</si>
  <si>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</si>
  <si>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</si>
  <si>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</si>
  <si>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</si>
  <si>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</si>
  <si>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</si>
  <si>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</si>
  <si>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</si>
  <si>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</si>
  <si>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</si>
  <si>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</si>
  <si>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</si>
  <si>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</si>
  <si>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</si>
  <si>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</si>
  <si>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</si>
  <si>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</si>
  <si>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</si>
  <si>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</si>
  <si>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</si>
  <si>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</si>
  <si>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</si>
  <si>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</si>
  <si>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</si>
  <si>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</si>
  <si>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</si>
  <si>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</si>
  <si>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</si>
  <si>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</si>
  <si>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</si>
  <si>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</si>
  <si>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</si>
  <si>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</si>
  <si>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</si>
  <si>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</si>
  <si>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</si>
  <si>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</si>
  <si>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</si>
  <si>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</si>
  <si>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</si>
  <si>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</si>
  <si>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</si>
  <si>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</si>
  <si>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</si>
  <si>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</si>
  <si>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</si>
  <si>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</si>
  <si>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</si>
  <si>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</si>
  <si>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</si>
  <si>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</si>
  <si>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</si>
  <si>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</si>
  <si>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</si>
  <si>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</si>
  <si>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</si>
  <si>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</si>
  <si>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</si>
  <si>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</si>
  <si>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</si>
  <si>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</si>
  <si>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</si>
  <si>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</si>
  <si>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</si>
  <si>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</si>
  <si>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</si>
  <si>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</si>
  <si>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</si>
  <si>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</si>
  <si>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</si>
  <si>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</si>
  <si>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</si>
  <si>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</si>
  <si>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</si>
  <si>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</si>
  <si>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</si>
  <si>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</si>
  <si>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</si>
  <si>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</si>
  <si>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</si>
  <si>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</si>
  <si>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</si>
  <si>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</si>
  <si>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</si>
  <si>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</si>
  <si>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</si>
  <si>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</si>
  <si>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</si>
  <si>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</si>
  <si>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</si>
  <si>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</si>
  <si>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</si>
  <si>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</si>
  <si>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</si>
  <si>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</si>
  <si>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</si>
  <si>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</si>
  <si>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</si>
  <si>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</si>
  <si>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</si>
  <si>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</si>
  <si>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</si>
  <si>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</si>
  <si>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</si>
  <si>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</si>
  <si>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</si>
  <si>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</si>
  <si>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</si>
  <si>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</si>
  <si>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</si>
  <si>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</si>
  <si>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</si>
  <si>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</si>
  <si>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</si>
  <si>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</si>
  <si>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</si>
  <si>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</si>
  <si>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</si>
  <si>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</si>
  <si>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</si>
  <si>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</si>
  <si>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</si>
  <si>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</si>
  <si>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</si>
  <si>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</si>
  <si>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</si>
  <si>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</si>
  <si>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</si>
  <si>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</si>
  <si>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</si>
  <si>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</si>
  <si>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</si>
  <si>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</si>
  <si>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</si>
  <si>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</si>
  <si>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</si>
  <si>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</si>
  <si>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</si>
  <si>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</si>
  <si>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</si>
  <si>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</si>
  <si>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</si>
  <si>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</si>
  <si>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</si>
  <si>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</si>
  <si>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</si>
  <si>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</si>
  <si>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</si>
  <si>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</si>
  <si>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</si>
  <si>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</si>
  <si>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</si>
  <si>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</si>
  <si>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</si>
  <si>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</si>
  <si>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</si>
  <si>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</si>
  <si>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</si>
  <si>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</si>
  <si>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</si>
  <si>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</si>
  <si>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</si>
  <si>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</si>
  <si>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</si>
  <si>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</si>
  <si>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</si>
  <si>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</si>
  <si>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</si>
  <si>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</si>
  <si>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</si>
  <si>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</si>
  <si>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</si>
  <si>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</si>
  <si>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</si>
  <si>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</si>
  <si>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</si>
  <si>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</si>
  <si>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</si>
  <si>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</si>
  <si>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</si>
  <si>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</si>
  <si>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</si>
  <si>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</si>
  <si>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</si>
  <si>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</si>
  <si>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</si>
  <si>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</si>
  <si>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</si>
  <si>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</si>
  <si>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</si>
  <si>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</si>
  <si>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</si>
  <si>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</si>
  <si>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</si>
  <si>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</si>
  <si>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</si>
  <si>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</si>
  <si>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</si>
  <si>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</si>
  <si>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</si>
  <si>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</si>
  <si>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</si>
  <si>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</si>
  <si>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</si>
  <si>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</si>
  <si>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</si>
  <si>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</si>
  <si>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</si>
  <si>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</si>
  <si>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</si>
  <si>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</si>
  <si>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</si>
  <si>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</si>
  <si>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</si>
  <si>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</si>
  <si>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</si>
  <si>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</si>
  <si>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</si>
  <si>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</si>
  <si>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</si>
  <si>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</si>
  <si>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</si>
  <si>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</si>
  <si>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</si>
  <si>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</si>
  <si>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</si>
  <si>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</si>
  <si>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</si>
  <si>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</si>
  <si>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</si>
  <si>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</si>
  <si>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</si>
  <si>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</si>
  <si>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</si>
  <si>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</si>
  <si>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</si>
  <si>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</si>
  <si>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</si>
  <si>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</si>
  <si>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</si>
  <si>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</si>
  <si>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</si>
  <si>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</si>
  <si>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</si>
  <si>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</si>
  <si>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</si>
  <si>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</si>
  <si>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</si>
  <si>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</si>
  <si>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</si>
  <si>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</si>
  <si>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</si>
  <si>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</si>
  <si>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</si>
  <si>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</si>
  <si>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</si>
  <si>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</si>
  <si>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</si>
  <si>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</si>
  <si>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</si>
  <si>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</si>
  <si>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</si>
  <si>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</si>
  <si>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</si>
  <si>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</si>
  <si>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</si>
  <si>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</si>
  <si>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</si>
  <si>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</si>
  <si>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</si>
  <si>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</si>
  <si>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</si>
  <si>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</si>
  <si>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</si>
  <si>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</si>
  <si>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</si>
  <si>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</si>
  <si>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</si>
  <si>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</si>
  <si>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</si>
  <si>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</si>
  <si>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</si>
  <si>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</si>
  <si>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</si>
  <si>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</si>
  <si>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</si>
  <si>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</si>
  <si>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</si>
  <si>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</si>
  <si>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</si>
  <si>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</si>
  <si>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</si>
  <si>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</si>
  <si>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</si>
  <si>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</si>
  <si>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</si>
  <si>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</si>
  <si>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</si>
  <si>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</si>
  <si>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</si>
  <si>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</si>
  <si>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</si>
  <si>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</si>
  <si>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</si>
  <si>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</si>
  <si>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</si>
  <si>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</si>
  <si>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</si>
  <si>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</si>
  <si>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</si>
  <si>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</si>
  <si>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</si>
  <si>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</si>
  <si>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</si>
  <si>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</si>
  <si>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</si>
  <si>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</si>
  <si>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</si>
  <si>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</si>
  <si>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</si>
  <si>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</si>
  <si>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</si>
  <si>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</si>
  <si>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</si>
  <si>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</si>
  <si>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</si>
  <si>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</si>
  <si>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</si>
  <si>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</si>
  <si>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</si>
  <si>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</si>
  <si>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</si>
  <si>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</si>
  <si>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</si>
  <si>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</si>
  <si>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</si>
  <si>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</si>
  <si>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</si>
  <si>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</si>
  <si>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</si>
  <si>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</si>
  <si>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</si>
  <si>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</si>
  <si>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</si>
  <si>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</si>
  <si>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</si>
  <si>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</si>
  <si>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</si>
  <si>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</si>
  <si>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</si>
  <si>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</si>
  <si>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</si>
  <si>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</si>
  <si>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</si>
  <si>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</si>
  <si>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</si>
  <si>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</si>
  <si>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</si>
  <si>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</si>
  <si>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</si>
  <si>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</si>
  <si>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</si>
  <si>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</si>
  <si>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</si>
  <si>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</si>
  <si>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</si>
  <si>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</si>
  <si>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</si>
  <si>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</si>
  <si>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</si>
  <si>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</si>
  <si>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</si>
  <si>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</si>
  <si>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</si>
  <si>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</si>
  <si>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</si>
  <si>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</si>
  <si>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</si>
  <si>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</si>
  <si>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</si>
  <si>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</si>
  <si>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</si>
  <si>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</si>
  <si>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</si>
  <si>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</si>
  <si>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</si>
  <si>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</si>
  <si>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</si>
  <si>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</si>
  <si>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</si>
  <si>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</si>
  <si>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</si>
  <si>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</si>
  <si>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</si>
  <si>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</si>
  <si>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</si>
  <si>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</si>
  <si>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</si>
  <si>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</si>
  <si>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</si>
  <si>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</si>
  <si>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</si>
  <si>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</si>
  <si>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</si>
  <si>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</si>
  <si>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</si>
  <si>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</si>
  <si>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</si>
  <si>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</si>
  <si>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</si>
  <si>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</si>
  <si>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</si>
  <si>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</si>
  <si>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</si>
  <si>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</si>
  <si>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</si>
  <si>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</si>
  <si>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</si>
  <si>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</si>
  <si>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</si>
  <si>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</si>
  <si>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</si>
  <si>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</si>
  <si>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</si>
  <si>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</si>
  <si>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</si>
  <si>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</si>
  <si>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</si>
  <si>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</si>
  <si>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</si>
  <si>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</si>
  <si>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</si>
  <si>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</si>
  <si>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</si>
  <si>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</si>
  <si>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</si>
  <si>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</si>
  <si>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</si>
  <si>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</si>
  <si>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</si>
  <si>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</si>
  <si>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</si>
  <si>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</si>
  <si>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</si>
  <si>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</si>
  <si>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</si>
  <si>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</si>
  <si>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</si>
  <si>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</si>
  <si>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</si>
  <si>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</si>
  <si>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</si>
  <si>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</si>
  <si>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</si>
  <si>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</si>
  <si>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</si>
  <si>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</si>
  <si>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</si>
  <si>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</si>
  <si>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</si>
  <si>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</si>
  <si>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</si>
  <si>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</si>
  <si>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</si>
  <si>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</si>
  <si>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</si>
  <si>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</si>
  <si>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</si>
  <si>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</si>
  <si>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</si>
  <si>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</si>
  <si>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</si>
  <si>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</si>
  <si>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</si>
  <si>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</si>
  <si>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</si>
  <si>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</si>
  <si>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</si>
  <si>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</si>
  <si>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</si>
  <si>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</si>
  <si>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</si>
  <si>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</si>
  <si>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</si>
  <si>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</si>
  <si>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</si>
  <si>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</si>
  <si>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</si>
  <si>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</si>
  <si>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</si>
  <si>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</si>
  <si>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</si>
  <si>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</si>
  <si>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</si>
  <si>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</si>
  <si>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</si>
  <si>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</si>
  <si>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</si>
  <si>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</si>
  <si>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</si>
  <si>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</si>
  <si>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</si>
  <si>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</si>
  <si>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</si>
  <si>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</si>
  <si>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</si>
  <si>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</si>
  <si>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</si>
  <si>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</si>
  <si>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</si>
  <si>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</si>
  <si>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</si>
  <si>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</si>
  <si>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</si>
  <si>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</si>
  <si>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</si>
  <si>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</si>
  <si>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</si>
  <si>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</si>
  <si>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</si>
  <si>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</si>
  <si>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</si>
  <si>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</si>
  <si>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</si>
  <si>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</si>
  <si>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</si>
  <si>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</si>
  <si>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</si>
  <si>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</si>
  <si>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</si>
  <si>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</si>
  <si>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</si>
  <si>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</si>
  <si>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</si>
  <si>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</si>
  <si>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</si>
  <si>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</si>
  <si>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</si>
  <si>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</si>
  <si>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</si>
  <si>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</si>
  <si>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</si>
  <si>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</si>
  <si>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</si>
  <si>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</si>
  <si>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</si>
  <si>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</si>
  <si>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</si>
  <si>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</si>
  <si>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</si>
  <si>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</si>
  <si>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</si>
  <si>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</si>
  <si>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</si>
  <si>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</si>
  <si>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</si>
  <si>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</si>
  <si>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</si>
  <si>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</si>
  <si>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</si>
  <si>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</si>
  <si>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</si>
  <si>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</si>
  <si>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</si>
  <si>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</si>
  <si>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</si>
  <si>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</si>
  <si>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</si>
  <si>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</si>
  <si>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</si>
  <si>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</si>
  <si>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</si>
  <si>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</si>
  <si>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</si>
  <si>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</si>
  <si>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</si>
  <si>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</si>
  <si>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</si>
  <si>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</si>
  <si>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</si>
  <si>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</si>
  <si>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</si>
  <si>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</si>
  <si>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</si>
  <si>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</si>
  <si>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</si>
  <si>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</si>
  <si>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</si>
  <si>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</si>
  <si>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</si>
  <si>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</si>
  <si>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</si>
  <si>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</si>
  <si>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</si>
  <si>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</si>
  <si>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</si>
  <si>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</si>
  <si>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</si>
  <si>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</si>
  <si>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</si>
  <si>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</si>
  <si>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</si>
  <si>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</si>
  <si>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</si>
  <si>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</si>
  <si>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</si>
  <si>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</si>
  <si>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</si>
  <si>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</si>
  <si>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</si>
  <si>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</si>
  <si>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</si>
  <si>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</si>
  <si>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</si>
  <si>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</si>
  <si>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</si>
  <si>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</si>
  <si>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</si>
  <si>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</si>
  <si>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</si>
  <si>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</si>
  <si>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</si>
  <si>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</si>
  <si>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</si>
  <si>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</si>
  <si>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</si>
  <si>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</si>
  <si>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</si>
  <si>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</si>
  <si>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</si>
  <si>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</si>
  <si>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</si>
  <si>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</si>
  <si>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</si>
  <si>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</si>
  <si>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</si>
  <si>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</si>
  <si>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</si>
  <si>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</si>
  <si>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</si>
  <si>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</si>
  <si>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</si>
  <si>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</si>
  <si>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</si>
  <si>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</si>
  <si>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</si>
  <si>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</si>
  <si>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</si>
  <si>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</si>
  <si>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</si>
  <si>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</si>
  <si>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</si>
  <si>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</si>
  <si>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</si>
  <si>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</si>
  <si>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</si>
  <si>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</si>
  <si>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</si>
  <si>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</si>
  <si>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</si>
  <si>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</si>
  <si>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</si>
  <si>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</si>
  <si>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</si>
  <si>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</si>
  <si>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</si>
  <si>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</si>
  <si>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</si>
  <si>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</si>
  <si>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</si>
  <si>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</si>
  <si>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</si>
  <si>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</si>
  <si>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</si>
  <si>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</si>
  <si>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</si>
  <si>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</si>
  <si>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</si>
  <si>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</si>
  <si>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</si>
  <si>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</si>
  <si>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</si>
  <si>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</si>
  <si>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</si>
  <si>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</si>
  <si>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</si>
  <si>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</si>
  <si>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</si>
  <si>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</si>
  <si>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</si>
  <si>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</si>
  <si>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</si>
  <si>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</si>
  <si>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</si>
  <si>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</si>
  <si>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</si>
  <si>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</si>
  <si>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</si>
  <si>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</si>
  <si>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</si>
  <si>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</si>
  <si>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</si>
  <si>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</si>
  <si>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</si>
  <si>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</si>
  <si>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</si>
  <si>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</si>
  <si>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</si>
  <si>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</si>
  <si>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</si>
  <si>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</si>
  <si>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</si>
  <si>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</si>
  <si>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</si>
  <si>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</si>
  <si>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</si>
  <si>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</si>
  <si>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</si>
  <si>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</si>
  <si>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</si>
  <si>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</si>
  <si>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</si>
  <si>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</si>
  <si>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</si>
  <si>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</si>
  <si>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</si>
  <si>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</si>
  <si>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</si>
  <si>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</si>
  <si>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</si>
  <si>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</si>
  <si>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</si>
  <si>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</si>
  <si>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</si>
  <si>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</si>
  <si>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</si>
  <si>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</si>
  <si>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</si>
  <si>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</si>
  <si>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</si>
  <si>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</si>
  <si>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</si>
  <si>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</si>
  <si>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</si>
  <si>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</si>
  <si>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</si>
  <si>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</si>
  <si>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</si>
  <si>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</si>
  <si>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</si>
  <si>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</si>
  <si>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</si>
  <si>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</si>
  <si>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</si>
  <si>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</si>
  <si>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</si>
  <si>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</si>
  <si>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</si>
  <si>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</si>
  <si>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</si>
  <si>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</si>
  <si>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</si>
  <si>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</si>
  <si>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</si>
  <si>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</si>
  <si>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</si>
  <si>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</si>
  <si>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</si>
  <si>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</si>
  <si>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</si>
  <si>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</si>
  <si>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</si>
  <si>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</si>
  <si>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</si>
  <si>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</si>
  <si>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</si>
  <si>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</si>
  <si>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</si>
  <si>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</si>
  <si>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</si>
  <si>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</si>
  <si>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</si>
  <si>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</si>
  <si>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</si>
  <si>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</si>
  <si>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</si>
  <si>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</si>
  <si>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</si>
  <si>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</si>
  <si>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</si>
  <si>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</si>
  <si>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</si>
  <si>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</si>
  <si>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</si>
  <si>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</si>
  <si>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</si>
  <si>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</si>
  <si>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</si>
  <si>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</si>
  <si>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</si>
  <si>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</si>
  <si>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</si>
  <si>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</si>
  <si>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</si>
  <si>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</si>
  <si>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</si>
  <si>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</si>
  <si>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</si>
  <si>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</si>
  <si>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</si>
  <si>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</si>
  <si>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</si>
  <si>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</si>
  <si>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</si>
  <si>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</si>
  <si>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</si>
  <si>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</si>
  <si>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</si>
  <si>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</si>
  <si>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</si>
  <si>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</si>
  <si>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</si>
  <si>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</si>
  <si>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</si>
  <si>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</si>
  <si>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</si>
  <si>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</si>
  <si>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</si>
  <si>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</si>
  <si>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</si>
  <si>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</si>
  <si>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</si>
  <si>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</si>
  <si>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</si>
  <si>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</si>
  <si>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</si>
  <si>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</si>
  <si>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</si>
  <si>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</si>
  <si>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</si>
  <si>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</si>
  <si>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</si>
  <si>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</si>
  <si>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</si>
  <si>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</si>
  <si>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</si>
  <si>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</si>
  <si>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</si>
  <si>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</si>
  <si>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</si>
  <si>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</si>
  <si>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</si>
  <si>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</si>
  <si>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</si>
  <si>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</si>
  <si>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</si>
  <si>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</si>
  <si>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</si>
  <si>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</si>
  <si>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</si>
  <si>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</si>
  <si>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</si>
  <si>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</si>
  <si>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</si>
  <si>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</si>
  <si>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</si>
  <si>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</si>
  <si>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</si>
  <si>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</si>
  <si>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</si>
  <si>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</si>
  <si>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</si>
  <si>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</si>
  <si>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</si>
  <si>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</si>
  <si>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</si>
  <si>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</si>
  <si>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</si>
  <si>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</si>
  <si>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</si>
  <si>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</si>
  <si>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</si>
  <si>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</si>
  <si>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</si>
  <si>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</si>
  <si>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</si>
  <si>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</si>
  <si>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</si>
  <si>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</si>
  <si>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</si>
  <si>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</si>
  <si>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</si>
  <si>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</si>
  <si>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</si>
  <si>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</si>
  <si>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</si>
  <si>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</si>
  <si>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</si>
  <si>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</si>
  <si>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</si>
  <si>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</si>
  <si>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</si>
  <si>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</si>
  <si>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</si>
  <si>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</si>
  <si>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</si>
  <si>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</si>
  <si>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</si>
  <si>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</si>
  <si>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</si>
  <si>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</si>
  <si>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</si>
  <si>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</si>
  <si>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</si>
  <si>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</si>
  <si>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</si>
  <si>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</si>
  <si>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</si>
  <si>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</si>
  <si>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</si>
  <si>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</si>
  <si>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</si>
  <si>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</si>
  <si>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</si>
  <si>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</si>
  <si>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</si>
  <si>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</si>
  <si>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</si>
  <si>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</si>
  <si>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</si>
  <si>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</si>
  <si>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</si>
  <si>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</si>
  <si>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</si>
  <si>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</si>
  <si>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</si>
  <si>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</si>
  <si>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</si>
  <si>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</si>
  <si>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</si>
  <si>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</si>
  <si>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</si>
  <si>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</si>
  <si>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</si>
  <si>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</si>
  <si>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</si>
  <si>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</si>
  <si>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</si>
  <si>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</si>
  <si>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</si>
  <si>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</si>
  <si>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</si>
  <si>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</si>
  <si>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</si>
  <si>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</si>
  <si>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</si>
  <si>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</si>
  <si>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</si>
  <si>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</si>
  <si>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</si>
  <si>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</si>
  <si>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</si>
  <si>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</si>
  <si>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</si>
  <si>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</si>
  <si>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</si>
  <si>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</si>
  <si>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</si>
  <si>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</si>
  <si>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</si>
  <si>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</si>
  <si>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</si>
  <si>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</si>
  <si>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</si>
  <si>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</si>
  <si>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</si>
  <si>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</si>
  <si>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</si>
  <si>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</si>
  <si>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</si>
  <si>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</si>
  <si>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</si>
  <si>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</si>
  <si>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</si>
  <si>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</si>
  <si>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</si>
  <si>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</si>
  <si>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</si>
  <si>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</si>
  <si>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</si>
  <si>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</si>
  <si>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</si>
  <si>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</si>
  <si>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</si>
  <si>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</si>
  <si>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</si>
  <si>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</si>
  <si>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</si>
  <si>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</si>
  <si>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</si>
  <si>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</si>
  <si>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</si>
  <si>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</si>
  <si>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</si>
  <si>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</si>
  <si>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</si>
  <si>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</si>
  <si>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</si>
  <si>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</si>
  <si>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</si>
  <si>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</si>
  <si>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</si>
  <si>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</si>
  <si>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</si>
  <si>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</si>
  <si>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</si>
  <si>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</si>
  <si>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</si>
  <si>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</si>
  <si>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</si>
  <si>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</si>
  <si>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</si>
  <si>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</si>
  <si>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</si>
  <si>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</si>
  <si>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</si>
  <si>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</si>
  <si>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</si>
  <si>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</si>
  <si>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</si>
  <si>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</si>
  <si>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</si>
  <si>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</si>
  <si>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</si>
  <si>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</si>
  <si>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</si>
  <si>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</si>
  <si>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</si>
  <si>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</si>
  <si>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</si>
  <si>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</si>
  <si>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</si>
  <si>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</si>
  <si>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</si>
  <si>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</si>
  <si>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</si>
  <si>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</si>
  <si>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</si>
  <si>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</si>
  <si>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</si>
  <si>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</si>
  <si>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</si>
  <si>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</si>
  <si>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</si>
  <si>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</si>
  <si>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</si>
  <si>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</si>
  <si>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</si>
  <si>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</si>
  <si>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</si>
  <si>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</si>
  <si>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</si>
  <si>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</si>
  <si>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</si>
  <si>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</si>
  <si>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</si>
  <si>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</si>
  <si>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</si>
  <si>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</si>
  <si>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</si>
  <si>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</si>
  <si>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</si>
  <si>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</si>
  <si>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</si>
  <si>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</si>
  <si>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</si>
  <si>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</si>
  <si>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</si>
  <si>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</si>
  <si>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</si>
  <si>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</si>
  <si>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</si>
  <si>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</si>
  <si>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</si>
  <si>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</si>
  <si>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</si>
  <si>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</si>
  <si>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</si>
  <si>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</si>
  <si>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</si>
  <si>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</si>
  <si>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</si>
  <si>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</si>
  <si>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</si>
  <si>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</si>
  <si>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</si>
  <si>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</si>
  <si>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</si>
  <si>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</si>
  <si>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</si>
  <si>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</si>
  <si>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</si>
  <si>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</si>
  <si>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</si>
  <si>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</si>
  <si>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</si>
  <si>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</si>
  <si>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</si>
  <si>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</si>
  <si>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</si>
  <si>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</si>
  <si>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</si>
  <si>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</si>
  <si>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</si>
  <si>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</si>
  <si>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</si>
  <si>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</si>
  <si>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</si>
  <si>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</si>
  <si>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</si>
  <si>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</si>
  <si>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</si>
  <si>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</si>
  <si>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</si>
  <si>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</si>
  <si>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</si>
  <si>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</si>
  <si>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</si>
  <si>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</si>
  <si>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</si>
  <si>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</si>
  <si>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</si>
  <si>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</si>
  <si>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</si>
  <si>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</si>
  <si>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</si>
  <si>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</si>
  <si>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</si>
  <si>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</si>
  <si>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</si>
  <si>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</si>
  <si>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</si>
  <si>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</si>
  <si>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</si>
  <si>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</si>
  <si>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</si>
  <si>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</si>
  <si>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</si>
  <si>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</si>
  <si>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</si>
  <si>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</si>
  <si>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</si>
  <si>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</si>
  <si>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</si>
  <si>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</si>
  <si>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</si>
  <si>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</si>
  <si>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</si>
  <si>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</si>
  <si>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</si>
  <si>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</si>
  <si>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</si>
  <si>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</si>
  <si>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</si>
  <si>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</si>
  <si>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</si>
  <si>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</si>
  <si>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</si>
  <si>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</si>
  <si>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</si>
  <si>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</si>
  <si>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</si>
  <si>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</si>
  <si>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</si>
  <si>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</si>
  <si>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</si>
  <si>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</si>
  <si>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</si>
  <si>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</si>
  <si>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</si>
  <si>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</si>
  <si>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</si>
  <si>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</si>
  <si>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</si>
  <si>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</si>
  <si>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</si>
  <si>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</si>
  <si>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</si>
  <si>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</si>
  <si>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</si>
  <si>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</si>
  <si>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</si>
  <si>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</si>
  <si>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</si>
  <si>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</si>
  <si>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</si>
  <si>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</si>
  <si>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</si>
  <si>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</si>
  <si>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</si>
  <si>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</si>
  <si>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</si>
  <si>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</si>
  <si>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</si>
  <si>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</si>
  <si>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</si>
  <si>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</si>
  <si>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</si>
  <si>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</si>
  <si>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</si>
  <si>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</si>
  <si>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</si>
  <si>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</si>
  <si>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</si>
  <si>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</si>
  <si>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</si>
  <si>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</si>
  <si>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</si>
  <si>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</si>
  <si>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</si>
  <si>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</si>
  <si>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</si>
  <si>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</si>
  <si>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</si>
  <si>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</si>
  <si>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</si>
  <si>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</si>
  <si>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</si>
  <si>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</si>
  <si>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</si>
  <si>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</si>
  <si>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</si>
  <si>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</si>
  <si>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</si>
  <si>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</si>
  <si>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</si>
  <si>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</si>
  <si>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</si>
  <si>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</si>
  <si>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</si>
  <si>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</si>
  <si>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</si>
  <si>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</si>
  <si>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</si>
  <si>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</si>
  <si>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</si>
  <si>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</si>
  <si>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</si>
  <si>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</si>
  <si>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</si>
  <si>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</si>
  <si>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</si>
  <si>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</si>
  <si>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</si>
  <si>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</si>
  <si>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</si>
  <si>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</si>
  <si>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</si>
  <si>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</si>
  <si>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</si>
  <si>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</si>
  <si>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</si>
  <si>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</si>
  <si>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</si>
  <si>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</si>
  <si>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</si>
  <si>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</si>
  <si>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</si>
  <si>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</si>
  <si>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</si>
  <si>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</si>
  <si>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</si>
  <si>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</si>
  <si>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</si>
  <si>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</si>
  <si>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</si>
  <si>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</si>
  <si>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</si>
  <si>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</si>
  <si>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</si>
  <si>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</si>
  <si>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</si>
  <si>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</si>
  <si>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</si>
  <si>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</si>
  <si>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</si>
  <si>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</si>
  <si>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</si>
  <si>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</si>
  <si>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</si>
  <si>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</si>
  <si>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</si>
  <si>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</si>
  <si>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</si>
  <si>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</si>
  <si>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</si>
  <si>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</si>
  <si>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</si>
  <si>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</si>
  <si>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</si>
  <si>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</si>
  <si>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</si>
  <si>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</si>
  <si>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</si>
  <si>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</si>
  <si>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</si>
  <si>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</si>
  <si>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</si>
  <si>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</si>
  <si>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</si>
  <si>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</si>
  <si>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</si>
  <si>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</si>
  <si>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</si>
  <si>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</si>
  <si>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</si>
  <si>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</si>
  <si>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</si>
  <si>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</si>
  <si>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</si>
  <si>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</si>
  <si>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</si>
  <si>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</si>
  <si>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</si>
  <si>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</si>
  <si>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</si>
  <si>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</si>
  <si>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</si>
  <si>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</si>
  <si>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</si>
  <si>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</si>
  <si>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</si>
  <si>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</si>
  <si>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</si>
  <si>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</si>
  <si>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</si>
  <si>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</si>
  <si>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</si>
  <si>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</si>
  <si>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</si>
  <si>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</si>
  <si>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</si>
  <si>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</si>
  <si>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</si>
  <si>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</si>
  <si>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</si>
  <si>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</si>
  <si>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</si>
  <si>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</si>
  <si>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</si>
  <si>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</si>
  <si>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</si>
  <si>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</si>
  <si>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</si>
  <si>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</si>
  <si>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</si>
  <si>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</si>
  <si>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</si>
  <si>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</si>
  <si>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</si>
  <si>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</si>
  <si>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</si>
  <si>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</si>
  <si>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</si>
  <si>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</si>
  <si>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</si>
  <si>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</si>
  <si>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</si>
  <si>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</si>
  <si>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</si>
  <si>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</si>
  <si>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</si>
  <si>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</si>
  <si>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</si>
  <si>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</si>
  <si>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</si>
  <si>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</si>
  <si>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</si>
  <si>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</si>
  <si>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</si>
  <si>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</si>
  <si>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</si>
  <si>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</si>
  <si>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</si>
  <si>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</si>
  <si>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</si>
  <si>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</si>
  <si>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</si>
  <si>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</si>
  <si>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</si>
  <si>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</si>
  <si>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</si>
  <si>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</si>
  <si>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</si>
  <si>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</si>
  <si>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</si>
  <si>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</si>
  <si>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</si>
  <si>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</si>
  <si>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</si>
  <si>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</si>
  <si>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</si>
  <si>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</si>
  <si>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</si>
  <si>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</si>
  <si>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</si>
  <si>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</si>
  <si>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</si>
  <si>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</si>
  <si>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</si>
  <si>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</si>
  <si>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</si>
  <si>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</si>
  <si>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</si>
  <si>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</si>
  <si>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</si>
  <si>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</si>
  <si>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</si>
  <si>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</si>
  <si>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</si>
  <si>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</si>
  <si>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</si>
  <si>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</si>
  <si>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</si>
  <si>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</si>
  <si>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</si>
  <si>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</si>
  <si>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</si>
  <si>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</si>
  <si>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</si>
  <si>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</si>
  <si>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</si>
  <si>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</si>
  <si>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</si>
  <si>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</si>
  <si>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</si>
  <si>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</si>
  <si>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</si>
  <si>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</si>
  <si>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</si>
  <si>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</si>
  <si>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</si>
  <si>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</si>
  <si>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</si>
  <si>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</si>
  <si>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</si>
  <si>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</si>
  <si>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</si>
  <si>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</si>
  <si>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</si>
  <si>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</si>
  <si>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</si>
  <si>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</si>
  <si>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</si>
  <si>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</si>
  <si>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</si>
  <si>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</si>
  <si>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</si>
  <si>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</si>
  <si>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</si>
  <si>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</si>
  <si>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</si>
  <si>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</si>
  <si>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</si>
  <si>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</si>
  <si>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</si>
  <si>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</si>
  <si>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</si>
  <si>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</si>
  <si>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</si>
  <si>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</si>
  <si>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</si>
  <si>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</si>
  <si>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</si>
  <si>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</si>
  <si>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</si>
  <si>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</si>
  <si>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</si>
  <si>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</si>
  <si>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</si>
  <si>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</si>
  <si>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</si>
  <si>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</si>
  <si>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</si>
  <si>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</si>
  <si>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</si>
  <si>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</si>
  <si>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</si>
  <si>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</si>
  <si>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</si>
  <si>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</si>
  <si>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</si>
  <si>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</si>
  <si>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</si>
  <si>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</si>
  <si>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</si>
  <si>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</si>
  <si>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</si>
  <si>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</si>
  <si>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</si>
  <si>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</si>
  <si>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</si>
  <si>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</si>
  <si>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</si>
  <si>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</si>
  <si>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</si>
  <si>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</si>
  <si>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</si>
  <si>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</si>
  <si>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</si>
  <si>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</si>
  <si>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</si>
  <si>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</si>
  <si>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</si>
  <si>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</si>
  <si>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</si>
  <si>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</si>
  <si>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</si>
  <si>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</si>
  <si>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</si>
  <si>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</si>
  <si>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</si>
  <si>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</si>
  <si>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</si>
  <si>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</si>
  <si>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</si>
  <si>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</si>
  <si>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</si>
  <si>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</si>
  <si>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</si>
  <si>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</si>
  <si>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</si>
  <si>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</si>
  <si>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</si>
  <si>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</si>
  <si>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</si>
  <si>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</si>
  <si>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</si>
  <si>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</si>
  <si>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</si>
  <si>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</si>
  <si>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</si>
  <si>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</si>
  <si>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</si>
  <si>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</si>
  <si>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</si>
  <si>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</si>
  <si>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</si>
  <si>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</si>
  <si>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</si>
  <si>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</si>
  <si>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</si>
  <si>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</si>
  <si>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</si>
  <si>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</si>
  <si>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</si>
  <si>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</si>
  <si>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</si>
  <si>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</si>
  <si>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</si>
  <si>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</si>
  <si>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</si>
  <si>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</si>
  <si>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</si>
  <si>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</si>
  <si>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</si>
  <si>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</si>
  <si>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</si>
  <si>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</si>
  <si>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</si>
  <si>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</si>
  <si>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</si>
  <si>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</si>
  <si>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</si>
  <si>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</si>
  <si>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</si>
  <si>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</si>
  <si>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</si>
  <si>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</si>
  <si>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</si>
  <si>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</si>
  <si>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</si>
  <si>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</si>
  <si>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</si>
  <si>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</si>
  <si>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</si>
  <si>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</si>
  <si>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</si>
  <si>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</si>
  <si>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</si>
  <si>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</si>
  <si>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</si>
  <si>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</si>
  <si>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</si>
  <si>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</si>
  <si>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</si>
  <si>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</si>
  <si>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</si>
  <si>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</si>
  <si>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</si>
  <si>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</si>
  <si>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</si>
  <si>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</si>
  <si>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</si>
  <si>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</si>
  <si>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</si>
  <si>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</si>
  <si>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</si>
  <si>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</si>
  <si>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</si>
  <si>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</si>
  <si>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</si>
  <si>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</si>
  <si>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</si>
  <si>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</si>
  <si>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</si>
  <si>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</si>
  <si>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</si>
  <si>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</si>
  <si>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</si>
  <si>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</si>
  <si>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</si>
  <si>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</si>
  <si>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</si>
  <si>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</si>
  <si>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</si>
  <si>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</si>
  <si>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</si>
  <si>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</si>
  <si>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</si>
  <si>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</si>
  <si>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</si>
  <si>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</si>
  <si>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</si>
  <si>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</si>
  <si>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</si>
  <si>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</si>
  <si>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</si>
  <si>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</si>
  <si>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</si>
  <si>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</si>
  <si>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</si>
  <si>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</si>
  <si>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</si>
  <si>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</si>
  <si>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</si>
  <si>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</si>
  <si>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</si>
  <si>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</si>
  <si>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</si>
  <si>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</si>
  <si>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</si>
  <si>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</si>
  <si>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</si>
  <si>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</si>
  <si>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</si>
  <si>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</si>
  <si>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</si>
  <si>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</si>
  <si>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</si>
  <si>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</si>
  <si>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</si>
  <si>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</si>
  <si>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</si>
  <si>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</si>
  <si>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</si>
  <si>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</si>
  <si>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</si>
  <si>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</si>
  <si>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</si>
  <si>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</si>
  <si>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</si>
  <si>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</si>
  <si>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</si>
  <si>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</si>
  <si>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</si>
  <si>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</si>
  <si>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</si>
  <si>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</si>
  <si>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</si>
  <si>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</si>
  <si>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</si>
  <si>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</si>
  <si>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</si>
  <si>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</si>
  <si>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</si>
  <si>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</si>
  <si>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</si>
  <si>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</si>
  <si>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</si>
  <si>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</si>
  <si>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</si>
  <si>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</si>
  <si>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</si>
  <si>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</si>
  <si>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</si>
  <si>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</si>
  <si>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</si>
  <si>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</si>
  <si>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</si>
  <si>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</si>
  <si>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</si>
  <si>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</si>
  <si>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</si>
  <si>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</si>
  <si>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</si>
  <si>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</si>
  <si>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</si>
  <si>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</si>
  <si>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</si>
  <si>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</si>
  <si>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</si>
  <si>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</si>
  <si>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</si>
  <si>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</si>
  <si>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</si>
  <si>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</si>
  <si>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</si>
  <si>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</si>
  <si>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</si>
  <si>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</si>
  <si>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</si>
  <si>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</si>
  <si>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</si>
  <si>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</si>
  <si>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</si>
  <si>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</si>
  <si>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</si>
  <si>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</si>
  <si>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</si>
  <si>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</si>
  <si>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</si>
  <si>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</si>
  <si>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</si>
  <si>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</si>
  <si>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</si>
  <si>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</si>
  <si>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</si>
  <si>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</si>
  <si>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</si>
  <si>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</si>
  <si>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</si>
  <si>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</si>
  <si>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</si>
  <si>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</si>
  <si>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</si>
  <si>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</si>
  <si>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</si>
  <si>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</si>
  <si>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</si>
  <si>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</si>
  <si>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</si>
  <si>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</si>
  <si>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</si>
  <si>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</si>
  <si>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</si>
  <si>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</si>
  <si>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</si>
  <si>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</si>
  <si>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</si>
  <si>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</si>
  <si>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</si>
  <si>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</si>
  <si>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</si>
  <si>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</si>
  <si>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</si>
  <si>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</si>
  <si>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</si>
  <si>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</si>
  <si>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</si>
  <si>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</si>
  <si>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</si>
  <si>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</si>
  <si>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</si>
  <si>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</si>
  <si>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</si>
  <si>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</si>
  <si>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</si>
  <si>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</si>
  <si>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</si>
  <si>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</si>
  <si>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</si>
  <si>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</si>
  <si>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</si>
  <si>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</si>
  <si>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</si>
  <si>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</si>
  <si>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</si>
  <si>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</si>
  <si>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</si>
  <si>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</si>
  <si>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</si>
  <si>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</si>
  <si>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</si>
  <si>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</si>
  <si>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</si>
  <si>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</si>
  <si>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</si>
  <si>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</si>
  <si>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</si>
  <si>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</si>
  <si>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</si>
  <si>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</si>
  <si>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</si>
  <si>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</si>
  <si>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</si>
  <si>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</si>
  <si>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</si>
  <si>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</si>
  <si>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</si>
  <si>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</si>
  <si>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</si>
  <si>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</si>
  <si>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</si>
  <si>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</si>
  <si>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</si>
  <si>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</si>
  <si>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</si>
  <si>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</si>
  <si>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</si>
  <si>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</si>
  <si>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</si>
  <si>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</si>
  <si>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</si>
  <si>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</si>
  <si>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</si>
  <si>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</si>
  <si>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</si>
  <si>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</si>
  <si>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</si>
  <si>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</si>
  <si>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</si>
  <si>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</si>
  <si>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</si>
  <si>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</si>
  <si>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</si>
  <si>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</si>
  <si>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</si>
  <si>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</si>
  <si>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</si>
  <si>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</si>
  <si>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</si>
  <si>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</si>
  <si>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</si>
  <si>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</si>
  <si>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</si>
  <si>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</si>
  <si>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</si>
  <si>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</si>
  <si>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</si>
  <si>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</si>
  <si>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</si>
  <si>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</si>
  <si>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</si>
  <si>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</si>
  <si>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</si>
  <si>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</si>
  <si>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</si>
  <si>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</si>
  <si>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</si>
  <si>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</si>
  <si>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</si>
  <si>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</si>
  <si>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</si>
  <si>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</si>
  <si>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</si>
  <si>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</si>
  <si>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</si>
  <si>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</si>
  <si>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</si>
  <si>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</si>
  <si>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</si>
  <si>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</si>
  <si>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</si>
  <si>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</si>
  <si>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</si>
  <si>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</si>
  <si>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</si>
  <si>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</si>
  <si>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</si>
  <si>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</si>
  <si>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</si>
  <si>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</si>
  <si>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</si>
  <si>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</si>
  <si>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</si>
  <si>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</si>
  <si>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</si>
  <si>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</si>
  <si>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</si>
  <si>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</si>
  <si>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</si>
  <si>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</si>
  <si>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</si>
  <si>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</si>
  <si>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</si>
  <si>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</si>
  <si>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</si>
  <si>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</si>
  <si>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</si>
  <si>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</si>
  <si>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</si>
  <si>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</si>
  <si>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</si>
  <si>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</si>
  <si>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</si>
  <si>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</si>
  <si>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</si>
  <si>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</si>
  <si>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</si>
  <si>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</si>
  <si>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</si>
  <si>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</si>
  <si>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</si>
  <si>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</si>
  <si>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</si>
  <si>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</si>
  <si>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</si>
  <si>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</si>
  <si>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</si>
  <si>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</si>
  <si>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</si>
  <si>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</si>
  <si>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</si>
  <si>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</si>
  <si>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</si>
  <si>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</si>
  <si>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</si>
  <si>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</si>
  <si>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</si>
  <si>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</si>
  <si>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</si>
  <si>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</si>
  <si>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</si>
  <si>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</si>
  <si>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</si>
  <si>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</si>
  <si>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</si>
  <si>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</si>
  <si>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</si>
  <si>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</si>
  <si>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</si>
  <si>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</si>
  <si>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</si>
  <si>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</si>
  <si>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</si>
  <si>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</si>
  <si>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</si>
  <si>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</si>
  <si>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</si>
  <si>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</si>
  <si>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</si>
  <si>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</si>
  <si>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</si>
  <si>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</si>
  <si>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</si>
  <si>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</si>
  <si>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</si>
  <si>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</si>
  <si>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</si>
  <si>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</si>
  <si>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</si>
  <si>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</si>
  <si>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</si>
  <si>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</si>
  <si>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</si>
  <si>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</si>
  <si>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</si>
  <si>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</si>
  <si>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</si>
  <si>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</si>
  <si>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</si>
  <si>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</si>
  <si>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</si>
  <si>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</si>
  <si>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</si>
  <si>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</si>
  <si>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</si>
  <si>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</si>
  <si>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</si>
  <si>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</si>
  <si>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</si>
  <si>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</si>
  <si>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</si>
  <si>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</si>
  <si>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</si>
  <si>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</si>
  <si>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</si>
  <si>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</si>
  <si>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</si>
  <si>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</si>
  <si>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</si>
  <si>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</si>
  <si>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</si>
  <si>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</si>
  <si>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</si>
  <si>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</si>
  <si>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</si>
  <si>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</si>
  <si>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</si>
  <si>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</si>
  <si>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</si>
  <si>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</si>
  <si>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</si>
  <si>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</si>
  <si>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</si>
  <si>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</si>
  <si>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</si>
  <si>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</si>
  <si>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</si>
  <si>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</si>
  <si>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</si>
  <si>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</si>
  <si>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</si>
  <si>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</si>
  <si>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</si>
  <si>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</si>
  <si>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</si>
  <si>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</si>
  <si>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</si>
  <si>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</si>
  <si>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</si>
  <si>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</si>
  <si>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</si>
  <si>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</si>
  <si>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</si>
  <si>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</si>
  <si>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</si>
  <si>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</si>
  <si>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</si>
  <si>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</si>
  <si>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</si>
  <si>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</si>
  <si>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</si>
  <si>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</si>
  <si>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</si>
  <si>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</si>
  <si>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</si>
  <si>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</si>
  <si>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</si>
  <si>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</si>
  <si>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</si>
  <si>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</si>
  <si>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</si>
  <si>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</si>
  <si>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</si>
  <si>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</si>
  <si>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</si>
  <si>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</si>
  <si>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</si>
  <si>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</si>
  <si>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</si>
  <si>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</si>
  <si>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</si>
  <si>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</si>
  <si>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</si>
  <si>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</si>
  <si>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</si>
  <si>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</si>
  <si>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</si>
  <si>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</si>
  <si>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</si>
  <si>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</si>
  <si>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</si>
  <si>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</si>
  <si>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</si>
  <si>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</si>
  <si>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</si>
  <si>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</si>
  <si>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</si>
  <si>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</si>
  <si>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</si>
  <si>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</si>
  <si>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</si>
  <si>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</si>
  <si>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</si>
  <si>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</si>
  <si>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</si>
  <si>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</si>
  <si>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</si>
  <si>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</si>
  <si>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</si>
  <si>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</si>
  <si>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</si>
  <si>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</si>
  <si>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</si>
  <si>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</si>
  <si>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</si>
  <si>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</si>
  <si>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</si>
  <si>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</si>
  <si>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</si>
  <si>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</si>
  <si>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</si>
  <si>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</si>
  <si>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</si>
  <si>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</si>
  <si>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</si>
  <si>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</si>
  <si>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</si>
  <si>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</si>
  <si>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</si>
  <si>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</si>
  <si>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</si>
  <si>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</si>
  <si>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</si>
  <si>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</si>
  <si>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</si>
  <si>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</si>
  <si>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</si>
  <si>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</si>
  <si>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</si>
  <si>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</si>
  <si>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</si>
  <si>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</si>
  <si>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</si>
  <si>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</si>
  <si>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</si>
  <si>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</si>
  <si>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</si>
  <si>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</si>
  <si>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</si>
  <si>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</si>
  <si>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</si>
  <si>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</si>
  <si>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</si>
  <si>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</si>
  <si>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</si>
  <si>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</si>
  <si>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</si>
  <si>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</si>
  <si>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</si>
  <si>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</si>
  <si>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</si>
  <si>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</si>
  <si>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</si>
  <si>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</si>
  <si>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</si>
  <si>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</si>
  <si>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</si>
  <si>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</si>
  <si>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</si>
  <si>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</si>
  <si>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</si>
  <si>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</si>
  <si>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</si>
  <si>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</si>
  <si>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</si>
  <si>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</si>
  <si>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</si>
  <si>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</si>
  <si>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</si>
  <si>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</si>
  <si>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</si>
  <si>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</si>
  <si>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</si>
  <si>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</si>
  <si>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</si>
  <si>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</si>
  <si>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</si>
  <si>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</si>
  <si>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</si>
  <si>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</si>
  <si>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</si>
  <si>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</si>
  <si>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</si>
  <si>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</si>
  <si>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</si>
  <si>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</si>
  <si>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</si>
  <si>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</si>
  <si>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</si>
  <si>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</si>
  <si>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</si>
  <si>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</si>
  <si>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</si>
  <si>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</si>
  <si>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</si>
  <si>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</si>
  <si>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</si>
  <si>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</si>
  <si>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</si>
  <si>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</si>
  <si>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</si>
  <si>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</si>
  <si>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</si>
  <si>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</si>
  <si>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</si>
  <si>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</si>
  <si>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</si>
  <si>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</si>
  <si>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</si>
  <si>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</si>
  <si>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</si>
  <si>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</si>
  <si>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</si>
  <si>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</si>
  <si>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</si>
  <si>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</si>
  <si>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</si>
  <si>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</si>
  <si>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</si>
  <si>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</si>
  <si>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</si>
  <si>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</si>
  <si>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</si>
  <si>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</si>
  <si>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</si>
  <si>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</si>
  <si>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</si>
  <si>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</si>
  <si>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</si>
  <si>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</si>
  <si>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</si>
  <si>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</si>
  <si>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</si>
  <si>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</si>
  <si>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</si>
  <si>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</si>
  <si>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</si>
  <si>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</si>
  <si>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</si>
  <si>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</si>
  <si>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</si>
  <si>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</si>
  <si>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</si>
  <si>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</si>
  <si>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</si>
  <si>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</si>
  <si>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</si>
  <si>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</si>
  <si>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</si>
  <si>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</si>
  <si>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</si>
  <si>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</si>
  <si>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</si>
  <si>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</si>
  <si>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</si>
  <si>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</si>
  <si>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</si>
  <si>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</si>
  <si>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</si>
  <si>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</si>
  <si>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</si>
  <si>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</si>
  <si>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</si>
  <si>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</si>
  <si>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</si>
  <si>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</si>
  <si>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</si>
  <si>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</si>
  <si>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</si>
  <si>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</si>
  <si>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</si>
  <si>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</si>
  <si>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</si>
  <si>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</si>
  <si>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</si>
  <si>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</si>
  <si>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</si>
  <si>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</si>
  <si>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</si>
  <si>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</si>
  <si>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</si>
  <si>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</si>
  <si>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</si>
  <si>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</si>
  <si>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</si>
  <si>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</si>
  <si>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</si>
  <si>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</si>
  <si>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</si>
  <si>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</si>
  <si>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</si>
  <si>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</si>
  <si>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</si>
  <si>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</si>
  <si>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</si>
  <si>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</si>
  <si>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</si>
  <si>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</si>
  <si>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</si>
  <si>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</si>
  <si>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</si>
  <si>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</si>
  <si>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</si>
  <si>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</si>
  <si>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</si>
  <si>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</si>
  <si>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</si>
  <si>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</si>
  <si>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</si>
  <si>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</si>
  <si>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</si>
  <si>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</si>
  <si>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</si>
  <si>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</si>
  <si>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</si>
  <si>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</si>
  <si>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</si>
  <si>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</si>
  <si>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</si>
  <si>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</si>
  <si>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</si>
  <si>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</si>
  <si>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</si>
  <si>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</si>
  <si>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</si>
  <si>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</si>
  <si>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</si>
  <si>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</si>
  <si>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</si>
  <si>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</si>
  <si>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</si>
  <si>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</si>
  <si>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</si>
  <si>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</si>
  <si>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</si>
  <si>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</si>
  <si>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</si>
  <si>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</si>
  <si>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</si>
  <si>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</si>
  <si>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</si>
  <si>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</si>
  <si>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</si>
  <si>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</si>
  <si>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</si>
  <si>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</si>
  <si>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</si>
  <si>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</si>
  <si>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</si>
  <si>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</si>
  <si>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</si>
  <si>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</si>
  <si>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</si>
  <si>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</si>
  <si>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</si>
  <si>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</si>
  <si>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</si>
  <si>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</si>
  <si>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</si>
  <si>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</si>
  <si>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</si>
  <si>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</si>
  <si>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</si>
  <si>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</si>
  <si>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</si>
  <si>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</si>
  <si>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</si>
  <si>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</si>
  <si>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</si>
  <si>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</si>
  <si>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</si>
  <si>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</si>
  <si>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</si>
  <si>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</si>
  <si>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</si>
  <si>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</si>
  <si>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</si>
  <si>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</si>
  <si>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</si>
  <si>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</si>
  <si>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</si>
  <si>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</si>
  <si>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</si>
  <si>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</si>
  <si>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</si>
  <si>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</si>
  <si>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</si>
  <si>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</si>
  <si>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</si>
  <si>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</si>
  <si>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</si>
  <si>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</si>
  <si>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</si>
  <si>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</si>
  <si>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</si>
  <si>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</si>
  <si>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</si>
  <si>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</si>
  <si>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</si>
  <si>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</si>
  <si>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</si>
  <si>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</si>
  <si>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</si>
  <si>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</si>
  <si>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</si>
  <si>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</si>
  <si>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</si>
  <si>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</si>
  <si>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</si>
  <si>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</si>
  <si>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</si>
  <si>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</si>
  <si>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</si>
  <si>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</si>
  <si>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</si>
  <si>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</si>
  <si>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</si>
  <si>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</si>
  <si>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</si>
  <si>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</si>
  <si>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</si>
  <si>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</si>
  <si>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</si>
  <si>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</si>
  <si>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</si>
  <si>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</si>
  <si>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</si>
  <si>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</si>
  <si>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</si>
  <si>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</si>
  <si>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</si>
  <si>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</si>
  <si>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</si>
  <si>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</si>
  <si>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</si>
  <si>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</si>
  <si>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</si>
  <si>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</si>
  <si>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</si>
  <si>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</si>
  <si>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</si>
  <si>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</si>
  <si>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</si>
  <si>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</si>
  <si>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</si>
  <si>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</si>
  <si>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</si>
  <si>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</si>
  <si>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</si>
  <si>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</si>
  <si>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</si>
  <si>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</si>
  <si>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</si>
  <si>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</si>
  <si>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</si>
  <si>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</si>
  <si>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</si>
  <si>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</si>
  <si>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</si>
  <si>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</si>
  <si>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</si>
  <si>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</si>
  <si>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</si>
  <si>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</si>
  <si>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</si>
  <si>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</si>
  <si>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</si>
  <si>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</si>
  <si>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</si>
  <si>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</si>
  <si>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</si>
  <si>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</si>
  <si>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</si>
  <si>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</si>
  <si>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</si>
  <si>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</si>
  <si>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</si>
  <si>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</si>
  <si>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</si>
  <si>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</si>
  <si>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</si>
  <si>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</si>
  <si>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</si>
  <si>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</si>
  <si>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</si>
  <si>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</si>
  <si>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</si>
  <si>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</si>
  <si>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</si>
  <si>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</si>
  <si>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</si>
  <si>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</si>
  <si>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</si>
  <si>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</si>
  <si>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</si>
  <si>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</si>
  <si>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</si>
  <si>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</si>
  <si>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</si>
  <si>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</si>
  <si>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</si>
  <si>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</si>
  <si>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</si>
  <si>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</si>
  <si>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</si>
  <si>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</si>
  <si>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</si>
  <si>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</si>
  <si>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</si>
  <si>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</si>
  <si>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</si>
  <si>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</si>
  <si>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</si>
  <si>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</si>
  <si>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</si>
  <si>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</si>
  <si>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</si>
  <si>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</si>
  <si>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</si>
  <si>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</si>
  <si>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</si>
  <si>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</si>
  <si>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</si>
  <si>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</si>
  <si>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</si>
  <si>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</si>
  <si>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</si>
  <si>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</si>
  <si>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</si>
  <si>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</si>
  <si>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</si>
  <si>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</si>
  <si>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</si>
  <si>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</si>
  <si>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</si>
  <si>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</si>
  <si>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</si>
  <si>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</si>
  <si>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</si>
  <si>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</si>
  <si>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</si>
  <si>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</si>
  <si>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</si>
  <si>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</si>
  <si>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</si>
  <si>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</si>
  <si>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</si>
  <si>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</si>
  <si>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</si>
  <si>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</si>
  <si>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</si>
  <si>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</si>
  <si>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</si>
  <si>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</si>
  <si>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</si>
  <si>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</si>
  <si>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</si>
  <si>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</si>
  <si>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</si>
  <si>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</si>
  <si>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</si>
  <si>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</si>
  <si>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</si>
  <si>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</si>
  <si>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</si>
  <si>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</si>
  <si>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</si>
  <si>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</si>
  <si>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</si>
  <si>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</si>
  <si>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</si>
  <si>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</si>
  <si>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</si>
  <si>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</si>
  <si>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</si>
  <si>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</si>
  <si>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</si>
  <si>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</si>
  <si>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</si>
  <si>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</si>
  <si>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</si>
  <si>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</si>
  <si>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</si>
  <si>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</si>
  <si>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</si>
  <si>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</si>
  <si>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</si>
  <si>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</si>
  <si>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</si>
  <si>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</si>
  <si>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</si>
  <si>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</si>
  <si>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</si>
  <si>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</si>
  <si>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</si>
  <si>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</si>
  <si>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</si>
  <si>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</si>
  <si>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</si>
  <si>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</si>
  <si>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</si>
  <si>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</si>
  <si>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</si>
  <si>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</si>
  <si>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</si>
  <si>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</si>
  <si>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</si>
  <si>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</si>
  <si>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</si>
  <si>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</si>
  <si>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</si>
  <si>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</si>
  <si>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</si>
  <si>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</si>
  <si>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</si>
  <si>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</si>
  <si>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</si>
  <si>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</si>
  <si>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</si>
  <si>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</si>
  <si>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</si>
  <si>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</si>
  <si>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</si>
  <si>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</si>
  <si>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</si>
  <si>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</si>
  <si>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</si>
  <si>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</si>
  <si>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</si>
  <si>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</si>
  <si>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</si>
  <si>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</si>
  <si>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</si>
  <si>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</si>
  <si>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</si>
  <si>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</si>
  <si>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</si>
  <si>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</si>
  <si>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</si>
  <si>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</si>
  <si>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</si>
  <si>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</si>
  <si>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</si>
  <si>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</si>
  <si>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</si>
  <si>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</si>
  <si>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</si>
  <si>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</si>
  <si>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</si>
  <si>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</si>
  <si>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</si>
  <si>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</si>
  <si>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</si>
  <si>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</si>
  <si>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</si>
  <si>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</si>
  <si>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</si>
  <si>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</si>
  <si>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</si>
  <si>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</si>
  <si>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</si>
  <si>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</si>
  <si>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</si>
  <si>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</si>
  <si>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</si>
  <si>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</si>
  <si>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</si>
  <si>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</si>
  <si>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</si>
  <si>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</si>
  <si>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</si>
  <si>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</si>
  <si>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</si>
  <si>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</si>
  <si>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</si>
  <si>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</si>
  <si>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</si>
  <si>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</si>
  <si>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</si>
  <si>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</si>
  <si>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</si>
  <si>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</si>
  <si>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</si>
  <si>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</si>
  <si>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</si>
  <si>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</si>
  <si>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</si>
  <si>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</si>
  <si>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</si>
  <si>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</si>
  <si>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</si>
  <si>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</si>
  <si>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</si>
  <si>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</si>
  <si>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</si>
  <si>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</si>
  <si>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</si>
  <si>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</si>
  <si>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</si>
  <si>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</si>
  <si>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</si>
  <si>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</si>
  <si>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</si>
  <si>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</si>
  <si>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</si>
  <si>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</si>
  <si>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</si>
  <si>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</si>
  <si>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</si>
  <si>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</si>
  <si>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</si>
  <si>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</si>
  <si>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</si>
  <si>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</si>
  <si>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</si>
  <si>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</si>
  <si>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</si>
  <si>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</si>
  <si>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</si>
  <si>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</si>
  <si>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</si>
  <si>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</si>
  <si>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</si>
  <si>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</si>
  <si>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</si>
  <si>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</si>
  <si>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</si>
  <si>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</si>
  <si>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</si>
  <si>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</si>
  <si>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</si>
  <si>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</si>
  <si>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</si>
  <si>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</si>
  <si>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</si>
  <si>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</si>
  <si>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</si>
  <si>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</si>
  <si>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</si>
  <si>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</si>
  <si>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</si>
  <si>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</si>
  <si>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</si>
  <si>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</si>
  <si>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</si>
  <si>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</si>
  <si>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</si>
  <si>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</si>
  <si>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</si>
  <si>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</si>
  <si>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</si>
  <si>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</si>
  <si>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</si>
  <si>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</si>
  <si>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</si>
  <si>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</si>
  <si>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</si>
  <si>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</si>
  <si>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</si>
  <si>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</si>
  <si>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</si>
  <si>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</si>
  <si>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</si>
  <si>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</si>
  <si>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</si>
  <si>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</si>
  <si>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</si>
  <si>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</si>
  <si>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</si>
  <si>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</si>
  <si>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</si>
  <si>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</si>
  <si>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</si>
  <si>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</si>
  <si>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</si>
  <si>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</si>
  <si>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</si>
  <si>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</si>
  <si>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</si>
  <si>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</si>
  <si>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</si>
  <si>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</si>
  <si>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</si>
  <si>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</si>
  <si>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</si>
  <si>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</si>
  <si>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</si>
  <si>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</si>
  <si>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</si>
  <si>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</si>
  <si>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</si>
  <si>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</si>
  <si>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</si>
  <si>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</si>
  <si>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</si>
  <si>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</si>
  <si>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</si>
  <si>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</si>
  <si>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</si>
  <si>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</si>
  <si>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</si>
  <si>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</si>
  <si>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</si>
  <si>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</si>
  <si>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</si>
  <si>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</si>
  <si>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</si>
  <si>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</si>
  <si>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</si>
  <si>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</si>
  <si>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</si>
  <si>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</si>
  <si>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</si>
  <si>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</si>
  <si>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</si>
  <si>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</si>
  <si>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</si>
  <si>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</si>
  <si>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</si>
  <si>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</si>
  <si>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</si>
  <si>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</si>
  <si>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</si>
  <si>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</si>
  <si>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</si>
  <si>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</si>
  <si>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</si>
  <si>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</si>
  <si>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</si>
  <si>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</si>
  <si>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</si>
  <si>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</si>
  <si>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</si>
  <si>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</si>
  <si>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</si>
  <si>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</si>
  <si>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</si>
  <si>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</si>
  <si>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</si>
  <si>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</si>
  <si>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</si>
  <si>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</si>
  <si>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</si>
  <si>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</si>
  <si>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</si>
  <si>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</si>
  <si>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</si>
  <si>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</si>
  <si>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</si>
  <si>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</si>
  <si>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</si>
  <si>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</si>
  <si>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</si>
  <si>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</si>
  <si>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</si>
  <si>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</si>
  <si>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</si>
  <si>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</si>
  <si>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</si>
  <si>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</si>
  <si>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</si>
  <si>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</si>
  <si>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</si>
  <si>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</si>
  <si>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</si>
  <si>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</si>
  <si>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</si>
  <si>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</si>
  <si>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</si>
  <si>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</si>
  <si>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</si>
  <si>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</si>
  <si>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</si>
  <si>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</si>
  <si>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</si>
  <si>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</si>
  <si>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</si>
  <si>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</si>
  <si>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</si>
  <si>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</si>
  <si>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</si>
  <si>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</si>
  <si>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</si>
  <si>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</si>
  <si>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</si>
  <si>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</si>
  <si>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</si>
  <si>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</si>
  <si>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</si>
  <si>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</si>
  <si>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</si>
  <si>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</si>
  <si>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</si>
  <si>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</si>
  <si>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</si>
  <si>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</si>
  <si>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</si>
  <si>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</si>
  <si>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</si>
  <si>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</si>
  <si>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</si>
  <si>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</si>
  <si>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</si>
  <si>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</si>
  <si>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</si>
  <si>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</si>
  <si>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</si>
  <si>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</si>
  <si>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</si>
  <si>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</si>
  <si>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</si>
  <si>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</si>
  <si>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</si>
  <si>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</si>
  <si>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</si>
  <si>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</si>
  <si>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</si>
  <si>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</si>
  <si>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</si>
  <si>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</si>
  <si>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</si>
  <si>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</si>
  <si>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</si>
  <si>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</si>
  <si>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</si>
  <si>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</si>
  <si>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</si>
  <si>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</si>
  <si>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</si>
  <si>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</si>
  <si>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</si>
  <si>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</si>
  <si>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</si>
  <si>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</si>
  <si>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</si>
  <si>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</si>
  <si>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</si>
  <si>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</si>
  <si>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</si>
  <si>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</si>
  <si>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</si>
  <si>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</si>
  <si>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</si>
  <si>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</si>
  <si>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</si>
  <si>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</si>
  <si>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</si>
  <si>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</si>
  <si>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</si>
  <si>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</si>
  <si>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</si>
  <si>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</si>
  <si>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</si>
  <si>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</si>
  <si>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</si>
  <si>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</si>
  <si>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</si>
  <si>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</si>
  <si>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</si>
  <si>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</si>
  <si>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</si>
  <si>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</si>
  <si>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</si>
  <si>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</si>
  <si>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</si>
  <si>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</si>
  <si>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</si>
  <si>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</si>
  <si>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</si>
  <si>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</si>
  <si>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</si>
  <si>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</si>
  <si>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</si>
  <si>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</si>
  <si>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</si>
  <si>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</si>
  <si>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</si>
  <si>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</si>
  <si>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</si>
  <si>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</si>
  <si>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</si>
  <si>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</si>
  <si>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</si>
  <si>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</si>
  <si>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</si>
  <si>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</si>
  <si>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</si>
  <si>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</si>
  <si>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</si>
  <si>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</si>
  <si>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</si>
  <si>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</si>
  <si>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</si>
  <si>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</si>
  <si>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</si>
  <si>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</si>
  <si>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</si>
  <si>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</si>
  <si>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</si>
  <si>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</si>
  <si>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</si>
  <si>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</si>
  <si>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</si>
  <si>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</si>
  <si>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</si>
  <si>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</si>
  <si>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</si>
  <si>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</si>
  <si>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</si>
  <si>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</si>
  <si>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</si>
  <si>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</si>
  <si>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</si>
  <si>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</si>
  <si>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</si>
  <si>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</si>
  <si>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</si>
  <si>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</si>
  <si>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</si>
  <si>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</si>
  <si>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</si>
  <si>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</si>
  <si>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</si>
  <si>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</si>
  <si>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</si>
  <si>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</si>
  <si>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</si>
  <si>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</si>
  <si>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</si>
  <si>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</si>
  <si>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</si>
  <si>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</si>
  <si>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</si>
  <si>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</si>
  <si>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</si>
  <si>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</si>
  <si>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</si>
  <si>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</si>
  <si>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</si>
  <si>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</si>
  <si>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</si>
  <si>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</si>
  <si>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</si>
  <si>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</si>
  <si>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</si>
  <si>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</si>
  <si>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</si>
  <si>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</si>
  <si>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</si>
  <si>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</si>
  <si>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</si>
  <si>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</si>
  <si>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</si>
  <si>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</si>
  <si>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</si>
  <si>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</si>
  <si>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</si>
  <si>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</si>
  <si>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</si>
  <si>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</si>
  <si>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</si>
  <si>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</si>
  <si>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</si>
  <si>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</si>
  <si>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</si>
  <si>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</si>
  <si>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</si>
  <si>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</si>
  <si>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</si>
  <si>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</si>
  <si>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</si>
  <si>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</si>
  <si>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</si>
  <si>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</si>
  <si>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</si>
  <si>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</si>
  <si>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</si>
  <si>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</si>
  <si>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</si>
  <si>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</si>
  <si>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</si>
  <si>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</si>
  <si>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</si>
  <si>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</si>
  <si>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</si>
  <si>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</si>
  <si>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</si>
  <si>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</si>
  <si>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</si>
  <si>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</si>
  <si>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</si>
  <si>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</si>
  <si>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</si>
  <si>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</si>
  <si>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</si>
  <si>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</si>
  <si>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</si>
  <si>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</si>
  <si>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</si>
  <si>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</si>
  <si>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</si>
  <si>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</si>
  <si>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</si>
  <si>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</si>
  <si>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</si>
  <si>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</si>
  <si>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</si>
  <si>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</si>
  <si>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</si>
  <si>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</si>
  <si>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</si>
  <si>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</si>
  <si>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</si>
  <si>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</si>
  <si>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</si>
  <si>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</si>
  <si>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</si>
  <si>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</si>
  <si>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</si>
  <si>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</si>
  <si>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</si>
  <si>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</si>
  <si>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</si>
  <si>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</si>
  <si>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</si>
  <si>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</si>
  <si>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</si>
  <si>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</si>
  <si>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</si>
  <si>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</si>
  <si>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</si>
  <si>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</si>
  <si>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</si>
  <si>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</si>
  <si>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</si>
  <si>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</si>
  <si>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</si>
  <si>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</si>
  <si>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</si>
  <si>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</si>
  <si>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</si>
  <si>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</si>
  <si>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</si>
  <si>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</si>
  <si>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</si>
  <si>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</si>
  <si>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</si>
  <si>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</si>
  <si>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</si>
  <si>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</si>
  <si>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</si>
  <si>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</si>
  <si>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</si>
  <si>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</si>
  <si>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</si>
  <si>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</si>
  <si>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</si>
  <si>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</si>
  <si>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</si>
  <si>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</si>
  <si>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</si>
  <si>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</si>
  <si>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</si>
  <si>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</si>
  <si>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</si>
  <si>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</si>
  <si>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</si>
  <si>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</si>
  <si>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</si>
  <si>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</si>
  <si>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</si>
  <si>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</si>
  <si>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</si>
  <si>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</si>
  <si>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</si>
  <si>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</si>
  <si>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</si>
  <si>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</si>
  <si>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</si>
  <si>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</si>
  <si>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</si>
  <si>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</si>
  <si>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</si>
  <si>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</si>
  <si>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</si>
  <si>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</si>
  <si>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</si>
  <si>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</si>
  <si>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</si>
  <si>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</si>
  <si>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</si>
  <si>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</si>
  <si>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</si>
  <si>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</si>
  <si>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</si>
  <si>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</si>
  <si>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</si>
  <si>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</si>
  <si>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</si>
  <si>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</si>
  <si>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</si>
  <si>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</si>
  <si>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</si>
  <si>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</si>
  <si>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</si>
  <si>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</si>
  <si>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</si>
  <si>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</si>
  <si>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</si>
  <si>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</si>
  <si>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</si>
  <si>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</si>
  <si>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</si>
  <si>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</si>
  <si>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</si>
  <si>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</si>
  <si>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</si>
  <si>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</si>
  <si>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</si>
  <si>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</si>
  <si>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</si>
  <si>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</si>
  <si>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</si>
  <si>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</si>
  <si>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</si>
  <si>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</si>
  <si>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</si>
  <si>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</si>
  <si>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</si>
  <si>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</si>
  <si>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</si>
  <si>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</si>
  <si>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</si>
  <si>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</si>
  <si>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</si>
  <si>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</si>
  <si>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</si>
  <si>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</si>
  <si>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</si>
  <si>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</si>
  <si>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</si>
  <si>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</si>
  <si>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</si>
  <si>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</si>
  <si>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</si>
  <si>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</si>
  <si>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</si>
  <si>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</si>
  <si>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</si>
  <si>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</si>
  <si>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</si>
  <si>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</si>
  <si>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</si>
  <si>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</si>
  <si>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</si>
  <si>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</si>
  <si>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</si>
  <si>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</si>
  <si>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</si>
  <si>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</si>
  <si>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</si>
  <si>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</si>
  <si>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</si>
  <si>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</si>
  <si>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</si>
  <si>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</si>
  <si>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</si>
  <si>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</si>
  <si>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</si>
  <si>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</si>
  <si>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</si>
  <si>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</si>
  <si>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</si>
  <si>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</si>
  <si>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</si>
  <si>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</si>
  <si>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</si>
  <si>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</si>
  <si>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</si>
  <si>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</si>
  <si>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</si>
  <si>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</si>
  <si>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</si>
  <si>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</si>
  <si>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</si>
  <si>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</si>
  <si>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</si>
  <si>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</si>
  <si>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</si>
  <si>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</si>
  <si>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</si>
  <si>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</si>
  <si>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</si>
  <si>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</si>
  <si>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</si>
  <si>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</si>
  <si>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</si>
  <si>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</si>
  <si>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</si>
  <si>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</si>
  <si>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</si>
  <si>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</si>
  <si>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</si>
  <si>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</si>
  <si>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</si>
  <si>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</si>
  <si>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</si>
  <si>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</si>
  <si>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</si>
  <si>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</si>
  <si>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</si>
  <si>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</si>
  <si>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</si>
  <si>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</si>
  <si>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</si>
  <si>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</si>
  <si>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</si>
  <si>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</si>
  <si>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</si>
  <si>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</si>
  <si>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</si>
  <si>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</si>
  <si>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</si>
  <si>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</si>
  <si>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</si>
  <si>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</si>
  <si>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</si>
  <si>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</si>
  <si>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</si>
  <si>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</si>
  <si>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</si>
  <si>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</si>
  <si>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</si>
  <si>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</si>
  <si>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</si>
  <si>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</si>
  <si>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</si>
  <si>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</si>
  <si>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</si>
  <si>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</si>
  <si>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</si>
  <si>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</si>
  <si>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</si>
  <si>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</si>
  <si>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</si>
  <si>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</si>
  <si>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</si>
  <si>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</si>
  <si>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</si>
  <si>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</si>
  <si>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</si>
  <si>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</si>
  <si>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</si>
  <si>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</si>
  <si>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</si>
  <si>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</si>
  <si>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</si>
  <si>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</si>
  <si>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</si>
  <si>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</si>
  <si>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</si>
  <si>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</si>
  <si>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</si>
  <si>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</si>
  <si>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</si>
  <si>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</si>
  <si>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</si>
  <si>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</si>
  <si>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</si>
  <si>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</si>
  <si>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</si>
  <si>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</si>
  <si>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</si>
  <si>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</si>
  <si>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</si>
  <si>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</si>
  <si>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</si>
  <si>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</si>
  <si>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</si>
  <si>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</si>
  <si>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</si>
  <si>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</si>
  <si>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</si>
  <si>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</si>
  <si>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</si>
  <si>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</si>
  <si>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</si>
  <si>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</si>
  <si>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</si>
  <si>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</si>
  <si>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</si>
  <si>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</si>
  <si>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</si>
  <si>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</si>
  <si>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</si>
  <si>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</si>
  <si>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</si>
  <si>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</si>
  <si>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</si>
  <si>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</si>
  <si>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</si>
  <si>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</si>
  <si>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</si>
  <si>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</si>
  <si>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</si>
  <si>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</si>
  <si>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</si>
  <si>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</si>
  <si>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</si>
  <si>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</si>
  <si>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</si>
  <si>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</si>
  <si>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</si>
  <si>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</si>
  <si>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</si>
  <si>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</si>
  <si>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</si>
  <si>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</si>
  <si>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</si>
  <si>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</si>
  <si>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</si>
  <si>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</si>
  <si>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</si>
  <si>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</si>
  <si>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</si>
  <si>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</si>
  <si>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</si>
  <si>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</si>
  <si>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</si>
  <si>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</si>
  <si>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</si>
  <si>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</si>
  <si>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</si>
  <si>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</si>
  <si>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</si>
  <si>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</si>
  <si>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</si>
  <si>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</si>
  <si>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</si>
  <si>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</si>
  <si>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</si>
  <si>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</si>
  <si>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</si>
  <si>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</si>
  <si>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</si>
  <si>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</si>
  <si>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</si>
  <si>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</si>
  <si>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</si>
  <si>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</si>
  <si>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</si>
  <si>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</si>
  <si>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</si>
  <si>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</si>
  <si>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</si>
  <si>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</si>
  <si>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</si>
  <si>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</si>
  <si>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</si>
  <si>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</si>
  <si>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</si>
  <si>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</si>
  <si>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</si>
  <si>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</si>
  <si>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</si>
  <si>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</si>
  <si>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</si>
  <si>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</si>
  <si>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</si>
  <si>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</si>
  <si>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</si>
  <si>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</si>
  <si>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</si>
  <si>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</si>
  <si>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</si>
  <si>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</si>
  <si>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</si>
  <si>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</si>
  <si>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</si>
  <si>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</si>
  <si>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</si>
  <si>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</si>
  <si>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</si>
  <si>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</si>
  <si>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</si>
  <si>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</si>
  <si>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</si>
  <si>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</si>
  <si>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</si>
  <si>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</si>
  <si>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</si>
  <si>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</si>
  <si>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</si>
  <si>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</si>
  <si>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</si>
  <si>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</si>
  <si>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</si>
  <si>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</si>
  <si>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</si>
  <si>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</si>
  <si>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</si>
  <si>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</si>
  <si>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</si>
  <si>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</si>
  <si>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</si>
  <si>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</si>
  <si>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</si>
  <si>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</si>
  <si>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</si>
  <si>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</si>
  <si>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</si>
  <si>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</si>
  <si>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</si>
  <si>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</si>
  <si>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</si>
  <si>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</si>
  <si>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</si>
  <si>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</si>
  <si>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</si>
  <si>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</si>
  <si>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</si>
  <si>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</si>
  <si>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</si>
  <si>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</si>
  <si>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</si>
  <si>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</si>
  <si>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</si>
  <si>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</si>
  <si>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</si>
  <si>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</si>
  <si>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</si>
  <si>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</si>
  <si>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</si>
  <si>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</si>
  <si>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</si>
  <si>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</si>
  <si>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</si>
  <si>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</si>
  <si>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</si>
  <si>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</si>
  <si>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</si>
  <si>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</si>
  <si>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</si>
  <si>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</si>
  <si>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</si>
  <si>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</si>
  <si>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</si>
  <si>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</si>
  <si>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</si>
  <si>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</si>
  <si>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</si>
  <si>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</si>
  <si>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</si>
  <si>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</si>
  <si>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</si>
  <si>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</si>
  <si>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</si>
  <si>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</si>
  <si>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</si>
  <si>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</si>
  <si>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</si>
  <si>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</si>
  <si>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</si>
  <si>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</si>
  <si>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</si>
  <si>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</si>
  <si>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</si>
  <si>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</si>
  <si>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</si>
  <si>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</si>
  <si>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</si>
  <si>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</si>
  <si>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</si>
  <si>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</si>
  <si>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</si>
  <si>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</si>
  <si>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</si>
  <si>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</si>
  <si>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</si>
  <si>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</si>
  <si>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</si>
  <si>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</si>
  <si>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</si>
  <si>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</si>
  <si>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</si>
  <si>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</si>
  <si>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</si>
  <si>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</si>
  <si>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</si>
  <si>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</si>
  <si>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</si>
  <si>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</si>
  <si>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</si>
  <si>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</si>
  <si>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</si>
  <si>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</si>
  <si>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</si>
  <si>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</si>
  <si>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</si>
  <si>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</si>
  <si>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</si>
  <si>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</si>
  <si>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</si>
  <si>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</si>
  <si>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</si>
  <si>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</si>
  <si>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</si>
  <si>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</si>
  <si>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</si>
  <si>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</si>
  <si>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</si>
  <si>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</si>
  <si>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</si>
  <si>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</si>
  <si>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</si>
  <si>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</si>
  <si>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</si>
  <si>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</si>
  <si>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</si>
  <si>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</si>
  <si>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</si>
  <si>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</si>
  <si>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</si>
  <si>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</si>
  <si>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</si>
  <si>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</si>
  <si>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</si>
  <si>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</si>
  <si>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</si>
  <si>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</si>
  <si>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</si>
  <si>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</si>
  <si>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</si>
  <si>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</si>
  <si>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</si>
  <si>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</si>
  <si>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</si>
  <si>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</si>
  <si>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</si>
  <si>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</si>
  <si>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</si>
  <si>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</si>
  <si>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</si>
  <si>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</si>
  <si>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</si>
  <si>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</si>
  <si>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</si>
  <si>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</si>
  <si>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Row Labels</t>
  </si>
  <si>
    <t>Grand Total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</si>
  <si>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</si>
  <si>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</si>
  <si>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</si>
  <si>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</si>
  <si>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</si>
  <si>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</si>
  <si>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</si>
  <si>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</si>
  <si>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</si>
  <si>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</si>
  <si>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</si>
  <si>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</si>
  <si>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</si>
  <si>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</si>
  <si>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</si>
  <si>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</si>
  <si>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</si>
  <si>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</si>
  <si>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</si>
  <si>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</si>
  <si>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</si>
  <si>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</si>
  <si>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</si>
  <si>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</si>
  <si>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</si>
  <si>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</si>
  <si>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</si>
  <si>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</si>
  <si>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</si>
  <si>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</si>
  <si>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</si>
  <si>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</si>
  <si>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</si>
  <si>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</si>
  <si>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</si>
  <si>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</si>
  <si>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</si>
  <si>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</si>
  <si>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</si>
  <si>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</si>
  <si>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</si>
  <si>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(All)</t>
  </si>
  <si>
    <t>Column Labels</t>
  </si>
  <si>
    <t>Count of id</t>
  </si>
  <si>
    <t>food</t>
  </si>
  <si>
    <t>games</t>
  </si>
  <si>
    <t>journalism</t>
  </si>
  <si>
    <t>music</t>
  </si>
  <si>
    <t>photography</t>
  </si>
  <si>
    <t>publishing</t>
  </si>
  <si>
    <t>technology</t>
  </si>
  <si>
    <t>theater</t>
  </si>
  <si>
    <t>Date Created Conversion</t>
  </si>
  <si>
    <t>Date Ended Conversion</t>
  </si>
  <si>
    <t>May</t>
  </si>
  <si>
    <t>Jul</t>
  </si>
  <si>
    <t>Aug</t>
  </si>
  <si>
    <t>Sep</t>
  </si>
  <si>
    <t>Oct</t>
  </si>
  <si>
    <t>Nov</t>
  </si>
  <si>
    <t>Jan</t>
  </si>
  <si>
    <t>Feb</t>
  </si>
  <si>
    <t>Mar</t>
  </si>
  <si>
    <t>Apr</t>
  </si>
  <si>
    <t>Jun</t>
  </si>
  <si>
    <t>Dec</t>
  </si>
  <si>
    <t>Count of state</t>
  </si>
  <si>
    <t>Years</t>
  </si>
  <si>
    <t>Goal</t>
  </si>
  <si>
    <t>Number Successful</t>
  </si>
  <si>
    <t xml:space="preserve">Number Failed </t>
  </si>
  <si>
    <t>Number Cancelled</t>
  </si>
  <si>
    <t>Total Projects</t>
  </si>
  <si>
    <t>Percentage Successful</t>
  </si>
  <si>
    <t>Percentage Canceled</t>
  </si>
  <si>
    <t xml:space="preserve">Percentage Failed </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</si>
  <si>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</si>
  <si>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</si>
  <si>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</si>
  <si>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</si>
  <si>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</si>
  <si>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</si>
  <si>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</si>
  <si>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</si>
  <si>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</si>
  <si>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</si>
  <si>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</si>
  <si>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</si>
  <si>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Sucessful</t>
  </si>
  <si>
    <t>Unsuccessful</t>
  </si>
  <si>
    <t>Mean</t>
  </si>
  <si>
    <t>Median</t>
  </si>
  <si>
    <t>Min</t>
  </si>
  <si>
    <t>Max</t>
  </si>
  <si>
    <t>Variance</t>
  </si>
  <si>
    <t>St Dev</t>
  </si>
  <si>
    <t xml:space="preserve">Median is more meaniful in summarizing the data as outliers skew the mean. </t>
  </si>
  <si>
    <t>1)</t>
  </si>
  <si>
    <t>2)</t>
  </si>
  <si>
    <t xml:space="preserve">As for failed campaigns we can assume that they have a lower backer count in general and thus the variability will be less because it will be usually closer to 0. </t>
  </si>
  <si>
    <t xml:space="preserve">There is more variablility in sucessful campaigns as the goals of each campaign differ and there may be campaigns that have different levels of success.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</si>
</sst>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2"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NumberFormat="1"/>
    <xf numFmtId="14" fontId="0" fillId="0" borderId="0" xfId="0" applyNumberFormat="1"/>
    <xf numFmtId="0" fontId="0" fillId="3" borderId="1" xfId="0" applyFont="1" applyFill="1" applyBorder="1"/>
    <xf numFmtId="0" fontId="0" fillId="0" borderId="1" xfId="0" applyFont="1" applyBorder="1"/>
    <xf numFmtId="0" fontId="3" fillId="2" borderId="1" xfId="0" applyFont="1" applyFill="1" applyBorder="1" applyAlignment="1">
      <alignment horizontal="center"/>
    </xf>
    <xf numFmtId="1" fontId="0" fillId="0" borderId="0" xfId="0" applyNumberFormat="1"/>
    <xf numFmtId="0" fontId="0" fillId="0" borderId="0" xfId="0" applyAlignment="1">
      <alignment horizontal="right"/>
    </xf>
  </cellXfs>
  <cellStyles count="2">
    <cellStyle name="Normal" xfId="0" builtinId="0"/>
    <cellStyle name="Percent" xfId="1" builtinId="5"/>
  </cellStyles>
  <dxfs count="12">
    <dxf>
      <font>
        <color rgb="FF9C0006"/>
      </font>
      <fill>
        <patternFill>
          <bgColor rgb="FFFFC7CE"/>
        </patternFill>
      </fill>
    </dxf>
    <dxf>
      <font>
        <color rgb="FF006100"/>
      </font>
      <fill>
        <patternFill>
          <bgColor rgb="FFC6EFCE"/>
        </patternFill>
      </fill>
    </dxf>
    <dxf>
      <font>
        <b/>
        <i val="0"/>
      </font>
      <fill>
        <patternFill>
          <bgColor theme="2"/>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b/>
        <i val="0"/>
      </font>
      <fill>
        <patternFill>
          <bgColor theme="2"/>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b/>
        <i val="0"/>
      </font>
      <fill>
        <patternFill>
          <bgColor theme="2"/>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[kickstarter.xlsx]Category!PivotTable2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Category!$B$5:$B$6</c:f>
              <c:strCache>
                <c:ptCount val="1"/>
                <c:pt idx="0">
                  <c:v>successful</c:v>
                </c:pt>
              </c:strCache>
            </c:strRef>
          </c:tx>
          <c:spPr>
            <a:solidFill>
              <a:schemeClr val="accent1"/>
            </a:solidFill>
            <a:ln>
              <a:noFill/>
            </a:ln>
            <a:effectLst/>
          </c:spPr>
          <c:invertIfNegative val="0"/>
          <c:cat>
            <c:strRef>
              <c:f>Category!$A$7:$A$16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Category!$B$7:$B$16</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C477-9143-9CE2-06F8BA8E60D7}"/>
            </c:ext>
          </c:extLst>
        </c:ser>
        <c:ser>
          <c:idx val="1"/>
          <c:order val="1"/>
          <c:tx>
            <c:strRef>
              <c:f>Category!$C$5:$C$6</c:f>
              <c:strCache>
                <c:ptCount val="1"/>
                <c:pt idx="0">
                  <c:v>failed</c:v>
                </c:pt>
              </c:strCache>
            </c:strRef>
          </c:tx>
          <c:spPr>
            <a:solidFill>
              <a:schemeClr val="accent2"/>
            </a:solidFill>
            <a:ln>
              <a:noFill/>
            </a:ln>
            <a:effectLst/>
          </c:spPr>
          <c:invertIfNegative val="0"/>
          <c:cat>
            <c:strRef>
              <c:f>Category!$A$7:$A$16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Category!$C$7:$C$16</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477-9143-9CE2-06F8BA8E60D7}"/>
            </c:ext>
          </c:extLst>
        </c:ser>
        <c:ser>
          <c:idx val="2"/>
          <c:order val="2"/>
          <c:tx>
            <c:strRef>
              <c:f>Category!$D$5:$D$6</c:f>
              <c:strCache>
                <c:ptCount val="1"/>
                <c:pt idx="0">
                  <c:v>canceled</c:v>
                </c:pt>
              </c:strCache>
            </c:strRef>
          </c:tx>
          <c:spPr>
            <a:solidFill>
              <a:schemeClr val="accent3"/>
            </a:solidFill>
            <a:ln>
              <a:noFill/>
            </a:ln>
            <a:effectLst/>
          </c:spPr>
          <c:invertIfNegative val="0"/>
          <c:cat>
            <c:strRef>
              <c:f>Category!$A$7:$A$16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Category!$D$7:$D$16</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C477-9143-9CE2-06F8BA8E60D7}"/>
            </c:ext>
          </c:extLst>
        </c:ser>
        <c:ser>
          <c:idx val="3"/>
          <c:order val="3"/>
          <c:tx>
            <c:strRef>
              <c:f>Category!$E$5:$E$6</c:f>
              <c:strCache>
                <c:ptCount val="1"/>
                <c:pt idx="0">
                  <c:v>live</c:v>
                </c:pt>
              </c:strCache>
            </c:strRef>
          </c:tx>
          <c:spPr>
            <a:solidFill>
              <a:schemeClr val="accent4"/>
            </a:solidFill>
            <a:ln>
              <a:noFill/>
            </a:ln>
            <a:effectLst/>
          </c:spPr>
          <c:invertIfNegative val="0"/>
          <c:cat>
            <c:strRef>
              <c:f>Category!$A$7:$A$16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Category!$E$7:$E$16</c:f>
              <c:numCache>
                <c:formatCode>General</c:formatCode>
                <c:ptCount val="9"/>
                <c:pt idx="1">
                  <c:v>6</c:v>
                </c:pt>
                <c:pt idx="4">
                  <c:v>20</c:v>
                </c:pt>
                <c:pt idx="8">
                  <c:v>24</c:v>
                </c:pt>
              </c:numCache>
            </c:numRef>
          </c:val>
          <c:extLst>
            <c:ext xmlns:c16="http://schemas.microsoft.com/office/drawing/2014/chart" uri="{C3380CC4-5D6E-409C-BE32-E72D297353CC}">
              <c16:uniqueId val="{00000006-C477-9143-9CE2-06F8BA8E60D7}"/>
            </c:ext>
          </c:extLst>
        </c:ser>
        <c:dLbls>
          <c:showLegendKey val="0"/>
          <c:showVal val="0"/>
          <c:showCatName val="0"/>
          <c:showSerName val="0"/>
          <c:showPercent val="0"/>
          <c:showBubbleSize val="0"/>
        </c:dLbls>
        <c:gapWidth val="219"/>
        <c:overlap val="100"/>
        <c:axId val="164292720"/>
        <c:axId val="164294368"/>
      </c:barChart>
      <c:catAx>
        <c:axId val="16429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94368"/>
        <c:crosses val="autoZero"/>
        <c:auto val="1"/>
        <c:lblAlgn val="ctr"/>
        <c:lblOffset val="100"/>
        <c:noMultiLvlLbl val="0"/>
      </c:catAx>
      <c:valAx>
        <c:axId val="164294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9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[kickstarter.xlsx]Sub-Category!PivotTable2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'Sub-Category'!$B$5:$B$6</c:f>
              <c:strCache>
                <c:ptCount val="1"/>
                <c:pt idx="0">
                  <c:v>successful</c:v>
                </c:pt>
              </c:strCache>
            </c:strRef>
          </c:tx>
          <c:spPr>
            <a:solidFill>
              <a:schemeClr val="accent1"/>
            </a:solidFill>
            <a:ln>
              <a:noFill/>
            </a:ln>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'Sub-Category'!$B$7:$B$48</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5-AAA7-5C42-B894-91242D76BEDF}"/>
            </c:ext>
          </c:extLst>
        </c:ser>
        <c:ser>
          <c:idx val="1"/>
          <c:order val="1"/>
          <c:tx>
            <c:strRef>
              <c:f>'Sub-Category'!$C$5:$C$6</c:f>
              <c:strCache>
                <c:ptCount val="1"/>
                <c:pt idx="0">
                  <c:v>failed</c:v>
                </c:pt>
              </c:strCache>
            </c:strRef>
          </c:tx>
          <c:spPr>
            <a:solidFill>
              <a:schemeClr val="accent2"/>
            </a:solidFill>
            <a:ln>
              <a:noFill/>
            </a:ln>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'Sub-Category'!$C$7:$C$48</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9-AAA7-5C42-B894-91242D76BEDF}"/>
            </c:ext>
          </c:extLst>
        </c:ser>
        <c:ser>
          <c:idx val="2"/>
          <c:order val="2"/>
          <c:tx>
            <c:strRef>
              <c:f>'Sub-Category'!$D$5:$D$6</c:f>
              <c:strCache>
                <c:ptCount val="1"/>
                <c:pt idx="0">
                  <c:v>canceled</c:v>
                </c:pt>
              </c:strCache>
            </c:strRef>
          </c:tx>
          <c:spPr>
            <a:solidFill>
              <a:schemeClr val="accent3"/>
            </a:solidFill>
            <a:ln>
              <a:noFill/>
            </a:ln>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'Sub-Category'!$D$7:$D$48</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A-AAA7-5C42-B894-91242D76BEDF}"/>
            </c:ext>
          </c:extLst>
        </c:ser>
        <c:ser>
          <c:idx val="3"/>
          <c:order val="3"/>
          <c:tx>
            <c:strRef>
              <c:f>'Sub-Category'!$E$5:$E$6</c:f>
              <c:strCache>
                <c:ptCount val="1"/>
                <c:pt idx="0">
                  <c:v>live</c:v>
                </c:pt>
              </c:strCache>
            </c:strRef>
          </c:tx>
          <c:spPr>
            <a:solidFill>
              <a:schemeClr val="accent4"/>
            </a:solidFill>
            <a:ln>
              <a:noFill/>
            </a:ln>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'Sub-Category'!$E$7:$E$48</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B-AAA7-5C42-B894-91242D76BEDF}"/>
            </c:ext>
          </c:extLst>
        </c:ser>
        <c:dLbls>
          <c:showLegendKey val="0"/>
          <c:showVal val="0"/>
          <c:showCatName val="0"/>
          <c:showSerName val="0"/>
          <c:showPercent val="0"/>
          <c:showBubbleSize val="0"/>
        </c:dLbls>
        <c:gapWidth val="219"/>
        <c:overlap val="100"/>
        <c:axId val="164292720"/>
        <c:axId val="164294368"/>
      </c:barChart>
      <c:catAx>
        <c:axId val="16429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94368"/>
        <c:crosses val="autoZero"/>
        <c:auto val="1"/>
        <c:lblAlgn val="ctr"/>
        <c:lblOffset val="100"/>
        <c:noMultiLvlLbl val="0"/>
      </c:catAx>
      <c:valAx>
        <c:axId val="164294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9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[kickstarter.xlsx]Date!PivotTable3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Date!$B$5:$B$6</c:f>
              <c:strCache>
                <c:ptCount val="1"/>
                <c:pt idx="0">
                  <c:v>successful</c:v>
                </c:pt>
              </c:strCache>
            </c:strRef>
          </c:tx>
          <c:spPr>
            <a:ln w="28575" cap="rnd">
              <a:solidFill>
                <a:schemeClr val="accent1"/>
              </a:solidFill>
              <a:round/>
            </a:ln>
            <a:effectLst/>
          </c:spPr>
          <c:marker>
            <c:symbol val="none"/>
          </c:marker>
          <c:cat>
            <c:strRef>
              <c:f>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Date!$B$7:$B$19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259D-7E4B-8DDA-A6611FED4263}"/>
            </c:ext>
          </c:extLst>
        </c:ser>
        <c:ser>
          <c:idx val="1"/>
          <c:order val="1"/>
          <c:tx>
            <c:strRef>
              <c:f>Date!$C$5:$C$6</c:f>
              <c:strCache>
                <c:ptCount val="1"/>
                <c:pt idx="0">
                  <c:v>failed</c:v>
                </c:pt>
              </c:strCache>
            </c:strRef>
          </c:tx>
          <c:spPr>
            <a:ln w="28575" cap="rnd">
              <a:solidFill>
                <a:schemeClr val="accent2"/>
              </a:solidFill>
              <a:round/>
            </a:ln>
            <a:effectLst/>
          </c:spPr>
          <c:marker>
            <c:symbol val="none"/>
          </c:marker>
          <c:cat>
            <c:strRef>
              <c:f>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259D-7E4B-8DDA-A6611FED4263}"/>
            </c:ext>
          </c:extLst>
        </c:ser>
        <c:ser>
          <c:idx val="2"/>
          <c:order val="2"/>
          <c:tx>
            <c:strRef>
              <c:f>Date!$D$5:$D$6</c:f>
              <c:strCache>
                <c:ptCount val="1"/>
                <c:pt idx="0">
                  <c:v>canceled</c:v>
                </c:pt>
              </c:strCache>
            </c:strRef>
          </c:tx>
          <c:spPr>
            <a:ln w="28575" cap="rnd">
              <a:solidFill>
                <a:schemeClr val="accent3"/>
              </a:solidFill>
              <a:round/>
            </a:ln>
            <a:effectLst/>
          </c:spPr>
          <c:marker>
            <c:symbol val="none"/>
          </c:marker>
          <c:cat>
            <c:strRef>
              <c:f>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Date!$D$7:$D$19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259D-7E4B-8DDA-A6611FED4263}"/>
            </c:ext>
          </c:extLst>
        </c:ser>
        <c:dLbls>
          <c:showLegendKey val="0"/>
          <c:showVal val="0"/>
          <c:showCatName val="0"/>
          <c:showSerName val="0"/>
          <c:showPercent val="0"/>
          <c:showBubbleSize val="0"/>
        </c:dLbls>
        <c:smooth val="0"/>
        <c:axId val="164495168"/>
        <c:axId val="183090736"/>
      </c:lineChart>
      <c:catAx>
        <c:axId val="16449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90736"/>
        <c:crosses val="autoZero"/>
        <c:auto val="1"/>
        <c:lblAlgn val="ctr"/>
        <c:lblOffset val="100"/>
        <c:noMultiLvlLbl val="0"/>
      </c:catAx>
      <c:valAx>
        <c:axId val="183090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95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Bonus!$G$3</c:f>
              <c:strCache>
                <c:ptCount val="1"/>
                <c:pt idx="0">
                  <c:v>Percentage Successful</c:v>
                </c:pt>
              </c:strCache>
            </c:strRef>
          </c:tx>
          <c:spPr>
            <a:ln w="28575" cap="rnd">
              <a:solidFill>
                <a:schemeClr val="accent1"/>
              </a:solidFill>
              <a:round/>
            </a:ln>
            <a:effectLst/>
          </c:spPr>
          <c:marker>
            <c:symbol val="none"/>
          </c:marker>
          <c:cat>
            <c:strRef>
              <c:f>Bonus!$B$4:$B$15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Bonus!$G$4:$G$15</c:f>
              <c:numCache>
                <c:formatCode>0%</c:formatCode>
                <c:ptCount val="12"/>
                <c:pt idx="0">
                  <c:v>0.71081677704194257</c:v>
                </c:pt>
                <c:pt idx="1">
                  <c:v>0.66005665722379603</c:v>
                </c:pt>
                <c:pt idx="2">
                  <c:v>0.53212290502793291</c:v>
                </c:pt>
                <c:pt idx="3">
                  <c:v>0.47727272727272729</c:v>
                </c:pt>
                <c:pt idx="4">
                  <c:v>0.84684684684684686</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405-4440-8310-0ED3CAC9AEC0}"/>
            </c:ext>
          </c:extLst>
        </c:ser>
        <c:ser>
          <c:idx val="1"/>
          <c:order val="1"/>
          <c:tx>
            <c:strRef>
              <c:f>Bonus!$H$3</c:f>
              <c:strCache>
                <c:ptCount val="1"/>
                <c:pt idx="0">
                  <c:v>Percentage Failed </c:v>
                </c:pt>
              </c:strCache>
            </c:strRef>
          </c:tx>
          <c:spPr>
            <a:ln w="28575" cap="rnd">
              <a:solidFill>
                <a:schemeClr val="accent2"/>
              </a:solidFill>
              <a:round/>
            </a:ln>
            <a:effectLst/>
          </c:spPr>
          <c:marker>
            <c:symbol val="none"/>
          </c:marker>
          <c:cat>
            <c:strRef>
              <c:f>Bonus!$B$4:$B$15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Bonus!$H$4:$H$15</c:f>
              <c:numCache>
                <c:formatCode>0%</c:formatCode>
                <c:ptCount val="12"/>
                <c:pt idx="0">
                  <c:v>0.24944812362030905</c:v>
                </c:pt>
                <c:pt idx="1">
                  <c:v>0.29745042492917845</c:v>
                </c:pt>
                <c:pt idx="2">
                  <c:v>0.39525139664804471</c:v>
                </c:pt>
                <c:pt idx="3">
                  <c:v>0.40909090909090912</c:v>
                </c:pt>
                <c:pt idx="4">
                  <c:v>0</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5405-4440-8310-0ED3CAC9AEC0}"/>
            </c:ext>
          </c:extLst>
        </c:ser>
        <c:ser>
          <c:idx val="2"/>
          <c:order val="2"/>
          <c:tx>
            <c:strRef>
              <c:f>Bonus!$I$3</c:f>
              <c:strCache>
                <c:ptCount val="1"/>
                <c:pt idx="0">
                  <c:v>Percentage Canceled</c:v>
                </c:pt>
              </c:strCache>
            </c:strRef>
          </c:tx>
          <c:spPr>
            <a:ln w="28575" cap="rnd">
              <a:solidFill>
                <a:schemeClr val="accent3"/>
              </a:solidFill>
              <a:round/>
            </a:ln>
            <a:effectLst/>
          </c:spPr>
          <c:marker>
            <c:symbol val="none"/>
          </c:marker>
          <c:cat>
            <c:strRef>
              <c:f>Bonus!$B$4:$B$15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Bonus!$I$4:$I$15</c:f>
              <c:numCache>
                <c:formatCode>0%</c:formatCode>
                <c:ptCount val="12"/>
                <c:pt idx="0">
                  <c:v>3.9735099337748346E-2</c:v>
                </c:pt>
                <c:pt idx="1">
                  <c:v>4.2492917847025496E-2</c:v>
                </c:pt>
                <c:pt idx="2">
                  <c:v>7.2625698324022353E-2</c:v>
                </c:pt>
                <c:pt idx="3">
                  <c:v>0.11363636363636363</c:v>
                </c:pt>
                <c:pt idx="4">
                  <c:v>0.15315315315315314</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5405-4440-8310-0ED3CAC9AEC0}"/>
            </c:ext>
          </c:extLst>
        </c:ser>
        <c:dLbls>
          <c:showLegendKey val="0"/>
          <c:showVal val="0"/>
          <c:showCatName val="0"/>
          <c:showSerName val="0"/>
          <c:showPercent val="0"/>
          <c:showBubbleSize val="0"/>
        </c:dLbls>
        <c:smooth val="0"/>
        <c:axId val="184205664"/>
        <c:axId val="204150496"/>
      </c:lineChart>
      <c:catAx>
        <c:axId val="18420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50496"/>
        <c:crosses val="autoZero"/>
        <c:auto val="1"/>
        <c:lblAlgn val="ctr"/>
        <c:lblOffset val="100"/>
        <c:noMultiLvlLbl val="0"/>
      </c:catAx>
      <c:valAx>
        <c:axId val="2041504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05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190500</xdr:colOff>
      <xdr:row>5</xdr:row>
      <xdr:rowOff>69850</xdr:rowOff>
    </xdr:from>
    <xdr:to>
      <xdr:col>16</xdr:col>
      <xdr:colOff>596900</xdr:colOff>
      <xdr:row>27</xdr:row>
      <xdr:rowOff>165100</xdr:rowOff>
    </xdr:to>
    <xdr:graphicFrame macro="">
      <xdr:nvGraphicFramePr>
        <xdr:cNvPr id="2" name="Chart 1">
          <a:extLst>
            <a:ext uri="{FF2B5EF4-FFF2-40B4-BE49-F238E27FC236}">
              <a16:creationId xmlns:a16="http://schemas.microsoft.com/office/drawing/2014/main" id="{327F7102-5EC8-0B4C-80F6-EEB349BEAD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76200</xdr:colOff>
      <xdr:row>8</xdr:row>
      <xdr:rowOff>152400</xdr:rowOff>
    </xdr:from>
    <xdr:to>
      <xdr:col>19</xdr:col>
      <xdr:colOff>254000</xdr:colOff>
      <xdr:row>21</xdr:row>
      <xdr:rowOff>104769</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E676DA15-1EE2-7444-A782-170318FE1D6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322300" y="1676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190500</xdr:colOff>
      <xdr:row>5</xdr:row>
      <xdr:rowOff>69850</xdr:rowOff>
    </xdr:from>
    <xdr:to>
      <xdr:col>16</xdr:col>
      <xdr:colOff>596900</xdr:colOff>
      <xdr:row>27</xdr:row>
      <xdr:rowOff>165100</xdr:rowOff>
    </xdr:to>
    <xdr:graphicFrame macro="">
      <xdr:nvGraphicFramePr>
        <xdr:cNvPr id="2" name="Chart 1">
          <a:extLst>
            <a:ext uri="{FF2B5EF4-FFF2-40B4-BE49-F238E27FC236}">
              <a16:creationId xmlns:a16="http://schemas.microsoft.com/office/drawing/2014/main" id="{92443E94-0087-E64B-B53C-9AF0E91C48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76200</xdr:colOff>
      <xdr:row>8</xdr:row>
      <xdr:rowOff>152400</xdr:rowOff>
    </xdr:from>
    <xdr:to>
      <xdr:col>19</xdr:col>
      <xdr:colOff>254000</xdr:colOff>
      <xdr:row>21</xdr:row>
      <xdr:rowOff>104769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A6CE1A22-66D2-F242-823F-68A84B7A7C6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500100" y="1676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330200</xdr:colOff>
      <xdr:row>8</xdr:row>
      <xdr:rowOff>152400</xdr:rowOff>
    </xdr:from>
    <xdr:to>
      <xdr:col>21</xdr:col>
      <xdr:colOff>508000</xdr:colOff>
      <xdr:row>21</xdr:row>
      <xdr:rowOff>104769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5C790955-63F8-E34E-8C06-1BA819990EB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405100" y="1676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749300</xdr:colOff>
      <xdr:row>1</xdr:row>
      <xdr:rowOff>158750</xdr:rowOff>
    </xdr:from>
    <xdr:to>
      <xdr:col>15</xdr:col>
      <xdr:colOff>266700</xdr:colOff>
      <xdr:row>25</xdr:row>
      <xdr:rowOff>76200</xdr:rowOff>
    </xdr:to>
    <xdr:graphicFrame macro="">
      <xdr:nvGraphicFramePr>
        <xdr:cNvPr id="2" name="Chart 1">
          <a:extLst>
            <a:ext uri="{FF2B5EF4-FFF2-40B4-BE49-F238E27FC236}">
              <a16:creationId xmlns:a16="http://schemas.microsoft.com/office/drawing/2014/main" id="{20490C8E-B663-1E48-8AAA-5CC483F31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501650</xdr:colOff>
      <xdr:row>16</xdr:row>
      <xdr:rowOff>146050</xdr:rowOff>
    </xdr:from>
    <xdr:to>
      <xdr:col>8</xdr:col>
      <xdr:colOff>609600</xdr:colOff>
      <xdr:row>47</xdr:row>
      <xdr:rowOff>0</xdr:rowOff>
    </xdr:to>
    <xdr:graphicFrame macro="">
      <xdr:nvGraphicFramePr>
        <xdr:cNvPr id="2" name="Chart 1">
          <a:extLst>
            <a:ext uri="{FF2B5EF4-FFF2-40B4-BE49-F238E27FC236}">
              <a16:creationId xmlns:a16="http://schemas.microsoft.com/office/drawing/2014/main" id="{27598448-49DE-B54F-AF6C-533976DB00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her Kim" refreshedDate="44170.628040856478" createdVersion="6" refreshedVersion="6" minRefreshableVersion="3" recordCount="4114" xr:uid="{7A0128C9-13F6-4046-B224-737BD68706AC}">
  <cacheSource type="worksheet">
    <worksheetSource ref="A1:R4115" sheet="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3802624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her Kim" refreshedDate="44170.638131250002" createdVersion="6" refreshedVersion="6" minRefreshableVersion="3" recordCount="4114" xr:uid="{FDD0BDDB-BC24-0143-A022-7502FD88158D}">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19">
        <rangePr groupBy="months" startDate="2009-08-10T19:26:00" endDate="2017-05-03T19:12:00"/>
        <groupItems count="14">
          <s v="&lt;8/10/09"/>
          <s v="Jan"/>
          <s v="Feb"/>
          <s v="Mar"/>
          <s v="Apr"/>
          <s v="May"/>
          <s v="Jun"/>
          <s v="Jul"/>
          <s v="Aug"/>
          <s v="Sep"/>
          <s v="Oct"/>
          <s v="Nov"/>
          <s v="Dec"/>
          <s v="&gt;5/3/17"/>
        </groupItems>
      </fieldGroup>
    </cacheField>
    <cacheField name="Quarters" numFmtId="0" databaseField="0">
      <fieldGroup base="19">
        <rangePr groupBy="quarters" startDate="2009-08-10T19:26:00" endDate="2017-05-03T19:12:00"/>
        <groupItems count="6">
          <s v="&lt;8/10/09"/>
          <s v="Qtr1"/>
          <s v="Qtr2"/>
          <s v="Qtr3"/>
          <s v="Qtr4"/>
          <s v="&gt;5/3/17"/>
        </groupItems>
      </fieldGroup>
    </cacheField>
    <cacheField name="Years" numFmtId="0" databaseField="0">
      <fieldGroup base="19">
        <rangePr groupBy="years" startDate="2009-08-10T19:26:00" endDate="2017-05-03T19: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x v="1"/>
    <x v="1"/>
    <s v="A Hannibal TV Show Fan Convention and Art Collective"/>
    <n v="10275"/>
    <n v="14653"/>
    <x v="0"/>
    <x v="0"/>
    <s v="USD"/>
    <n v="1488464683"/>
    <n v="1485872683"/>
    <b v="0"/>
    <n v="79"/>
    <b v="1"/>
    <s v="film &amp; video/television"/>
    <n v="1.4260827250608272"/>
    <n v="185.48101265822785"/>
    <x v="0"/>
    <x v="0"/>
  </r>
  <r>
    <x v="2"/>
    <x v="2"/>
    <s v="Completion fund for post-production for teaser of British crime/drama tv series about a girl who sells morals for money"/>
    <n v="500"/>
    <n v="525"/>
    <x v="0"/>
    <x v="1"/>
    <s v="GBP"/>
    <n v="1455555083"/>
    <n v="1454691083"/>
    <b v="0"/>
    <n v="35"/>
    <b v="1"/>
    <s v="film &amp; video/television"/>
    <n v="1.05"/>
    <n v="15"/>
    <x v="0"/>
    <x v="0"/>
  </r>
  <r>
    <x v="3"/>
    <x v="3"/>
    <s v="We already produced the *very* beginning of this story. Help us to see it through?"/>
    <n v="10000"/>
    <n v="10390"/>
    <x v="0"/>
    <x v="0"/>
    <s v="USD"/>
    <n v="1407414107"/>
    <n v="1404822107"/>
    <b v="0"/>
    <n v="150"/>
    <b v="1"/>
    <s v="film &amp; video/television"/>
    <n v="1.0389999999999999"/>
    <n v="69.266666666666666"/>
    <x v="0"/>
    <x v="0"/>
  </r>
  <r>
    <x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x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x v="8"/>
    <s v="Help us raise the funds to film our pilot episode!"/>
    <n v="3500"/>
    <n v="3501.52"/>
    <x v="0"/>
    <x v="0"/>
    <s v="USD"/>
    <n v="1460754000"/>
    <n v="1460155212"/>
    <b v="0"/>
    <n v="12"/>
    <b v="1"/>
    <s v="film &amp; video/television"/>
    <n v="1.0004342857142856"/>
    <n v="291.79333333333335"/>
    <x v="0"/>
    <x v="0"/>
  </r>
  <r>
    <x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x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x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x v="13"/>
    <x v="13"/>
    <s v="A travel series hosted by touring musicians that profiles a different American city in each episode."/>
    <n v="3500"/>
    <n v="5599"/>
    <x v="0"/>
    <x v="0"/>
    <s v="USD"/>
    <n v="1466713620"/>
    <n v="1463588109"/>
    <b v="0"/>
    <n v="51"/>
    <b v="1"/>
    <s v="film &amp; video/television"/>
    <n v="1.5997142857142856"/>
    <n v="109.78431372549019"/>
    <x v="0"/>
    <x v="0"/>
  </r>
  <r>
    <x v="14"/>
    <x v="14"/>
    <s v="A highly charged post apocalyptic sci fi series that pulls no punches!"/>
    <n v="6000"/>
    <n v="6056"/>
    <x v="0"/>
    <x v="2"/>
    <s v="AUD"/>
    <n v="1405259940"/>
    <n v="1403051888"/>
    <b v="0"/>
    <n v="41"/>
    <b v="1"/>
    <s v="film &amp; video/television"/>
    <n v="1.0093333333333334"/>
    <n v="147.70731707317074"/>
    <x v="0"/>
    <x v="0"/>
  </r>
  <r>
    <x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x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x v="20"/>
    <x v="20"/>
    <s v="Help us reach our goal &amp; pay the drama dept that is performing the hard read, which is set for October 2015."/>
    <n v="2000"/>
    <n v="2004"/>
    <x v="0"/>
    <x v="0"/>
    <s v="USD"/>
    <n v="1442167912"/>
    <n v="1436983912"/>
    <b v="0"/>
    <n v="25"/>
    <b v="1"/>
    <s v="film &amp; video/television"/>
    <n v="1.002"/>
    <n v="80.16"/>
    <x v="0"/>
    <x v="0"/>
  </r>
  <r>
    <x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x v="22"/>
    <s v="Meet Gary, and Troy: Two unlikely friends that investigate &quot;strange phenomenon&quot;."/>
    <n v="350"/>
    <n v="410"/>
    <x v="0"/>
    <x v="0"/>
    <s v="USD"/>
    <n v="1420099140"/>
    <n v="1418766740"/>
    <b v="0"/>
    <n v="8"/>
    <b v="1"/>
    <s v="film &amp; video/television"/>
    <n v="1.1714285714285715"/>
    <n v="51.25"/>
    <x v="0"/>
    <x v="0"/>
  </r>
  <r>
    <x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x v="24"/>
    <x v="24"/>
    <s v="STL Up Late is a weekly late night comedy talk show for St. Louis television."/>
    <n v="35000"/>
    <n v="38082.69"/>
    <x v="0"/>
    <x v="0"/>
    <s v="USD"/>
    <n v="1442345940"/>
    <n v="1439494863"/>
    <b v="0"/>
    <n v="574"/>
    <b v="1"/>
    <s v="film &amp; video/television"/>
    <n v="1.0880768571428572"/>
    <n v="66.346149825783982"/>
    <x v="0"/>
    <x v="0"/>
  </r>
  <r>
    <x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x v="26"/>
    <x v="26"/>
    <s v="Highlighting Sicily's points of light: its extraordinary people. Editing phase is now underway!!!"/>
    <n v="1250"/>
    <n v="1940"/>
    <x v="0"/>
    <x v="0"/>
    <s v="USD"/>
    <n v="1408278144"/>
    <n v="1404822144"/>
    <b v="0"/>
    <n v="19"/>
    <b v="1"/>
    <s v="film &amp; video/television"/>
    <n v="1.552"/>
    <n v="102.10526315789474"/>
    <x v="0"/>
    <x v="0"/>
  </r>
  <r>
    <x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x v="28"/>
    <s v="John and Brian are on a quest to change people's lives and rehabilitate dogs."/>
    <n v="12000"/>
    <n v="12042"/>
    <x v="0"/>
    <x v="0"/>
    <s v="USD"/>
    <n v="1450307284"/>
    <n v="1447715284"/>
    <b v="0"/>
    <n v="71"/>
    <b v="1"/>
    <s v="film &amp; video/television"/>
    <n v="1.0035000000000001"/>
    <n v="169.6056338028169"/>
    <x v="0"/>
    <x v="0"/>
  </r>
  <r>
    <x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x v="31"/>
    <s v="After a two-year hiatus, The Alan Katz Show is coming back! But it can't unless we can get a 16gb flash drive valued at $12.71!"/>
    <n v="13"/>
    <n v="13"/>
    <x v="0"/>
    <x v="0"/>
    <s v="USD"/>
    <n v="1453748434"/>
    <n v="1452193234"/>
    <b v="0"/>
    <n v="1"/>
    <b v="1"/>
    <s v="film &amp; video/television"/>
    <n v="1"/>
    <n v="13"/>
    <x v="0"/>
    <x v="0"/>
  </r>
  <r>
    <x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x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x v="35"/>
    <s v="Why Adam? is an independent TV show that explores concepts of basic science in everyday life."/>
    <n v="1000"/>
    <n v="1665"/>
    <x v="0"/>
    <x v="0"/>
    <s v="USD"/>
    <n v="1430179200"/>
    <n v="1428130814"/>
    <b v="0"/>
    <n v="28"/>
    <b v="1"/>
    <s v="film &amp; video/television"/>
    <n v="1.665"/>
    <n v="59.464285714285715"/>
    <x v="0"/>
    <x v="0"/>
  </r>
  <r>
    <x v="36"/>
    <x v="36"/>
    <s v="A modern day priest makes an unusual discovery, setting off a chain of events."/>
    <n v="6000"/>
    <n v="8529"/>
    <x v="0"/>
    <x v="0"/>
    <s v="USD"/>
    <n v="1428128525"/>
    <n v="1425540125"/>
    <b v="0"/>
    <n v="44"/>
    <b v="1"/>
    <s v="film &amp; video/television"/>
    <n v="1.4215"/>
    <n v="193.84090909090909"/>
    <x v="0"/>
    <x v="0"/>
  </r>
  <r>
    <x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x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x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x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x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x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x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x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x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x v="49"/>
    <s v="Driving Jersey is real people telling real stories."/>
    <n v="12000"/>
    <n v="12000"/>
    <x v="0"/>
    <x v="0"/>
    <s v="USD"/>
    <n v="1445660045"/>
    <n v="1443068045"/>
    <b v="0"/>
    <n v="87"/>
    <b v="1"/>
    <s v="film &amp; video/television"/>
    <n v="1"/>
    <n v="137.93103448275863"/>
    <x v="0"/>
    <x v="0"/>
  </r>
  <r>
    <x v="50"/>
    <x v="50"/>
    <s v="A brand new dating show which helps one lucky lady find her Mr Right with difficult decisions to make along the way."/>
    <n v="600"/>
    <n v="600"/>
    <x v="0"/>
    <x v="1"/>
    <s v="GBP"/>
    <n v="1422637200"/>
    <n v="1419271458"/>
    <b v="0"/>
    <n v="22"/>
    <b v="1"/>
    <s v="film &amp; video/television"/>
    <n v="1"/>
    <n v="27.272727272727273"/>
    <x v="0"/>
    <x v="0"/>
  </r>
  <r>
    <x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x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x v="53"/>
    <x v="53"/>
    <s v="Delicious TV's Vegan Mashup launching season two on public television"/>
    <n v="3000"/>
    <n v="3289"/>
    <x v="0"/>
    <x v="0"/>
    <s v="USD"/>
    <n v="1396648800"/>
    <n v="1395407445"/>
    <b v="0"/>
    <n v="117"/>
    <b v="1"/>
    <s v="film &amp; video/television"/>
    <n v="1.0963333333333334"/>
    <n v="28.111111111111111"/>
    <x v="0"/>
    <x v="0"/>
  </r>
  <r>
    <x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x v="56"/>
    <x v="56"/>
    <s v="We want to see more women's cycling on TV - and we need your help to make it happen!"/>
    <n v="8000"/>
    <n v="8581"/>
    <x v="0"/>
    <x v="1"/>
    <s v="GBP"/>
    <n v="1433779200"/>
    <n v="1432559424"/>
    <b v="0"/>
    <n v="174"/>
    <b v="1"/>
    <s v="film &amp; video/television"/>
    <n v="1.0726249999999999"/>
    <n v="49.316091954022987"/>
    <x v="0"/>
    <x v="0"/>
  </r>
  <r>
    <x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x v="58"/>
    <s v="Alex thought he knew how the world worked. You live, you die and it's over. He was very, very wrong."/>
    <n v="10000"/>
    <n v="10291"/>
    <x v="0"/>
    <x v="0"/>
    <s v="USD"/>
    <n v="1416423172"/>
    <n v="1413827572"/>
    <b v="0"/>
    <n v="75"/>
    <b v="1"/>
    <s v="film &amp; video/television"/>
    <n v="1.0290999999999999"/>
    <n v="137.21333333333334"/>
    <x v="0"/>
    <x v="0"/>
  </r>
  <r>
    <x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x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x v="65"/>
    <s v="Help finish the short film Hello World. The story of an android in the broken home of a father &amp; son."/>
    <n v="7000"/>
    <n v="7527"/>
    <x v="0"/>
    <x v="5"/>
    <s v="CAD"/>
    <n v="1407736740"/>
    <n v="1405453354"/>
    <b v="0"/>
    <n v="57"/>
    <b v="1"/>
    <s v="film &amp; video/shorts"/>
    <n v="1.0752857142857142"/>
    <n v="132.05263157894737"/>
    <x v="0"/>
    <x v="1"/>
  </r>
  <r>
    <x v="66"/>
    <x v="66"/>
    <s v="A dark comedy set in the '60s about clinical depression and one night stands."/>
    <n v="2000"/>
    <n v="2372"/>
    <x v="0"/>
    <x v="0"/>
    <s v="USD"/>
    <n v="1468873420"/>
    <n v="1466281420"/>
    <b v="0"/>
    <n v="26"/>
    <b v="1"/>
    <s v="film &amp; video/shorts"/>
    <n v="1.1859999999999999"/>
    <n v="91.230769230769226"/>
    <x v="0"/>
    <x v="1"/>
  </r>
  <r>
    <x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x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x v="73"/>
    <x v="73"/>
    <s v="A scientist on the brink of a discovery that will revolutionize society sees her work destroyed in an experiment gone horribly wrong."/>
    <n v="900"/>
    <n v="900"/>
    <x v="0"/>
    <x v="0"/>
    <s v="USD"/>
    <n v="1304395140"/>
    <n v="1297620584"/>
    <b v="0"/>
    <n v="18"/>
    <b v="1"/>
    <s v="film &amp; video/shorts"/>
    <n v="1"/>
    <n v="50"/>
    <x v="0"/>
    <x v="1"/>
  </r>
  <r>
    <x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x v="75"/>
    <s v="A teenager named Charlie discovers something new about himself while coping with the loss of his father."/>
    <n v="3500"/>
    <n v="4040"/>
    <x v="0"/>
    <x v="0"/>
    <s v="USD"/>
    <n v="1366693272"/>
    <n v="1364101272"/>
    <b v="0"/>
    <n v="47"/>
    <b v="1"/>
    <s v="film &amp; video/shorts"/>
    <n v="1.1542857142857144"/>
    <n v="85.957446808510639"/>
    <x v="0"/>
    <x v="1"/>
  </r>
  <r>
    <x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x v="77"/>
    <s v="A short film about a boy searching for companionship in a hermit crab he finds on the beach."/>
    <n v="400"/>
    <n v="1570"/>
    <x v="0"/>
    <x v="0"/>
    <s v="USD"/>
    <n v="1337569140"/>
    <n v="1332991717"/>
    <b v="0"/>
    <n v="26"/>
    <b v="1"/>
    <s v="film &amp; video/shorts"/>
    <n v="3.9249999999999998"/>
    <n v="60.384615384615387"/>
    <x v="0"/>
    <x v="1"/>
  </r>
  <r>
    <x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x v="79"/>
    <s v="A short film about life, achieving your dreams, and overcoming hardship. We all have our mountain to climb."/>
    <n v="1300"/>
    <n v="1651"/>
    <x v="0"/>
    <x v="1"/>
    <s v="GBP"/>
    <n v="1398451093"/>
    <n v="1395859093"/>
    <b v="0"/>
    <n v="41"/>
    <b v="1"/>
    <s v="film &amp; video/shorts"/>
    <n v="1.27"/>
    <n v="40.268292682926827"/>
    <x v="0"/>
    <x v="1"/>
  </r>
  <r>
    <x v="80"/>
    <x v="80"/>
    <s v="What would you do if you ended up at a swingers party with two dead bodies and $20,000 in drug money?"/>
    <n v="12000"/>
    <n v="12870"/>
    <x v="0"/>
    <x v="0"/>
    <s v="USD"/>
    <n v="1386640856"/>
    <n v="1383616856"/>
    <b v="0"/>
    <n v="47"/>
    <b v="1"/>
    <s v="film &amp; video/shorts"/>
    <n v="1.0725"/>
    <n v="273.82978723404256"/>
    <x v="0"/>
    <x v="1"/>
  </r>
  <r>
    <x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x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x v="84"/>
    <s v="&quot;A sociopath crosses paths with the person he must confront about his wife's murder, it might be himself&quot;"/>
    <n v="500"/>
    <n v="500"/>
    <x v="0"/>
    <x v="0"/>
    <s v="USD"/>
    <n v="1305483086"/>
    <n v="1302891086"/>
    <b v="0"/>
    <n v="7"/>
    <b v="1"/>
    <s v="film &amp; video/shorts"/>
    <n v="1"/>
    <n v="71.428571428571431"/>
    <x v="0"/>
    <x v="1"/>
  </r>
  <r>
    <x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x v="87"/>
    <s v="A father without work uses his daughter to con sympathy from strangers... sound familiar?  Help us make this film!"/>
    <n v="2500"/>
    <n v="2615"/>
    <x v="0"/>
    <x v="0"/>
    <s v="USD"/>
    <n v="1275529260"/>
    <n v="1274705803"/>
    <b v="0"/>
    <n v="25"/>
    <b v="1"/>
    <s v="film &amp; video/shorts"/>
    <n v="1.046"/>
    <n v="104.6"/>
    <x v="0"/>
    <x v="1"/>
  </r>
  <r>
    <x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x v="90"/>
    <x v="90"/>
    <s v="We're looking for funding to help submit a short film to film festivals."/>
    <n v="500"/>
    <n v="502"/>
    <x v="0"/>
    <x v="0"/>
    <s v="USD"/>
    <n v="1310454499"/>
    <n v="1307862499"/>
    <b v="0"/>
    <n v="16"/>
    <b v="1"/>
    <s v="film &amp; video/shorts"/>
    <n v="1.004"/>
    <n v="31.375"/>
    <x v="0"/>
    <x v="1"/>
  </r>
  <r>
    <x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x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x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x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x v="97"/>
    <s v="Innsmouth at 9000 ft. is a Short Film Project in the Spirit of H.P. Lovecraft, and created by Denver based visual artist  Jesse Farley."/>
    <n v="400"/>
    <n v="425"/>
    <x v="0"/>
    <x v="0"/>
    <s v="USD"/>
    <n v="1310440482"/>
    <n v="1307848482"/>
    <b v="0"/>
    <n v="8"/>
    <b v="1"/>
    <s v="film &amp; video/shorts"/>
    <n v="1.0625"/>
    <n v="53.125"/>
    <x v="0"/>
    <x v="1"/>
  </r>
  <r>
    <x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x v="99"/>
    <s v="A feminist tale of two girls finally giving a &quot;Nice Guy&quot; what he truly deserves. Also, dancing!"/>
    <n v="1500"/>
    <n v="1590.29"/>
    <x v="0"/>
    <x v="0"/>
    <s v="USD"/>
    <n v="1390426799"/>
    <n v="1387834799"/>
    <b v="0"/>
    <n v="39"/>
    <b v="1"/>
    <s v="film &amp; video/shorts"/>
    <n v="1.0601933333333333"/>
    <n v="40.776666666666664"/>
    <x v="0"/>
    <x v="1"/>
  </r>
  <r>
    <x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x v="101"/>
    <x v="101"/>
    <s v="The spatiotemporal boundaries between a manâ€™s life, and that of his father dissolve. A reflection on experience, image, and memory."/>
    <n v="3500"/>
    <n v="3500"/>
    <x v="0"/>
    <x v="0"/>
    <s v="USD"/>
    <n v="1359052710"/>
    <n v="1356979110"/>
    <b v="0"/>
    <n v="35"/>
    <b v="1"/>
    <s v="film &amp; video/shorts"/>
    <n v="1"/>
    <n v="100"/>
    <x v="0"/>
    <x v="1"/>
  </r>
  <r>
    <x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x v="103"/>
    <s v="Three friends in their twenties are trying to do the impossible - have fun on a casual Friday night."/>
    <n v="1300"/>
    <n v="1367"/>
    <x v="0"/>
    <x v="1"/>
    <s v="GBP"/>
    <n v="1394220030"/>
    <n v="1392232830"/>
    <b v="0"/>
    <n v="49"/>
    <b v="1"/>
    <s v="film &amp; video/shorts"/>
    <n v="1.0515384615384615"/>
    <n v="27.897959183673468"/>
    <x v="0"/>
    <x v="1"/>
  </r>
  <r>
    <x v="104"/>
    <x v="104"/>
    <s v="UCF short film about an old man, his love for music, and his misplaced trumpet.  "/>
    <n v="500"/>
    <n v="600"/>
    <x v="0"/>
    <x v="0"/>
    <s v="USD"/>
    <n v="1301792400"/>
    <n v="1299775266"/>
    <b v="0"/>
    <n v="10"/>
    <b v="1"/>
    <s v="film &amp; video/shorts"/>
    <n v="1.2"/>
    <n v="60"/>
    <x v="0"/>
    <x v="1"/>
  </r>
  <r>
    <x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x v="106"/>
    <x v="106"/>
    <s v="A Boy. A Girl. A Car. A Serial Killer."/>
    <n v="5000"/>
    <n v="5025"/>
    <x v="0"/>
    <x v="0"/>
    <s v="USD"/>
    <n v="1333391901"/>
    <n v="1332182301"/>
    <b v="0"/>
    <n v="27"/>
    <b v="1"/>
    <s v="film &amp; video/shorts"/>
    <n v="1.0049999999999999"/>
    <n v="186.11111111111111"/>
    <x v="0"/>
    <x v="1"/>
  </r>
  <r>
    <x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x v="108"/>
    <x v="108"/>
    <s v="When a man can't find love, his Google GLASS does the searching for him. A short film shot with Google Glass."/>
    <n v="1500"/>
    <n v="3700"/>
    <x v="0"/>
    <x v="0"/>
    <s v="USD"/>
    <n v="1370011370"/>
    <n v="1364827370"/>
    <b v="0"/>
    <n v="47"/>
    <b v="1"/>
    <s v="film &amp; video/shorts"/>
    <n v="2.4666666666666668"/>
    <n v="78.723404255319153"/>
    <x v="0"/>
    <x v="1"/>
  </r>
  <r>
    <x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x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x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x v="113"/>
    <s v="A living memorial for all those dealing with trauma, grief and loss."/>
    <n v="5000"/>
    <n v="7050"/>
    <x v="0"/>
    <x v="0"/>
    <s v="USD"/>
    <n v="1312642800"/>
    <n v="1311963128"/>
    <b v="0"/>
    <n v="78"/>
    <b v="1"/>
    <s v="film &amp; video/shorts"/>
    <n v="1.41"/>
    <n v="90.384615384615387"/>
    <x v="0"/>
    <x v="1"/>
  </r>
  <r>
    <x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x v="115"/>
    <s v="Never judge a book (or a lover) by their cover."/>
    <n v="450"/>
    <n v="632"/>
    <x v="0"/>
    <x v="0"/>
    <s v="USD"/>
    <n v="1328377444"/>
    <n v="1326217444"/>
    <b v="0"/>
    <n v="22"/>
    <b v="1"/>
    <s v="film &amp; video/shorts"/>
    <n v="1.4044444444444444"/>
    <n v="28.727272727272727"/>
    <x v="0"/>
    <x v="1"/>
  </r>
  <r>
    <x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x v="118"/>
    <s v="When a ruthless hit-man is 'denounced' from the mafia, his old enemies declare war."/>
    <n v="5000"/>
    <n v="5651.58"/>
    <x v="0"/>
    <x v="0"/>
    <s v="USD"/>
    <n v="1311902236"/>
    <n v="1309310236"/>
    <b v="0"/>
    <n v="39"/>
    <b v="1"/>
    <s v="film &amp; video/shorts"/>
    <n v="1.1303159999999999"/>
    <n v="144.91230769230768"/>
    <x v="0"/>
    <x v="1"/>
  </r>
  <r>
    <x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x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x v="122"/>
    <x v="122"/>
    <s v="My ambition for this knows no bounds.  Seeing Sephoria in a live-action is a dream of mine."/>
    <n v="100000000"/>
    <n v="0"/>
    <x v="1"/>
    <x v="0"/>
    <s v="USD"/>
    <n v="1476094907"/>
    <n v="1470910907"/>
    <b v="0"/>
    <n v="0"/>
    <b v="0"/>
    <s v="film &amp; video/science fiction"/>
    <n v="0"/>
    <e v="#DIV/0!"/>
    <x v="0"/>
    <x v="2"/>
  </r>
  <r>
    <x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x v="124"/>
    <x v="124"/>
    <s v="An artificial man and woman discover love under the unsuspecting eyes of the four renowned artists who created them."/>
    <n v="4000"/>
    <n v="0"/>
    <x v="1"/>
    <x v="0"/>
    <s v="USD"/>
    <n v="1431728242"/>
    <n v="1429568242"/>
    <b v="0"/>
    <n v="0"/>
    <b v="0"/>
    <s v="film &amp; video/science fiction"/>
    <n v="0"/>
    <e v="#DIV/0!"/>
    <x v="0"/>
    <x v="2"/>
  </r>
  <r>
    <x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x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x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x v="128"/>
    <x v="128"/>
    <s v="A Science Fiction film filled with entertainment and Excitement"/>
    <n v="100000"/>
    <n v="1867"/>
    <x v="1"/>
    <x v="0"/>
    <s v="USD"/>
    <n v="1476941293"/>
    <n v="1473917293"/>
    <b v="0"/>
    <n v="6"/>
    <b v="0"/>
    <s v="film &amp; video/science fiction"/>
    <n v="1.8669999999999999E-2"/>
    <n v="311.16666666666669"/>
    <x v="0"/>
    <x v="2"/>
  </r>
  <r>
    <x v="129"/>
    <x v="129"/>
    <s v="HEY!!! I'm David House, and I am currently working on a film called Justice League Origins!!! non-profit based on DC Comics Characters."/>
    <n v="20000"/>
    <n v="0"/>
    <x v="1"/>
    <x v="0"/>
    <s v="USD"/>
    <n v="1414708183"/>
    <n v="1409524183"/>
    <b v="0"/>
    <n v="0"/>
    <b v="0"/>
    <s v="film &amp; video/science fiction"/>
    <n v="0"/>
    <e v="#DIV/0!"/>
    <x v="0"/>
    <x v="2"/>
  </r>
  <r>
    <x v="130"/>
    <x v="130"/>
    <s v="A journey down the rabbit hole into the dark future. A mix of reality and dreams of a world dependant on an oppressed by technology."/>
    <n v="600"/>
    <n v="0"/>
    <x v="1"/>
    <x v="1"/>
    <s v="GBP"/>
    <n v="1402949760"/>
    <n v="1400536692"/>
    <b v="0"/>
    <n v="0"/>
    <b v="0"/>
    <s v="film &amp; video/science fiction"/>
    <n v="0"/>
    <e v="#DIV/0!"/>
    <x v="0"/>
    <x v="2"/>
  </r>
  <r>
    <x v="131"/>
    <x v="131"/>
    <s v="I"/>
    <n v="1200"/>
    <n v="0"/>
    <x v="1"/>
    <x v="0"/>
    <s v="USD"/>
    <n v="1467763200"/>
    <n v="1466453161"/>
    <b v="0"/>
    <n v="0"/>
    <b v="0"/>
    <s v="film &amp; video/science fiction"/>
    <n v="0"/>
    <e v="#DIV/0!"/>
    <x v="0"/>
    <x v="2"/>
  </r>
  <r>
    <x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x v="133"/>
    <x v="133"/>
    <s v="Invasion from outer space sights, to weird to imagine destruction too monstrous to escape"/>
    <n v="71764"/>
    <n v="0"/>
    <x v="1"/>
    <x v="0"/>
    <s v="USD"/>
    <n v="1464715860"/>
    <n v="1462130584"/>
    <b v="0"/>
    <n v="0"/>
    <b v="0"/>
    <s v="film &amp; video/science fiction"/>
    <n v="0"/>
    <e v="#DIV/0!"/>
    <x v="0"/>
    <x v="2"/>
  </r>
  <r>
    <x v="134"/>
    <x v="134"/>
    <s v="steampunk  remake of &quot;a Christmas carol&quot;"/>
    <n v="5000"/>
    <n v="0"/>
    <x v="1"/>
    <x v="0"/>
    <s v="USD"/>
    <n v="1441386000"/>
    <n v="1438811418"/>
    <b v="0"/>
    <n v="0"/>
    <b v="0"/>
    <s v="film &amp; video/science fiction"/>
    <n v="0"/>
    <e v="#DIV/0!"/>
    <x v="0"/>
    <x v="2"/>
  </r>
  <r>
    <x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x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x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x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x v="139"/>
    <x v="139"/>
    <s v="When  Rome is infected with a zombie plague, Lucius Agrippa and a small group fights for survival"/>
    <n v="500"/>
    <n v="500"/>
    <x v="1"/>
    <x v="0"/>
    <s v="USD"/>
    <n v="1436738772"/>
    <n v="1435874772"/>
    <b v="0"/>
    <n v="1"/>
    <b v="0"/>
    <s v="film &amp; video/science fiction"/>
    <n v="1"/>
    <n v="500"/>
    <x v="0"/>
    <x v="2"/>
  </r>
  <r>
    <x v="140"/>
    <x v="140"/>
    <s v="A Gladiator fights for his freedom to be reunited with his Family, he's one fight away, when Rome is infected with a Zombie Virus"/>
    <n v="200000"/>
    <n v="0"/>
    <x v="1"/>
    <x v="0"/>
    <s v="USD"/>
    <n v="1426823132"/>
    <n v="1424234732"/>
    <b v="0"/>
    <n v="0"/>
    <b v="0"/>
    <s v="film &amp; video/science fiction"/>
    <n v="0"/>
    <e v="#DIV/0!"/>
    <x v="0"/>
    <x v="2"/>
  </r>
  <r>
    <x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x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x v="143"/>
    <x v="143"/>
    <s v="A young woman learns she is one of few women left bred like cattle in order to control a deadly disease and the world populace"/>
    <n v="5500"/>
    <n v="0"/>
    <x v="1"/>
    <x v="2"/>
    <s v="AUD"/>
    <n v="1472882100"/>
    <n v="1467941542"/>
    <b v="0"/>
    <n v="0"/>
    <b v="0"/>
    <s v="film &amp; video/science fiction"/>
    <n v="0"/>
    <e v="#DIV/0!"/>
    <x v="0"/>
    <x v="2"/>
  </r>
  <r>
    <x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x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x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x v="147"/>
    <x v="147"/>
    <s v="Film makers catch live footage beyond their wildest dreams."/>
    <n v="7000"/>
    <n v="0"/>
    <x v="1"/>
    <x v="1"/>
    <s v="GBP"/>
    <n v="1420741080"/>
    <n v="1417026340"/>
    <b v="0"/>
    <n v="0"/>
    <b v="0"/>
    <s v="film &amp; video/science fiction"/>
    <n v="0"/>
    <e v="#DIV/0!"/>
    <x v="0"/>
    <x v="2"/>
  </r>
  <r>
    <x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x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x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x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x v="152"/>
    <x v="152"/>
    <s v="The Great Dark is a journey through the unimaginable...and un foreseeable..."/>
    <n v="380000"/>
    <n v="30"/>
    <x v="1"/>
    <x v="0"/>
    <s v="USD"/>
    <n v="1411437100"/>
    <n v="1408845100"/>
    <b v="0"/>
    <n v="2"/>
    <b v="0"/>
    <s v="film &amp; video/science fiction"/>
    <n v="7.8947368421052633E-5"/>
    <n v="15"/>
    <x v="0"/>
    <x v="2"/>
  </r>
  <r>
    <x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x v="154"/>
    <x v="154"/>
    <s v="Fiction Becomes Reality in this non-profit science fiction, stop motion, and fantasy fan film."/>
    <n v="1500"/>
    <n v="40"/>
    <x v="1"/>
    <x v="0"/>
    <s v="USD"/>
    <n v="1433336895"/>
    <n v="1429621695"/>
    <b v="0"/>
    <n v="3"/>
    <b v="0"/>
    <s v="film &amp; video/science fiction"/>
    <n v="2.6666666666666668E-2"/>
    <n v="13.333333333333334"/>
    <x v="0"/>
    <x v="2"/>
  </r>
  <r>
    <x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x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x v="157"/>
    <x v="157"/>
    <s v="Man's cryogenic chamber and his soulmate's time travel from the distant future allows them to meet in the middle."/>
    <n v="2995"/>
    <n v="8"/>
    <x v="1"/>
    <x v="0"/>
    <s v="USD"/>
    <n v="1456523572"/>
    <n v="1453931572"/>
    <b v="0"/>
    <n v="2"/>
    <b v="0"/>
    <s v="film &amp; video/science fiction"/>
    <n v="2.671118530884808E-3"/>
    <n v="4"/>
    <x v="0"/>
    <x v="2"/>
  </r>
  <r>
    <x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x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x v="160"/>
    <x v="160"/>
    <s v="The title might seem cheesy, but my father says that to my mother every time they say I love you.     This story is dedicated to them."/>
    <n v="5000"/>
    <n v="0"/>
    <x v="2"/>
    <x v="0"/>
    <s v="USD"/>
    <n v="1439675691"/>
    <n v="1434491691"/>
    <b v="0"/>
    <n v="0"/>
    <b v="0"/>
    <s v="film &amp; video/drama"/>
    <n v="0"/>
    <e v="#DIV/0!"/>
    <x v="0"/>
    <x v="3"/>
  </r>
  <r>
    <x v="161"/>
    <x v="161"/>
    <s v="Step 1 (script editing) to produce a dramatic film about the air/sea battle of WWII that turned the tide of victory for the US."/>
    <n v="50000"/>
    <n v="5"/>
    <x v="2"/>
    <x v="0"/>
    <s v="USD"/>
    <n v="1404318595"/>
    <n v="1401726595"/>
    <b v="0"/>
    <n v="1"/>
    <b v="0"/>
    <s v="film &amp; video/drama"/>
    <n v="1E-4"/>
    <n v="5"/>
    <x v="0"/>
    <x v="3"/>
  </r>
  <r>
    <x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x v="163"/>
    <x v="163"/>
    <s v="Over 2.5 million Black men registered for the draft in World War II. _x000a_This will be the most comprehensive portrayal EVER of US. THEN."/>
    <n v="2000000"/>
    <n v="0"/>
    <x v="2"/>
    <x v="0"/>
    <s v="USD"/>
    <n v="1443657600"/>
    <n v="1440716654"/>
    <b v="0"/>
    <n v="0"/>
    <b v="0"/>
    <s v="film &amp; video/drama"/>
    <n v="0"/>
    <e v="#DIV/0!"/>
    <x v="0"/>
    <x v="3"/>
  </r>
  <r>
    <x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x v="165"/>
    <x v="165"/>
    <s v="A teacher. A boy. The beach and a heatwave that drove them all insane."/>
    <n v="17000"/>
    <n v="0"/>
    <x v="2"/>
    <x v="1"/>
    <s v="GBP"/>
    <n v="1452613724"/>
    <n v="1450021724"/>
    <b v="0"/>
    <n v="0"/>
    <b v="0"/>
    <s v="film &amp; video/drama"/>
    <n v="0"/>
    <e v="#DIV/0!"/>
    <x v="0"/>
    <x v="3"/>
  </r>
  <r>
    <x v="166"/>
    <x v="166"/>
    <s v="A young teen makes a bad decision after joining gang and the film expresses his choices that led him to that point."/>
    <n v="5000"/>
    <n v="3000"/>
    <x v="2"/>
    <x v="0"/>
    <s v="USD"/>
    <n v="1484531362"/>
    <n v="1481939362"/>
    <b v="0"/>
    <n v="1"/>
    <b v="0"/>
    <s v="film &amp; video/drama"/>
    <n v="0.6"/>
    <n v="3000"/>
    <x v="0"/>
    <x v="3"/>
  </r>
  <r>
    <x v="167"/>
    <x v="167"/>
    <s v="A young man experiences a tragedy and has the opportunity to go back and learn from his mistakes and find out his true self."/>
    <n v="110000"/>
    <n v="11"/>
    <x v="2"/>
    <x v="0"/>
    <s v="USD"/>
    <n v="1438726535"/>
    <n v="1433542535"/>
    <b v="0"/>
    <n v="2"/>
    <b v="0"/>
    <s v="film &amp; video/drama"/>
    <n v="1E-4"/>
    <n v="5.5"/>
    <x v="0"/>
    <x v="3"/>
  </r>
  <r>
    <x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x v="169"/>
    <x v="169"/>
    <s v="Family is a short film about a father and son and two brothers who were separated by the Korean war and finally reunite after 60 years."/>
    <n v="2500"/>
    <n v="560"/>
    <x v="2"/>
    <x v="1"/>
    <s v="GBP"/>
    <n v="1413634059"/>
    <n v="1411042059"/>
    <b v="0"/>
    <n v="10"/>
    <b v="0"/>
    <s v="film &amp; video/drama"/>
    <n v="0.224"/>
    <n v="56"/>
    <x v="0"/>
    <x v="3"/>
  </r>
  <r>
    <x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x v="171"/>
    <x v="171"/>
    <s v="Team Mayhem, a local small town gang of gamers who are enlisted   to save the world from the new great evil known as Prowler."/>
    <n v="50000"/>
    <n v="1"/>
    <x v="2"/>
    <x v="0"/>
    <s v="USD"/>
    <n v="1470975614"/>
    <n v="1465791614"/>
    <b v="0"/>
    <n v="1"/>
    <b v="0"/>
    <s v="film &amp; video/drama"/>
    <n v="2.0000000000000002E-5"/>
    <n v="1"/>
    <x v="0"/>
    <x v="3"/>
  </r>
  <r>
    <x v="172"/>
    <x v="172"/>
    <s v="A short film on the rarest mammal and the second most endangered freshwater river dolphin, in Pakistan."/>
    <n v="95000"/>
    <n v="0"/>
    <x v="2"/>
    <x v="0"/>
    <s v="USD"/>
    <n v="1426753723"/>
    <n v="1423733323"/>
    <b v="0"/>
    <n v="0"/>
    <b v="0"/>
    <s v="film &amp; video/drama"/>
    <n v="0"/>
    <e v="#DIV/0!"/>
    <x v="0"/>
    <x v="3"/>
  </r>
  <r>
    <x v="173"/>
    <x v="173"/>
    <s v="This is a film inspired by Quentin Tarantino, I want to make a film thats entertaining yet gritty. 7 Sins is in pre-production."/>
    <n v="1110"/>
    <n v="0"/>
    <x v="2"/>
    <x v="1"/>
    <s v="GBP"/>
    <n v="1425131108"/>
    <n v="1422539108"/>
    <b v="0"/>
    <n v="0"/>
    <b v="0"/>
    <s v="film &amp; video/drama"/>
    <n v="0"/>
    <e v="#DIV/0!"/>
    <x v="0"/>
    <x v="3"/>
  </r>
  <r>
    <x v="174"/>
    <x v="174"/>
    <s v="An international short film project. It is about loneliness, wich is caused by the current compulsion to check your Facebook every day."/>
    <n v="6000"/>
    <n v="0"/>
    <x v="2"/>
    <x v="9"/>
    <s v="EUR"/>
    <n v="1431108776"/>
    <n v="1425924776"/>
    <b v="0"/>
    <n v="0"/>
    <b v="0"/>
    <s v="film &amp; video/drama"/>
    <n v="0"/>
    <e v="#DIV/0!"/>
    <x v="0"/>
    <x v="3"/>
  </r>
  <r>
    <x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x v="176"/>
    <x v="176"/>
    <s v="I'm seeking funding to finish my short film, Silent Monster, to bring awareness to teenage bullying as well as teenage violence."/>
    <n v="1500"/>
    <n v="0"/>
    <x v="2"/>
    <x v="0"/>
    <s v="USD"/>
    <n v="1438803999"/>
    <n v="1436211999"/>
    <b v="0"/>
    <n v="0"/>
    <b v="0"/>
    <s v="film &amp; video/drama"/>
    <n v="0"/>
    <e v="#DIV/0!"/>
    <x v="0"/>
    <x v="3"/>
  </r>
  <r>
    <x v="177"/>
    <x v="177"/>
    <s v="I'm making a modern day version of the bible story &quot; The Good Samaritan&quot;"/>
    <n v="450"/>
    <n v="180"/>
    <x v="2"/>
    <x v="0"/>
    <s v="USD"/>
    <n v="1427155726"/>
    <n v="1425690526"/>
    <b v="0"/>
    <n v="7"/>
    <b v="0"/>
    <s v="film &amp; video/drama"/>
    <n v="0.4"/>
    <n v="25.714285714285715"/>
    <x v="0"/>
    <x v="3"/>
  </r>
  <r>
    <x v="178"/>
    <x v="178"/>
    <s v="El viaje de LucÃ­a es un largometraje de ficciÃ³n con temÃ¡tica sobre el cÃ¡ncer infantil."/>
    <n v="500000"/>
    <n v="0"/>
    <x v="2"/>
    <x v="3"/>
    <s v="EUR"/>
    <n v="1448582145"/>
    <n v="1445986545"/>
    <b v="0"/>
    <n v="0"/>
    <b v="0"/>
    <s v="film &amp; video/drama"/>
    <n v="0"/>
    <e v="#DIV/0!"/>
    <x v="0"/>
    <x v="3"/>
  </r>
  <r>
    <x v="179"/>
    <x v="179"/>
    <s v="A feature-length film about how three people survive in a diseased world."/>
    <n v="1000"/>
    <n v="200"/>
    <x v="2"/>
    <x v="0"/>
    <s v="USD"/>
    <n v="1457056555"/>
    <n v="1454464555"/>
    <b v="0"/>
    <n v="2"/>
    <b v="0"/>
    <s v="film &amp; video/drama"/>
    <n v="0.2"/>
    <n v="100"/>
    <x v="0"/>
    <x v="3"/>
  </r>
  <r>
    <x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x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x v="182"/>
    <x v="182"/>
    <s v="I'm Faraz, and I am raising money for my feature film called ABU. This one is for our parents, and our responsibilities towards them."/>
    <n v="1000"/>
    <n v="0"/>
    <x v="2"/>
    <x v="0"/>
    <s v="USD"/>
    <n v="1483748232"/>
    <n v="1481156232"/>
    <b v="0"/>
    <n v="0"/>
    <b v="0"/>
    <s v="film &amp; video/drama"/>
    <n v="0"/>
    <e v="#DIV/0!"/>
    <x v="0"/>
    <x v="3"/>
  </r>
  <r>
    <x v="183"/>
    <x v="183"/>
    <s v="Don't kill me until I meet my Dad"/>
    <n v="12500"/>
    <n v="4482"/>
    <x v="2"/>
    <x v="1"/>
    <s v="GBP"/>
    <n v="1417033610"/>
    <n v="1414438010"/>
    <b v="0"/>
    <n v="12"/>
    <b v="0"/>
    <s v="film &amp; video/drama"/>
    <n v="0.35855999999999999"/>
    <n v="373.5"/>
    <x v="0"/>
    <x v="3"/>
  </r>
  <r>
    <x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x v="185"/>
    <x v="185"/>
    <s v="Love has no boundaries!"/>
    <n v="40000"/>
    <n v="2200"/>
    <x v="2"/>
    <x v="10"/>
    <s v="NOK"/>
    <n v="1471557139"/>
    <n v="1468965139"/>
    <b v="0"/>
    <n v="10"/>
    <b v="0"/>
    <s v="film &amp; video/drama"/>
    <n v="5.5E-2"/>
    <n v="220"/>
    <x v="0"/>
    <x v="3"/>
  </r>
  <r>
    <x v="186"/>
    <x v="186"/>
    <s v="My film is about a boy who discovers the truth about his fathers dissapearance through the dark secrets of his mothers past."/>
    <n v="5000"/>
    <n v="0"/>
    <x v="2"/>
    <x v="0"/>
    <s v="USD"/>
    <n v="1488571200"/>
    <n v="1485977434"/>
    <b v="0"/>
    <n v="0"/>
    <b v="0"/>
    <s v="film &amp; video/drama"/>
    <n v="0"/>
    <e v="#DIV/0!"/>
    <x v="0"/>
    <x v="3"/>
  </r>
  <r>
    <x v="187"/>
    <x v="187"/>
    <s v="A young man suffering from a severe case of OCD embarks on a road trip to find peace of mind."/>
    <n v="5000"/>
    <n v="800"/>
    <x v="2"/>
    <x v="0"/>
    <s v="USD"/>
    <n v="1437461940"/>
    <n v="1435383457"/>
    <b v="0"/>
    <n v="5"/>
    <b v="0"/>
    <s v="film &amp; video/drama"/>
    <n v="0.16"/>
    <n v="160"/>
    <x v="0"/>
    <x v="3"/>
  </r>
  <r>
    <x v="188"/>
    <x v="188"/>
    <s v="Mariano Messini, an aspiring musician, indebted to the mafia must put his life on the line to escape their grasp and pursue his dream."/>
    <n v="1500"/>
    <n v="0"/>
    <x v="2"/>
    <x v="0"/>
    <s v="USD"/>
    <n v="1409891015"/>
    <n v="1407299015"/>
    <b v="0"/>
    <n v="0"/>
    <b v="0"/>
    <s v="film &amp; video/drama"/>
    <n v="0"/>
    <e v="#DIV/0!"/>
    <x v="0"/>
    <x v="3"/>
  </r>
  <r>
    <x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x v="190"/>
    <x v="190"/>
    <s v="Because hope can be a 4 letter word"/>
    <n v="12000"/>
    <n v="50"/>
    <x v="2"/>
    <x v="0"/>
    <s v="USD"/>
    <n v="1466091446"/>
    <n v="1465227446"/>
    <b v="0"/>
    <n v="1"/>
    <b v="0"/>
    <s v="film &amp; video/drama"/>
    <n v="4.1666666666666666E-3"/>
    <n v="50"/>
    <x v="0"/>
    <x v="3"/>
  </r>
  <r>
    <x v="191"/>
    <x v="191"/>
    <s v="A young boy passionate about Astronomy and Chemistry tracks down an astroid that scientists said would never hit earth."/>
    <n v="5000"/>
    <n v="250"/>
    <x v="2"/>
    <x v="2"/>
    <s v="AUD"/>
    <n v="1443782138"/>
    <n v="1440326138"/>
    <b v="0"/>
    <n v="3"/>
    <b v="0"/>
    <s v="film &amp; video/drama"/>
    <n v="0.05"/>
    <n v="83.333333333333329"/>
    <x v="0"/>
    <x v="3"/>
  </r>
  <r>
    <x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x v="193"/>
    <x v="193"/>
    <s v="I am in need of a new PC for my Media Production course so i can pursue my dream of creating CGI based sci-fi productions for everyone"/>
    <n v="1000"/>
    <n v="0"/>
    <x v="2"/>
    <x v="1"/>
    <s v="GBP"/>
    <n v="1417217166"/>
    <n v="1412029566"/>
    <b v="0"/>
    <n v="0"/>
    <b v="0"/>
    <s v="film &amp; video/drama"/>
    <n v="0"/>
    <e v="#DIV/0!"/>
    <x v="0"/>
    <x v="3"/>
  </r>
  <r>
    <x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x v="195"/>
    <x v="195"/>
    <s v="A film project based on my auto-biography, a military conflict with no media attention, this story depicts war and its aftermath."/>
    <n v="2000000"/>
    <n v="0"/>
    <x v="2"/>
    <x v="0"/>
    <s v="USD"/>
    <n v="1436544332"/>
    <n v="1431360332"/>
    <b v="0"/>
    <n v="0"/>
    <b v="0"/>
    <s v="film &amp; video/drama"/>
    <n v="0"/>
    <e v="#DIV/0!"/>
    <x v="0"/>
    <x v="3"/>
  </r>
  <r>
    <x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x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x v="198"/>
    <x v="198"/>
    <s v="Nine Lives is a story of one woman's survival of EIGHT near deaths and her love for one man as an influence to fight for the NINTH."/>
    <n v="25000"/>
    <n v="279"/>
    <x v="2"/>
    <x v="0"/>
    <s v="USD"/>
    <n v="1412500322"/>
    <n v="1409908322"/>
    <b v="0"/>
    <n v="6"/>
    <b v="0"/>
    <s v="film &amp; video/drama"/>
    <n v="1.116E-2"/>
    <n v="46.5"/>
    <x v="0"/>
    <x v="3"/>
  </r>
  <r>
    <x v="199"/>
    <x v="199"/>
    <s v="We're filming a feature film that we can put in numerous film festivals across the country. My dream is to compete in every single one."/>
    <n v="10000"/>
    <n v="0"/>
    <x v="2"/>
    <x v="0"/>
    <s v="USD"/>
    <n v="1472698702"/>
    <n v="1470106702"/>
    <b v="0"/>
    <n v="0"/>
    <b v="0"/>
    <s v="film &amp; video/drama"/>
    <n v="0"/>
    <e v="#DIV/0!"/>
    <x v="0"/>
    <x v="3"/>
  </r>
  <r>
    <x v="200"/>
    <x v="200"/>
    <s v="A film dedicated to an AAF Pilot's struggle to survive behind enemy lines during WWII."/>
    <n v="6000"/>
    <n v="1571.55"/>
    <x v="2"/>
    <x v="0"/>
    <s v="USD"/>
    <n v="1410746403"/>
    <n v="1408154403"/>
    <b v="0"/>
    <n v="18"/>
    <b v="0"/>
    <s v="film &amp; video/drama"/>
    <n v="0.26192500000000002"/>
    <n v="87.308333333333337"/>
    <x v="0"/>
    <x v="3"/>
  </r>
  <r>
    <x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x v="202"/>
    <x v="202"/>
    <s v="new web series created by jonney terry"/>
    <n v="6000"/>
    <n v="0"/>
    <x v="2"/>
    <x v="0"/>
    <s v="USD"/>
    <n v="1444337940"/>
    <n v="1441750564"/>
    <b v="0"/>
    <n v="0"/>
    <b v="0"/>
    <s v="film &amp; video/drama"/>
    <n v="0"/>
    <e v="#DIV/0!"/>
    <x v="0"/>
    <x v="3"/>
  </r>
  <r>
    <x v="203"/>
    <x v="203"/>
    <s v="We are aiming to make a Web Series based on Youth Culture and the misrepresentation of socially stereotyped people."/>
    <n v="2500"/>
    <n v="746"/>
    <x v="2"/>
    <x v="1"/>
    <s v="GBP"/>
    <n v="1422562864"/>
    <n v="1417378864"/>
    <b v="0"/>
    <n v="8"/>
    <b v="0"/>
    <s v="film &amp; video/drama"/>
    <n v="0.2984"/>
    <n v="93.25"/>
    <x v="0"/>
    <x v="3"/>
  </r>
  <r>
    <x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x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x v="206"/>
    <x v="206"/>
    <s v="A love story featuring adoption,struggle,dysfunction,grace, healing, and restoration."/>
    <n v="12700"/>
    <n v="0"/>
    <x v="2"/>
    <x v="0"/>
    <s v="USD"/>
    <n v="1470441983"/>
    <n v="1468627583"/>
    <b v="0"/>
    <n v="0"/>
    <b v="0"/>
    <s v="film &amp; video/drama"/>
    <n v="0"/>
    <e v="#DIV/0!"/>
    <x v="0"/>
    <x v="3"/>
  </r>
  <r>
    <x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x v="208"/>
    <x v="208"/>
    <s v="A young woman's journey from Africa to Australia where she finds heaven on earth, love and tragedy. Within her tragedy she saves lives."/>
    <n v="50000"/>
    <n v="0"/>
    <x v="2"/>
    <x v="2"/>
    <s v="AUD"/>
    <n v="1418719967"/>
    <n v="1416127967"/>
    <b v="0"/>
    <n v="0"/>
    <b v="0"/>
    <s v="film &amp; video/drama"/>
    <n v="0"/>
    <e v="#DIV/0!"/>
    <x v="0"/>
    <x v="3"/>
  </r>
  <r>
    <x v="209"/>
    <x v="209"/>
    <s v="&quot;A Brighter Day&quot; is the first episode of a television series about an ex-hustler that becomes a school teacher to help at risk youth."/>
    <n v="25000"/>
    <n v="0"/>
    <x v="2"/>
    <x v="0"/>
    <s v="USD"/>
    <n v="1436566135"/>
    <n v="1433974135"/>
    <b v="0"/>
    <n v="0"/>
    <b v="0"/>
    <s v="film &amp; video/drama"/>
    <n v="0"/>
    <e v="#DIV/0!"/>
    <x v="0"/>
    <x v="3"/>
  </r>
  <r>
    <x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x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x v="212"/>
    <x v="212"/>
    <s v="This film is a fictional crime drama following the events of a heist that ended in bloodshed."/>
    <n v="6300"/>
    <n v="1"/>
    <x v="2"/>
    <x v="0"/>
    <s v="USD"/>
    <n v="1460837320"/>
    <n v="1455656920"/>
    <b v="0"/>
    <n v="1"/>
    <b v="0"/>
    <s v="film &amp; video/drama"/>
    <n v="1.5873015873015873E-4"/>
    <n v="1"/>
    <x v="0"/>
    <x v="3"/>
  </r>
  <r>
    <x v="213"/>
    <x v="213"/>
    <s v="A family dramedy about a grandfather  and grandson who are both on their path to redemption."/>
    <n v="50000"/>
    <n v="20"/>
    <x v="2"/>
    <x v="0"/>
    <s v="USD"/>
    <n v="1439734001"/>
    <n v="1437142547"/>
    <b v="0"/>
    <n v="1"/>
    <b v="0"/>
    <s v="film &amp; video/drama"/>
    <n v="4.0000000000000002E-4"/>
    <n v="20"/>
    <x v="0"/>
    <x v="3"/>
  </r>
  <r>
    <x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x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x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x v="217"/>
    <x v="217"/>
    <s v="A roadmovie by paw"/>
    <n v="100000"/>
    <n v="11943"/>
    <x v="2"/>
    <x v="11"/>
    <s v="SEK"/>
    <n v="1419780149"/>
    <n v="1417101749"/>
    <b v="0"/>
    <n v="38"/>
    <b v="0"/>
    <s v="film &amp; video/drama"/>
    <n v="0.11942999999999999"/>
    <n v="314.28947368421052"/>
    <x v="0"/>
    <x v="3"/>
  </r>
  <r>
    <x v="218"/>
    <x v="218"/>
    <s v="A sassy talking spider named Charmaine, joins forces with an abused young boy.  She stages off bullies and help fight an abusive father"/>
    <n v="5000"/>
    <n v="100"/>
    <x v="2"/>
    <x v="0"/>
    <s v="USD"/>
    <n v="1431702289"/>
    <n v="1426518289"/>
    <b v="0"/>
    <n v="1"/>
    <b v="0"/>
    <s v="film &amp; video/drama"/>
    <n v="0.02"/>
    <n v="100"/>
    <x v="0"/>
    <x v="3"/>
  </r>
  <r>
    <x v="219"/>
    <x v="219"/>
    <s v="An hour-long pilot about a group of suburban LGBT teens coming of age in the early 90's."/>
    <n v="50000"/>
    <n v="8815"/>
    <x v="2"/>
    <x v="0"/>
    <s v="USD"/>
    <n v="1459493940"/>
    <n v="1456732225"/>
    <b v="0"/>
    <n v="76"/>
    <b v="0"/>
    <s v="film &amp; video/drama"/>
    <n v="0.17630000000000001"/>
    <n v="115.98684210526316"/>
    <x v="0"/>
    <x v="3"/>
  </r>
  <r>
    <x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x v="221"/>
    <x v="221"/>
    <s v="Film about Schizophrenia with Surreal Twists!"/>
    <n v="50000"/>
    <n v="0"/>
    <x v="2"/>
    <x v="0"/>
    <s v="USD"/>
    <n v="1427569564"/>
    <n v="1422389164"/>
    <b v="0"/>
    <n v="0"/>
    <b v="0"/>
    <s v="film &amp; video/drama"/>
    <n v="0"/>
    <e v="#DIV/0!"/>
    <x v="0"/>
    <x v="3"/>
  </r>
  <r>
    <x v="222"/>
    <x v="222"/>
    <s v="Killian leader of an outlaw bike gang doesnâ€™t have a bike yet and here is your chance to help design and build his machine."/>
    <n v="1000"/>
    <n v="130"/>
    <x v="2"/>
    <x v="0"/>
    <s v="USD"/>
    <n v="1427423940"/>
    <n v="1422383318"/>
    <b v="0"/>
    <n v="2"/>
    <b v="0"/>
    <s v="film &amp; video/drama"/>
    <n v="0.13"/>
    <n v="65"/>
    <x v="0"/>
    <x v="3"/>
  </r>
  <r>
    <x v="223"/>
    <x v="223"/>
    <s v="An old man, a U.S Marine Corps veteran remembers his combat experience in the battle of Toktong Pass 1950, during the Korean War."/>
    <n v="1500000"/>
    <n v="0"/>
    <x v="2"/>
    <x v="0"/>
    <s v="USD"/>
    <n v="1463879100"/>
    <n v="1461287350"/>
    <b v="0"/>
    <n v="0"/>
    <b v="0"/>
    <s v="film &amp; video/drama"/>
    <n v="0"/>
    <e v="#DIV/0!"/>
    <x v="0"/>
    <x v="3"/>
  </r>
  <r>
    <x v="224"/>
    <x v="224"/>
    <s v="African Hollywood production, from the people who brought you Spiderman 1&amp;2, Star Trek 1&amp;2, Mission Impossible 3&amp;4 and Star Wars Ep7"/>
    <n v="6000000"/>
    <n v="0"/>
    <x v="2"/>
    <x v="2"/>
    <s v="AUD"/>
    <n v="1436506726"/>
    <n v="1431322726"/>
    <b v="0"/>
    <n v="0"/>
    <b v="0"/>
    <s v="film &amp; video/drama"/>
    <n v="0"/>
    <e v="#DIV/0!"/>
    <x v="0"/>
    <x v="3"/>
  </r>
  <r>
    <x v="225"/>
    <x v="225"/>
    <s v="I'm creating a &quot;Lifetime&quot; type drama film about a girl who uses backpage for money, but trying to turn her life around."/>
    <n v="200"/>
    <n v="0"/>
    <x v="2"/>
    <x v="0"/>
    <s v="USD"/>
    <n v="1460153054"/>
    <n v="1457564654"/>
    <b v="0"/>
    <n v="0"/>
    <b v="0"/>
    <s v="film &amp; video/drama"/>
    <n v="0"/>
    <e v="#DIV/0!"/>
    <x v="0"/>
    <x v="3"/>
  </r>
  <r>
    <x v="226"/>
    <x v="226"/>
    <s v="A TRUE STORY OF DOMESTIC VILOLENCE THAT SEEKS TO OFFER THE VIEWER OUTLEST OF SUPPORT."/>
    <n v="29000"/>
    <n v="250"/>
    <x v="2"/>
    <x v="1"/>
    <s v="GBP"/>
    <n v="1433064540"/>
    <n v="1428854344"/>
    <b v="0"/>
    <n v="2"/>
    <b v="0"/>
    <s v="film &amp; video/drama"/>
    <n v="8.6206896551724137E-3"/>
    <n v="125"/>
    <x v="0"/>
    <x v="3"/>
  </r>
  <r>
    <x v="227"/>
    <x v="227"/>
    <s v="Imagine your life is full is nothing but pain and darkness. One day, you had the chance to be free from it all. Would you take it?"/>
    <n v="28000"/>
    <n v="0"/>
    <x v="2"/>
    <x v="0"/>
    <s v="USD"/>
    <n v="1436477241"/>
    <n v="1433885241"/>
    <b v="0"/>
    <n v="0"/>
    <b v="0"/>
    <s v="film &amp; video/drama"/>
    <n v="0"/>
    <e v="#DIV/0!"/>
    <x v="0"/>
    <x v="3"/>
  </r>
  <r>
    <x v="228"/>
    <x v="228"/>
    <s v="I am making a film from one one of my books called facets of a Geek life."/>
    <n v="8000"/>
    <n v="0"/>
    <x v="2"/>
    <x v="1"/>
    <s v="GBP"/>
    <n v="1433176105"/>
    <n v="1427992105"/>
    <b v="0"/>
    <n v="0"/>
    <b v="0"/>
    <s v="film &amp; video/drama"/>
    <n v="0"/>
    <e v="#DIV/0!"/>
    <x v="0"/>
    <x v="3"/>
  </r>
  <r>
    <x v="229"/>
    <x v="229"/>
    <s v="I teenage girl that wants to go around the system. She does all she can to cheat and finds herself in a bad position when she messesup"/>
    <n v="3000"/>
    <n v="0"/>
    <x v="2"/>
    <x v="12"/>
    <s v="EUR"/>
    <n v="1455402297"/>
    <n v="1452810297"/>
    <b v="0"/>
    <n v="0"/>
    <b v="0"/>
    <s v="film &amp; video/drama"/>
    <n v="0"/>
    <e v="#DIV/0!"/>
    <x v="0"/>
    <x v="3"/>
  </r>
  <r>
    <x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x v="231"/>
    <x v="231"/>
    <s v="Farewell to Freedom the screenplay portrays  a vulnerable divorce'  who falls for a hard-luck cowboy she meets in Las Vegas."/>
    <n v="1500000"/>
    <n v="0"/>
    <x v="2"/>
    <x v="0"/>
    <s v="USD"/>
    <n v="1451775651"/>
    <n v="1449183651"/>
    <b v="0"/>
    <n v="0"/>
    <b v="0"/>
    <s v="film &amp; video/drama"/>
    <n v="0"/>
    <e v="#DIV/0!"/>
    <x v="0"/>
    <x v="3"/>
  </r>
  <r>
    <x v="232"/>
    <x v="232"/>
    <s v="A high-impact, high-quality resource to address, for young people and youth-related professionals, the issue of sexual consent."/>
    <n v="4000"/>
    <n v="110"/>
    <x v="2"/>
    <x v="1"/>
    <s v="GBP"/>
    <n v="1425066546"/>
    <n v="1422474546"/>
    <b v="0"/>
    <n v="7"/>
    <b v="0"/>
    <s v="film &amp; video/drama"/>
    <n v="2.75E-2"/>
    <n v="15.714285714285714"/>
    <x v="0"/>
    <x v="3"/>
  </r>
  <r>
    <x v="233"/>
    <x v="233"/>
    <s v="â€œArea 4â€ revolves around Frank Hammond, a counselor at a high school, who discovers the scandals that took place."/>
    <n v="350000"/>
    <n v="0"/>
    <x v="2"/>
    <x v="0"/>
    <s v="USD"/>
    <n v="1475185972"/>
    <n v="1472593972"/>
    <b v="0"/>
    <n v="0"/>
    <b v="0"/>
    <s v="film &amp; video/drama"/>
    <n v="0"/>
    <e v="#DIV/0!"/>
    <x v="0"/>
    <x v="3"/>
  </r>
  <r>
    <x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x v="235"/>
    <x v="235"/>
    <s v="Taking people on a deep emotional trip with a story about sometimes those who have less, give more."/>
    <n v="10000"/>
    <n v="0"/>
    <x v="2"/>
    <x v="0"/>
    <s v="USD"/>
    <n v="1436478497"/>
    <n v="1433886497"/>
    <b v="0"/>
    <n v="0"/>
    <b v="0"/>
    <s v="film &amp; video/drama"/>
    <n v="0"/>
    <e v="#DIV/0!"/>
    <x v="0"/>
    <x v="3"/>
  </r>
  <r>
    <x v="236"/>
    <x v="236"/>
    <s v="Real cases from IAB investigations. Good cops taking down the bad cops. Police misconduct, obsessive force, drug trafficking etc."/>
    <n v="150000"/>
    <n v="0"/>
    <x v="2"/>
    <x v="0"/>
    <s v="USD"/>
    <n v="1451952000"/>
    <n v="1447380099"/>
    <b v="0"/>
    <n v="0"/>
    <b v="0"/>
    <s v="film &amp; video/drama"/>
    <n v="0"/>
    <e v="#DIV/0!"/>
    <x v="0"/>
    <x v="3"/>
  </r>
  <r>
    <x v="237"/>
    <x v="237"/>
    <s v="Making The Choice is a christian short film series."/>
    <n v="15000"/>
    <n v="50"/>
    <x v="2"/>
    <x v="0"/>
    <s v="USD"/>
    <n v="1457445069"/>
    <n v="1452261069"/>
    <b v="0"/>
    <n v="1"/>
    <b v="0"/>
    <s v="film &amp; video/drama"/>
    <n v="3.3333333333333335E-3"/>
    <n v="50"/>
    <x v="0"/>
    <x v="3"/>
  </r>
  <r>
    <x v="238"/>
    <x v="238"/>
    <s v="A film to stop society from judging others and get along. Life is not about discrimination! Donate for this Thrilling Drama Series!!!!"/>
    <n v="26000"/>
    <n v="0"/>
    <x v="2"/>
    <x v="0"/>
    <s v="USD"/>
    <n v="1483088400"/>
    <n v="1481324760"/>
    <b v="0"/>
    <n v="0"/>
    <b v="0"/>
    <s v="film &amp; video/drama"/>
    <n v="0"/>
    <e v="#DIV/0!"/>
    <x v="0"/>
    <x v="3"/>
  </r>
  <r>
    <x v="239"/>
    <x v="239"/>
    <s v="Lovers Clint and Eli convey their conflicting perspectives of guilt and remorse while in the desolate Australian bush."/>
    <n v="1000"/>
    <n v="250"/>
    <x v="2"/>
    <x v="2"/>
    <s v="AUD"/>
    <n v="1446984000"/>
    <n v="1445308730"/>
    <b v="0"/>
    <n v="5"/>
    <b v="0"/>
    <s v="film &amp; video/drama"/>
    <n v="0.25"/>
    <n v="50"/>
    <x v="0"/>
    <x v="3"/>
  </r>
  <r>
    <x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x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x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x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x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x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x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x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x v="255"/>
    <x v="255"/>
    <s v="xoxosms is a documentary about first love, long distance and Skype."/>
    <n v="8000"/>
    <n v="8538.66"/>
    <x v="0"/>
    <x v="0"/>
    <s v="USD"/>
    <n v="1300275482"/>
    <n v="1297687082"/>
    <b v="1"/>
    <n v="188"/>
    <b v="1"/>
    <s v="film &amp; video/documentary"/>
    <n v="1.0673325"/>
    <n v="45.418404255319146"/>
    <x v="0"/>
    <x v="4"/>
  </r>
  <r>
    <x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x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x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x v="261"/>
    <x v="261"/>
    <s v="Empires explores the impact of networks on histories and philosophies of political thought."/>
    <n v="20000"/>
    <n v="21480"/>
    <x v="0"/>
    <x v="0"/>
    <s v="USD"/>
    <n v="1339080900"/>
    <n v="1334783704"/>
    <b v="1"/>
    <n v="220"/>
    <b v="1"/>
    <s v="film &amp; video/documentary"/>
    <n v="1.0740000000000001"/>
    <n v="97.63636363636364"/>
    <x v="0"/>
    <x v="4"/>
  </r>
  <r>
    <x v="262"/>
    <x v="262"/>
    <s v="He can never die. He will live forever. He is the last cosmonaut, and this is his story."/>
    <n v="2500"/>
    <n v="6000"/>
    <x v="0"/>
    <x v="0"/>
    <s v="USD"/>
    <n v="1298699828"/>
    <n v="1294811828"/>
    <b v="1"/>
    <n v="145"/>
    <b v="1"/>
    <s v="film &amp; video/documentary"/>
    <n v="2.4"/>
    <n v="41.379310344827587"/>
    <x v="0"/>
    <x v="4"/>
  </r>
  <r>
    <x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x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x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x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x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x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x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x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x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x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x v="278"/>
    <x v="278"/>
    <s v="An unlikely story of spirit, defiance and beauty from the most contaminated place on Earth"/>
    <n v="27000"/>
    <n v="40594"/>
    <x v="0"/>
    <x v="0"/>
    <s v="USD"/>
    <n v="1350003539"/>
    <n v="1347411539"/>
    <b v="1"/>
    <n v="415"/>
    <b v="1"/>
    <s v="film &amp; video/documentary"/>
    <n v="1.5034814814814814"/>
    <n v="97.816867469879512"/>
    <x v="0"/>
    <x v="4"/>
  </r>
  <r>
    <x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x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x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x v="283"/>
    <x v="283"/>
    <s v="What is the impact of survivorship on the human condition?"/>
    <n v="18000"/>
    <n v="20569.05"/>
    <x v="0"/>
    <x v="0"/>
    <s v="USD"/>
    <n v="1306904340"/>
    <n v="1305219744"/>
    <b v="1"/>
    <n v="202"/>
    <b v="1"/>
    <s v="film &amp; video/documentary"/>
    <n v="1.142725"/>
    <n v="101.8269801980198"/>
    <x v="0"/>
    <x v="4"/>
  </r>
  <r>
    <x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x v="287"/>
    <s v="War is hell. Why would anyone want to spend their weekends there?"/>
    <n v="15000"/>
    <n v="26445"/>
    <x v="0"/>
    <x v="0"/>
    <s v="USD"/>
    <n v="1351828800"/>
    <n v="1349160018"/>
    <b v="1"/>
    <n v="290"/>
    <b v="1"/>
    <s v="film &amp; video/documentary"/>
    <n v="1.7629999999999999"/>
    <n v="91.189655172413794"/>
    <x v="0"/>
    <x v="4"/>
  </r>
  <r>
    <x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x v="290"/>
    <x v="290"/>
    <s v="Help INTOTHEWOODS.TV purchase audio and video gear, lighting and BACK UP HARD DRIVES"/>
    <n v="4500"/>
    <n v="4800.8"/>
    <x v="0"/>
    <x v="0"/>
    <s v="USD"/>
    <n v="1296633540"/>
    <n v="1292316697"/>
    <b v="1"/>
    <n v="168"/>
    <b v="1"/>
    <s v="film &amp; video/documentary"/>
    <n v="1.0668444444444445"/>
    <n v="28.576190476190476"/>
    <x v="0"/>
    <x v="4"/>
  </r>
  <r>
    <x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x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x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x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x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x v="298"/>
    <x v="298"/>
    <s v="The truth is, we all lie - and by &quot;we,&quot; we mean everyone!"/>
    <n v="126000"/>
    <n v="137254.84"/>
    <x v="0"/>
    <x v="0"/>
    <s v="USD"/>
    <n v="1399669200"/>
    <n v="1394536048"/>
    <b v="1"/>
    <n v="2436"/>
    <b v="1"/>
    <s v="film &amp; video/documentary"/>
    <n v="1.089324126984127"/>
    <n v="56.344351395730705"/>
    <x v="0"/>
    <x v="4"/>
  </r>
  <r>
    <x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x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x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x v="304"/>
    <s v="A portrait of a life fully realized and a look at what it takes to make great photography."/>
    <n v="3400"/>
    <n v="7876"/>
    <x v="0"/>
    <x v="0"/>
    <s v="USD"/>
    <n v="1346464800"/>
    <n v="1343096197"/>
    <b v="1"/>
    <n v="74"/>
    <b v="1"/>
    <s v="film &amp; video/documentary"/>
    <n v="2.3164705882352941"/>
    <n v="106.43243243243244"/>
    <x v="0"/>
    <x v="4"/>
  </r>
  <r>
    <x v="305"/>
    <x v="305"/>
    <s v="A documentary that I am making about the difficult, but inspiring, life of a late friend of mine."/>
    <n v="7500"/>
    <n v="9775"/>
    <x v="0"/>
    <x v="0"/>
    <s v="USD"/>
    <n v="1331392049"/>
    <n v="1328800049"/>
    <b v="1"/>
    <n v="189"/>
    <b v="1"/>
    <s v="film &amp; video/documentary"/>
    <n v="1.3033333333333332"/>
    <n v="51.719576719576722"/>
    <x v="0"/>
    <x v="4"/>
  </r>
  <r>
    <x v="306"/>
    <x v="306"/>
    <s v="A feature-length documentary on the life of Boston escape artist Jason Escape."/>
    <n v="1000"/>
    <n v="2929"/>
    <x v="0"/>
    <x v="0"/>
    <s v="USD"/>
    <n v="1363806333"/>
    <n v="1362081933"/>
    <b v="1"/>
    <n v="80"/>
    <b v="1"/>
    <s v="film &amp; video/documentary"/>
    <n v="2.9289999999999998"/>
    <n v="36.612499999999997"/>
    <x v="0"/>
    <x v="4"/>
  </r>
  <r>
    <x v="307"/>
    <x v="307"/>
    <s v="Why is grammar important?"/>
    <n v="22000"/>
    <n v="24490"/>
    <x v="0"/>
    <x v="0"/>
    <s v="USD"/>
    <n v="1360276801"/>
    <n v="1357684801"/>
    <b v="1"/>
    <n v="576"/>
    <b v="1"/>
    <s v="film &amp; video/documentary"/>
    <n v="1.1131818181818183"/>
    <n v="42.517361111111114"/>
    <x v="0"/>
    <x v="4"/>
  </r>
  <r>
    <x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x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x v="311"/>
    <x v="311"/>
    <s v="An imaginative interactive documentary about Leah Callahan, a freestyle wrestler and Olympic hopeful."/>
    <n v="20000"/>
    <n v="20820.330000000002"/>
    <x v="0"/>
    <x v="0"/>
    <s v="USD"/>
    <n v="1325404740"/>
    <n v="1321852592"/>
    <b v="1"/>
    <n v="150"/>
    <b v="1"/>
    <s v="film &amp; video/documentary"/>
    <n v="1.0410165"/>
    <n v="138.8022"/>
    <x v="0"/>
    <x v="4"/>
  </r>
  <r>
    <x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x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x v="316"/>
    <s v="Award winning documentary The Secret Trial 5 needs your help for a Cross-Canada Tour!"/>
    <n v="15000"/>
    <n v="17066"/>
    <x v="0"/>
    <x v="5"/>
    <s v="CAD"/>
    <n v="1418273940"/>
    <n v="1415398197"/>
    <b v="1"/>
    <n v="158"/>
    <b v="1"/>
    <s v="film &amp; video/documentary"/>
    <n v="1.1377333333333333"/>
    <n v="108.01265822784811"/>
    <x v="0"/>
    <x v="4"/>
  </r>
  <r>
    <x v="317"/>
    <x v="317"/>
    <s v="The story of a cowboy town with a prison problem, and the colorful characters who call it home."/>
    <n v="30000"/>
    <n v="30241"/>
    <x v="0"/>
    <x v="0"/>
    <s v="USD"/>
    <n v="1386778483"/>
    <n v="1384186483"/>
    <b v="1"/>
    <n v="316"/>
    <b v="1"/>
    <s v="film &amp; video/documentary"/>
    <n v="1.0080333333333333"/>
    <n v="95.699367088607602"/>
    <x v="0"/>
    <x v="4"/>
  </r>
  <r>
    <x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x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x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x v="324"/>
    <x v="324"/>
    <s v="A documentary about a Vietnam veteran who finds peace from his PTSD through Disney, rather than medication."/>
    <n v="8500"/>
    <n v="8636"/>
    <x v="0"/>
    <x v="0"/>
    <s v="USD"/>
    <n v="1438441308"/>
    <n v="1435590108"/>
    <b v="1"/>
    <n v="82"/>
    <b v="1"/>
    <s v="film &amp; video/documentary"/>
    <n v="1.016"/>
    <n v="105.3170731707317"/>
    <x v="0"/>
    <x v="4"/>
  </r>
  <r>
    <x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x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x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x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x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x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x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x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x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x v="342"/>
    <s v="BREAKING A MONSTER needs your help to play in THEATERS!"/>
    <n v="55000"/>
    <n v="55201.52"/>
    <x v="0"/>
    <x v="0"/>
    <s v="USD"/>
    <n v="1461955465"/>
    <n v="1459363465"/>
    <b v="1"/>
    <n v="325"/>
    <b v="1"/>
    <s v="film &amp; video/documentary"/>
    <n v="1.0036639999999999"/>
    <n v="169.85083076923075"/>
    <x v="0"/>
    <x v="4"/>
  </r>
  <r>
    <x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x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x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x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x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x v="355"/>
    <s v="A documentary film about the late REZA ABDOH and his performance company DAR A LUZ."/>
    <n v="35000"/>
    <n v="40690"/>
    <x v="0"/>
    <x v="0"/>
    <s v="USD"/>
    <n v="1417420994"/>
    <n v="1414738994"/>
    <b v="1"/>
    <n v="165"/>
    <b v="1"/>
    <s v="film &amp; video/documentary"/>
    <n v="1.1625714285714286"/>
    <n v="246.60606060606059"/>
    <x v="0"/>
    <x v="4"/>
  </r>
  <r>
    <x v="356"/>
    <x v="356"/>
    <s v="A documentary about halibut conservation and how it impacts communities of Southeast Alaska."/>
    <n v="7500"/>
    <n v="7701.93"/>
    <x v="0"/>
    <x v="0"/>
    <s v="USD"/>
    <n v="1458152193"/>
    <n v="1455563793"/>
    <b v="1"/>
    <n v="97"/>
    <b v="1"/>
    <s v="film &amp; video/documentary"/>
    <n v="1.0269239999999999"/>
    <n v="79.401340206185566"/>
    <x v="0"/>
    <x v="4"/>
  </r>
  <r>
    <x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x v="358"/>
    <s v="Screenwriter. Novelist. Playwright. The inside story of famed writer William Goldman. As only he can tell it."/>
    <n v="50000"/>
    <n v="51544"/>
    <x v="0"/>
    <x v="0"/>
    <s v="USD"/>
    <n v="1466002800"/>
    <n v="1463517521"/>
    <b v="1"/>
    <n v="267"/>
    <b v="1"/>
    <s v="film &amp; video/documentary"/>
    <n v="1.03088"/>
    <n v="193.04868913857678"/>
    <x v="0"/>
    <x v="4"/>
  </r>
  <r>
    <x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x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x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x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x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x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x v="372"/>
    <s v="A short documentary exploring the uses of 'Natural Horsemanship' across Europe"/>
    <n v="300"/>
    <n v="376"/>
    <x v="0"/>
    <x v="1"/>
    <s v="GBP"/>
    <n v="1459872000"/>
    <n v="1456408244"/>
    <b v="0"/>
    <n v="9"/>
    <b v="1"/>
    <s v="film &amp; video/documentary"/>
    <n v="1.2533333333333334"/>
    <n v="41.777777777777779"/>
    <x v="0"/>
    <x v="4"/>
  </r>
  <r>
    <x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x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x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x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x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x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x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x v="390"/>
    <x v="390"/>
    <s v="Join UCF as they dive into the creative and community outreach for the families in St. Vincent and the Grenadines."/>
    <n v="1000"/>
    <n v="1000"/>
    <x v="0"/>
    <x v="0"/>
    <s v="USD"/>
    <n v="1431046372"/>
    <n v="1429318372"/>
    <b v="0"/>
    <n v="14"/>
    <b v="1"/>
    <s v="film &amp; video/documentary"/>
    <n v="1"/>
    <n v="71.428571428571431"/>
    <x v="0"/>
    <x v="4"/>
  </r>
  <r>
    <x v="391"/>
    <x v="391"/>
    <s v="Too many women feel confused about their orgasm and shame about their desire. This movie aims to change that."/>
    <n v="20000"/>
    <n v="20122"/>
    <x v="0"/>
    <x v="0"/>
    <s v="USD"/>
    <n v="1324169940"/>
    <n v="1321578051"/>
    <b v="0"/>
    <n v="193"/>
    <b v="1"/>
    <s v="film &amp; video/documentary"/>
    <n v="1.0061"/>
    <n v="104.25906735751295"/>
    <x v="0"/>
    <x v="4"/>
  </r>
  <r>
    <x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x v="393"/>
    <s v="This is a story thatâ€™s never been told, about tackling climate change one penguin at a timeâ€¦"/>
    <n v="50000"/>
    <n v="55223"/>
    <x v="0"/>
    <x v="0"/>
    <s v="USD"/>
    <n v="1381424452"/>
    <n v="1378746052"/>
    <b v="0"/>
    <n v="351"/>
    <b v="1"/>
    <s v="film &amp; video/documentary"/>
    <n v="1.10446"/>
    <n v="157.33048433048432"/>
    <x v="0"/>
    <x v="4"/>
  </r>
  <r>
    <x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x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x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x v="403"/>
    <x v="403"/>
    <s v="A documentary adventure about bananas - and people. Your round-trip ticket into the heart of banana-cultures!!"/>
    <n v="5000"/>
    <n v="5263"/>
    <x v="0"/>
    <x v="0"/>
    <s v="USD"/>
    <n v="1312960080"/>
    <n v="1308900441"/>
    <b v="0"/>
    <n v="70"/>
    <b v="1"/>
    <s v="film &amp; video/documentary"/>
    <n v="1.0526"/>
    <n v="75.185714285714283"/>
    <x v="0"/>
    <x v="4"/>
  </r>
  <r>
    <x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x v="405"/>
    <x v="405"/>
    <s v="Come, join our movie movement.  A new documentary about the healing power of food."/>
    <n v="2820"/>
    <n v="3036"/>
    <x v="0"/>
    <x v="0"/>
    <s v="USD"/>
    <n v="1394071339"/>
    <n v="1391479339"/>
    <b v="0"/>
    <n v="55"/>
    <b v="1"/>
    <s v="film &amp; video/documentary"/>
    <n v="1.0765957446808512"/>
    <n v="55.2"/>
    <x v="0"/>
    <x v="4"/>
  </r>
  <r>
    <x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x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x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x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x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x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x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x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x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x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x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x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x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x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x v="425"/>
    <x v="425"/>
    <s v="Support new organic, gluten free cartoon! You'll enjoy this funny story about fruits &amp; vegies and will be able to see new episodes!"/>
    <n v="50000"/>
    <n v="6"/>
    <x v="2"/>
    <x v="0"/>
    <s v="USD"/>
    <n v="1448660404"/>
    <n v="1443472804"/>
    <b v="0"/>
    <n v="2"/>
    <b v="0"/>
    <s v="film &amp; video/animation"/>
    <n v="1.2E-4"/>
    <n v="3"/>
    <x v="0"/>
    <x v="5"/>
  </r>
  <r>
    <x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x v="427"/>
    <x v="427"/>
    <s v="Iâ€™m raising funds to produce a professional Hard Times Charles animated video book, including hiring animators and voice-over talent."/>
    <n v="6500"/>
    <n v="0"/>
    <x v="2"/>
    <x v="0"/>
    <s v="USD"/>
    <n v="1445540340"/>
    <n v="1444340940"/>
    <b v="0"/>
    <n v="0"/>
    <b v="0"/>
    <s v="film &amp; video/animation"/>
    <n v="0"/>
    <e v="#DIV/0!"/>
    <x v="0"/>
    <x v="5"/>
  </r>
  <r>
    <x v="428"/>
    <x v="428"/>
    <s v="Fresh, fun, entertaining Bible stories on YouTube, stop-motion style."/>
    <n v="12000"/>
    <n v="676"/>
    <x v="2"/>
    <x v="0"/>
    <s v="USD"/>
    <n v="1402956000"/>
    <n v="1400523845"/>
    <b v="0"/>
    <n v="13"/>
    <b v="0"/>
    <s v="film &amp; video/animation"/>
    <n v="5.6333333333333332E-2"/>
    <n v="52"/>
    <x v="0"/>
    <x v="5"/>
  </r>
  <r>
    <x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x v="430"/>
    <x v="430"/>
    <s v="Freddy Flint is creating an animated music video to the new &quot;Buttonpusher&quot; single, &quot;I'll Take You Back&quot;"/>
    <n v="1000"/>
    <n v="24"/>
    <x v="2"/>
    <x v="0"/>
    <s v="USD"/>
    <n v="1378866867"/>
    <n v="1377570867"/>
    <b v="0"/>
    <n v="5"/>
    <b v="0"/>
    <s v="film &amp; video/animation"/>
    <n v="2.4E-2"/>
    <n v="4.8"/>
    <x v="0"/>
    <x v="5"/>
  </r>
  <r>
    <x v="431"/>
    <x v="431"/>
    <s v="A short stop motion animated film of a man on his way home when strange goings on start to happen on his journey."/>
    <n v="3000"/>
    <n v="415"/>
    <x v="2"/>
    <x v="1"/>
    <s v="GBP"/>
    <n v="1467752083"/>
    <n v="1465160083"/>
    <b v="0"/>
    <n v="8"/>
    <b v="0"/>
    <s v="film &amp; video/animation"/>
    <n v="0.13833333333333334"/>
    <n v="51.875"/>
    <x v="0"/>
    <x v="5"/>
  </r>
  <r>
    <x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x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x v="434"/>
    <x v="434"/>
    <s v="A campaign to share their love on the silver screen and make possible a street musicianâ€™s dream to play them at the same time."/>
    <n v="2500"/>
    <n v="125"/>
    <x v="2"/>
    <x v="0"/>
    <s v="USD"/>
    <n v="1385931702"/>
    <n v="1383076902"/>
    <b v="0"/>
    <n v="2"/>
    <b v="0"/>
    <s v="film &amp; video/animation"/>
    <n v="0.05"/>
    <n v="62.5"/>
    <x v="0"/>
    <x v="5"/>
  </r>
  <r>
    <x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x v="436"/>
    <x v="436"/>
    <s v="Blinky is the story of a naÃ¯ve simpleton who suddenly finds himself struggling to adapt to changes within his environment."/>
    <n v="1000"/>
    <n v="0"/>
    <x v="2"/>
    <x v="0"/>
    <s v="USD"/>
    <n v="1375260113"/>
    <n v="1372668113"/>
    <b v="0"/>
    <n v="0"/>
    <b v="0"/>
    <s v="film &amp; video/animation"/>
    <n v="0"/>
    <e v="#DIV/0!"/>
    <x v="0"/>
    <x v="5"/>
  </r>
  <r>
    <x v="437"/>
    <x v="437"/>
    <s v="This is an educational adventure series for kids about a baby owl and an alien. Physics, science, adventures, drama and joy!"/>
    <n v="7000"/>
    <n v="0"/>
    <x v="2"/>
    <x v="5"/>
    <s v="CAD"/>
    <n v="1475912326"/>
    <n v="1470728326"/>
    <b v="0"/>
    <n v="0"/>
    <b v="0"/>
    <s v="film &amp; video/animation"/>
    <n v="0"/>
    <e v="#DIV/0!"/>
    <x v="0"/>
    <x v="5"/>
  </r>
  <r>
    <x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x v="439"/>
    <x v="439"/>
    <s v="Hi everyone, I'm trying to begin a cartoon series. It's a show about space bounty hunters and their adventures as they travel around."/>
    <n v="450"/>
    <n v="0"/>
    <x v="2"/>
    <x v="0"/>
    <s v="USD"/>
    <n v="1413569818"/>
    <n v="1412705818"/>
    <b v="0"/>
    <n v="0"/>
    <b v="0"/>
    <s v="film &amp; video/animation"/>
    <n v="0"/>
    <e v="#DIV/0!"/>
    <x v="0"/>
    <x v="5"/>
  </r>
  <r>
    <x v="440"/>
    <x v="440"/>
    <s v="A stop-motion animation made by a one girl team, with a camera, creativity, and a lot of determination."/>
    <n v="5000"/>
    <n v="5"/>
    <x v="2"/>
    <x v="0"/>
    <s v="USD"/>
    <n v="1458859153"/>
    <n v="1456270753"/>
    <b v="0"/>
    <n v="1"/>
    <b v="0"/>
    <s v="film &amp; video/animation"/>
    <n v="1E-3"/>
    <n v="5"/>
    <x v="0"/>
    <x v="5"/>
  </r>
  <r>
    <x v="441"/>
    <x v="441"/>
    <s v="A group of specialist clones called Wolf Squad are the only clones left after order 66 and are searching the galaxy for survivors!"/>
    <n v="400"/>
    <n v="0"/>
    <x v="2"/>
    <x v="1"/>
    <s v="GBP"/>
    <n v="1383418996"/>
    <n v="1380826996"/>
    <b v="0"/>
    <n v="0"/>
    <b v="0"/>
    <s v="film &amp; video/animation"/>
    <n v="0"/>
    <e v="#DIV/0!"/>
    <x v="0"/>
    <x v="5"/>
  </r>
  <r>
    <x v="442"/>
    <x v="442"/>
    <s v="Doomsday is here"/>
    <n v="17000"/>
    <n v="6691"/>
    <x v="2"/>
    <x v="0"/>
    <s v="USD"/>
    <n v="1424380783"/>
    <n v="1421788783"/>
    <b v="0"/>
    <n v="17"/>
    <b v="0"/>
    <s v="film &amp; video/animation"/>
    <n v="0.39358823529411763"/>
    <n v="393.58823529411762"/>
    <x v="0"/>
    <x v="5"/>
  </r>
  <r>
    <x v="443"/>
    <x v="443"/>
    <s v="We love cartoons!! We want to make more but it costs money to so. Be apart of your daily dose of WTF!?! Pledge now!!"/>
    <n v="10000"/>
    <n v="10"/>
    <x v="2"/>
    <x v="5"/>
    <s v="CAD"/>
    <n v="1391991701"/>
    <n v="1389399701"/>
    <b v="0"/>
    <n v="2"/>
    <b v="0"/>
    <s v="film &amp; video/animation"/>
    <n v="1E-3"/>
    <n v="5"/>
    <x v="0"/>
    <x v="5"/>
  </r>
  <r>
    <x v="444"/>
    <x v="444"/>
    <s v="An upcoming animated web sitcom series centered around dealing with life, love, and relationships."/>
    <n v="1000"/>
    <n v="50"/>
    <x v="2"/>
    <x v="0"/>
    <s v="USD"/>
    <n v="1329342361"/>
    <n v="1324158361"/>
    <b v="0"/>
    <n v="1"/>
    <b v="0"/>
    <s v="film &amp; video/animation"/>
    <n v="0.05"/>
    <n v="50"/>
    <x v="0"/>
    <x v="5"/>
  </r>
  <r>
    <x v="445"/>
    <x v="445"/>
    <s v="We're ready to officially launch our website with a collectable dvd and comic package. Three shows and a double comic."/>
    <n v="60000"/>
    <n v="2"/>
    <x v="2"/>
    <x v="0"/>
    <s v="USD"/>
    <n v="1432195375"/>
    <n v="1430899375"/>
    <b v="0"/>
    <n v="2"/>
    <b v="0"/>
    <s v="film &amp; video/animation"/>
    <n v="3.3333333333333335E-5"/>
    <n v="1"/>
    <x v="0"/>
    <x v="5"/>
  </r>
  <r>
    <x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x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x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x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x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x v="451"/>
    <x v="451"/>
    <s v="This comedy follows two devils who discover a magical boombox to become musicians after an 80s rapture enchants earth with fairy-tales."/>
    <n v="20000"/>
    <n v="0"/>
    <x v="2"/>
    <x v="0"/>
    <s v="USD"/>
    <n v="1390669791"/>
    <n v="1388077791"/>
    <b v="0"/>
    <n v="0"/>
    <b v="0"/>
    <s v="film &amp; video/animation"/>
    <n v="0"/>
    <e v="#DIV/0!"/>
    <x v="0"/>
    <x v="5"/>
  </r>
  <r>
    <x v="452"/>
    <x v="452"/>
    <s v="A man must find his way out of the depths of the shadows by using the aid of a little girl."/>
    <n v="750"/>
    <n v="480"/>
    <x v="2"/>
    <x v="0"/>
    <s v="USD"/>
    <n v="1431536015"/>
    <n v="1428944015"/>
    <b v="0"/>
    <n v="12"/>
    <b v="0"/>
    <s v="film &amp; video/animation"/>
    <n v="0.64"/>
    <n v="40"/>
    <x v="0"/>
    <x v="5"/>
  </r>
  <r>
    <x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x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x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x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x v="457"/>
    <x v="457"/>
    <s v="from my photo work, pyro techniques, aqua technitque and more , i will take the pricipale personnage to the lost land of phenix where ."/>
    <n v="20000"/>
    <n v="0"/>
    <x v="2"/>
    <x v="5"/>
    <s v="CAD"/>
    <n v="1408213512"/>
    <n v="1405621512"/>
    <b v="0"/>
    <n v="0"/>
    <b v="0"/>
    <s v="film &amp; video/animation"/>
    <n v="0"/>
    <e v="#DIV/0!"/>
    <x v="0"/>
    <x v="5"/>
  </r>
  <r>
    <x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x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x v="460"/>
    <x v="460"/>
    <s v="An animated web series about biological evolution gone haywire."/>
    <n v="8500"/>
    <n v="25"/>
    <x v="2"/>
    <x v="0"/>
    <s v="USD"/>
    <n v="1401595200"/>
    <n v="1398862875"/>
    <b v="0"/>
    <n v="2"/>
    <b v="0"/>
    <s v="film &amp; video/animation"/>
    <n v="2.9411764705882353E-3"/>
    <n v="12.5"/>
    <x v="0"/>
    <x v="5"/>
  </r>
  <r>
    <x v="461"/>
    <x v="461"/>
    <s v="A machinima based film, displaying the effects of todays financial crisis the world faces, and the explossive consequences it carries."/>
    <n v="550"/>
    <n v="0"/>
    <x v="2"/>
    <x v="1"/>
    <s v="GBP"/>
    <n v="1370204367"/>
    <n v="1368476367"/>
    <b v="0"/>
    <n v="0"/>
    <b v="0"/>
    <s v="film &amp; video/animation"/>
    <n v="0"/>
    <e v="#DIV/0!"/>
    <x v="0"/>
    <x v="5"/>
  </r>
  <r>
    <x v="462"/>
    <x v="462"/>
    <s v="A prince who becomes a slave, suffers of amnesia far away from his land. Slowly he recovers memory and returns where all started."/>
    <n v="100000"/>
    <n v="0"/>
    <x v="2"/>
    <x v="0"/>
    <s v="USD"/>
    <n v="1312945341"/>
    <n v="1307761341"/>
    <b v="0"/>
    <n v="0"/>
    <b v="0"/>
    <s v="film &amp; video/animation"/>
    <n v="0"/>
    <e v="#DIV/0!"/>
    <x v="0"/>
    <x v="5"/>
  </r>
  <r>
    <x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x v="464"/>
    <x v="464"/>
    <s v="We are three students that want to make a short PokÃ©mon movie as a school project!"/>
    <n v="1010"/>
    <n v="1"/>
    <x v="2"/>
    <x v="12"/>
    <s v="EUR"/>
    <n v="1463602935"/>
    <n v="1461874935"/>
    <b v="0"/>
    <n v="1"/>
    <b v="0"/>
    <s v="film &amp; video/animation"/>
    <n v="9.9009900990099011E-4"/>
    <n v="1"/>
    <x v="0"/>
    <x v="5"/>
  </r>
  <r>
    <x v="465"/>
    <x v="465"/>
    <s v="&quot;Amp&quot; is a short film about a robot with needs."/>
    <n v="512"/>
    <n v="138"/>
    <x v="2"/>
    <x v="0"/>
    <s v="USD"/>
    <n v="1403837574"/>
    <n v="1402455174"/>
    <b v="0"/>
    <n v="8"/>
    <b v="0"/>
    <s v="film &amp; video/animation"/>
    <n v="0.26953125"/>
    <n v="17.25"/>
    <x v="0"/>
    <x v="5"/>
  </r>
  <r>
    <x v="466"/>
    <x v="466"/>
    <s v="(Working storyboard for animated project) A multi-generational Knight that wages war on criminals and corrupt governments"/>
    <n v="10000"/>
    <n v="76"/>
    <x v="2"/>
    <x v="0"/>
    <s v="USD"/>
    <n v="1347057464"/>
    <n v="1344465464"/>
    <b v="0"/>
    <n v="5"/>
    <b v="0"/>
    <s v="film &amp; video/animation"/>
    <n v="7.6E-3"/>
    <n v="15.2"/>
    <x v="0"/>
    <x v="5"/>
  </r>
  <r>
    <x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x v="468"/>
    <x v="468"/>
    <s v="After the devastation of a massive Hurricane, main character that has strong's ties to the city returns to find everything in ruins. As"/>
    <n v="7500"/>
    <n v="0"/>
    <x v="2"/>
    <x v="0"/>
    <s v="USD"/>
    <n v="1341978665"/>
    <n v="1336795283"/>
    <b v="0"/>
    <n v="0"/>
    <b v="0"/>
    <s v="film &amp; video/animation"/>
    <n v="0"/>
    <e v="#DIV/0!"/>
    <x v="0"/>
    <x v="5"/>
  </r>
  <r>
    <x v="469"/>
    <x v="469"/>
    <s v="Create a personalised animation film using your child's name and photo."/>
    <n v="6000"/>
    <n v="0"/>
    <x v="2"/>
    <x v="1"/>
    <s v="GBP"/>
    <n v="1409960724"/>
    <n v="1404776724"/>
    <b v="0"/>
    <n v="0"/>
    <b v="0"/>
    <s v="film &amp; video/animation"/>
    <n v="0"/>
    <e v="#DIV/0!"/>
    <x v="0"/>
    <x v="5"/>
  </r>
  <r>
    <x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x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x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x v="473"/>
    <x v="473"/>
    <s v="Quantum Kidz follows a young girlâ€™s journey becoming a superhero and dealing with alien threats against the Earth!"/>
    <n v="30000"/>
    <n v="861"/>
    <x v="2"/>
    <x v="0"/>
    <s v="USD"/>
    <n v="1410972319"/>
    <n v="1408380319"/>
    <b v="0"/>
    <n v="14"/>
    <b v="0"/>
    <s v="film &amp; video/animation"/>
    <n v="2.87E-2"/>
    <n v="61.5"/>
    <x v="0"/>
    <x v="5"/>
  </r>
  <r>
    <x v="474"/>
    <x v="474"/>
    <s v="Time travel the light Mr. Fantastic!  Spin the dimensions toward other continuums and worlds.  Hold onto your panties."/>
    <n v="3300"/>
    <n v="1"/>
    <x v="2"/>
    <x v="0"/>
    <s v="USD"/>
    <n v="1487318029"/>
    <n v="1484726029"/>
    <b v="0"/>
    <n v="1"/>
    <b v="0"/>
    <s v="film &amp; video/animation"/>
    <n v="3.0303030303030303E-4"/>
    <n v="1"/>
    <x v="0"/>
    <x v="5"/>
  </r>
  <r>
    <x v="475"/>
    <x v="475"/>
    <s v="Tropiki-Meet the Tikis-childrens animated/cartoon series.Fun  cartoon shorts with quirky humor and a positive uplifting message"/>
    <n v="2000"/>
    <n v="0"/>
    <x v="2"/>
    <x v="0"/>
    <s v="USD"/>
    <n v="1430877843"/>
    <n v="1428285843"/>
    <b v="0"/>
    <n v="0"/>
    <b v="0"/>
    <s v="film &amp; video/animation"/>
    <n v="0"/>
    <e v="#DIV/0!"/>
    <x v="0"/>
    <x v="5"/>
  </r>
  <r>
    <x v="476"/>
    <x v="476"/>
    <s v="Animated Music Videos that teach kids how to read."/>
    <n v="220000"/>
    <n v="4906.59"/>
    <x v="2"/>
    <x v="0"/>
    <s v="USD"/>
    <n v="1401767940"/>
    <n v="1398727441"/>
    <b v="0"/>
    <n v="124"/>
    <b v="0"/>
    <s v="film &amp; video/animation"/>
    <n v="2.2302681818181819E-2"/>
    <n v="39.569274193548388"/>
    <x v="0"/>
    <x v="5"/>
  </r>
  <r>
    <x v="477"/>
    <x v="477"/>
    <s v="A Comedy-drama animation revolving around a man who finds a problematic pair of headphones that literally take over his whole life."/>
    <n v="1500"/>
    <n v="0"/>
    <x v="2"/>
    <x v="0"/>
    <s v="USD"/>
    <n v="1337371334"/>
    <n v="1332187334"/>
    <b v="0"/>
    <n v="0"/>
    <b v="0"/>
    <s v="film &amp; video/animation"/>
    <n v="0"/>
    <e v="#DIV/0!"/>
    <x v="0"/>
    <x v="5"/>
  </r>
  <r>
    <x v="478"/>
    <x v="478"/>
    <s v="this is an animated full length film of an old classic with new life to it. That gigantic and naive duckling we all love  ."/>
    <n v="10000"/>
    <n v="0"/>
    <x v="2"/>
    <x v="0"/>
    <s v="USD"/>
    <n v="1427921509"/>
    <n v="1425333109"/>
    <b v="0"/>
    <n v="0"/>
    <b v="0"/>
    <s v="film &amp; video/animation"/>
    <n v="0"/>
    <e v="#DIV/0!"/>
    <x v="0"/>
    <x v="5"/>
  </r>
  <r>
    <x v="479"/>
    <x v="479"/>
    <s v="ANIMATING the most INFAMOUS Math Courses in America and TRANSLATING them for the mathematical underdog!"/>
    <n v="15000"/>
    <n v="4884"/>
    <x v="2"/>
    <x v="0"/>
    <s v="USD"/>
    <n v="1416566835"/>
    <n v="1411379235"/>
    <b v="0"/>
    <n v="55"/>
    <b v="0"/>
    <s v="film &amp; video/animation"/>
    <n v="0.3256"/>
    <n v="88.8"/>
    <x v="0"/>
    <x v="5"/>
  </r>
  <r>
    <x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x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x v="482"/>
    <x v="482"/>
    <s v="Help me quit my day job and also create animated Stand-up routines from local up and coming comedians."/>
    <n v="10000"/>
    <n v="10"/>
    <x v="2"/>
    <x v="0"/>
    <s v="USD"/>
    <n v="1460644440"/>
    <n v="1458336690"/>
    <b v="0"/>
    <n v="1"/>
    <b v="0"/>
    <s v="film &amp; video/animation"/>
    <n v="1E-3"/>
    <n v="10"/>
    <x v="0"/>
    <x v="5"/>
  </r>
  <r>
    <x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x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x v="485"/>
    <x v="485"/>
    <s v="Last few days to make this toon a reality! 5 funny toons for YOU! See the pilot episode here!"/>
    <n v="37956"/>
    <n v="8315.01"/>
    <x v="2"/>
    <x v="1"/>
    <s v="GBP"/>
    <n v="1368792499"/>
    <n v="1366200499"/>
    <b v="0"/>
    <n v="125"/>
    <b v="0"/>
    <s v="film &amp; video/animation"/>
    <n v="0.21906971229845085"/>
    <n v="66.520080000000007"/>
    <x v="0"/>
    <x v="5"/>
  </r>
  <r>
    <x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x v="487"/>
    <x v="487"/>
    <s v="Hey everyone we are producing a new show called The Adventures of Daryl and Straight Man. It is an animated comedy web series."/>
    <n v="50000"/>
    <n v="0"/>
    <x v="2"/>
    <x v="5"/>
    <s v="CAD"/>
    <n v="1482678994"/>
    <n v="1477491394"/>
    <b v="0"/>
    <n v="0"/>
    <b v="0"/>
    <s v="film &amp; video/animation"/>
    <n v="0"/>
    <e v="#DIV/0!"/>
    <x v="0"/>
    <x v="5"/>
  </r>
  <r>
    <x v="488"/>
    <x v="488"/>
    <s v="When humans left the earth, the animals took over the city. What could go wrong? Well...everything!"/>
    <n v="12000"/>
    <n v="0"/>
    <x v="2"/>
    <x v="0"/>
    <s v="USD"/>
    <n v="1483924700"/>
    <n v="1481332700"/>
    <b v="0"/>
    <n v="0"/>
    <b v="0"/>
    <s v="film &amp; video/animation"/>
    <n v="0"/>
    <e v="#DIV/0!"/>
    <x v="0"/>
    <x v="5"/>
  </r>
  <r>
    <x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x v="490"/>
    <x v="490"/>
    <s v="Cancelled"/>
    <n v="1000"/>
    <n v="0"/>
    <x v="2"/>
    <x v="0"/>
    <s v="USD"/>
    <n v="1345677285"/>
    <n v="1343085285"/>
    <b v="0"/>
    <n v="0"/>
    <b v="0"/>
    <s v="film &amp; video/animation"/>
    <n v="0"/>
    <e v="#DIV/0!"/>
    <x v="0"/>
    <x v="5"/>
  </r>
  <r>
    <x v="491"/>
    <x v="491"/>
    <s v="&quot;Guess What? Gus&quot; is a magical animated comedy that follow a new kid who playful antics for attention make the news."/>
    <n v="10000"/>
    <n v="0"/>
    <x v="2"/>
    <x v="0"/>
    <s v="USD"/>
    <n v="1453937699"/>
    <n v="1451345699"/>
    <b v="0"/>
    <n v="0"/>
    <b v="0"/>
    <s v="film &amp; video/animation"/>
    <n v="0"/>
    <e v="#DIV/0!"/>
    <x v="0"/>
    <x v="5"/>
  </r>
  <r>
    <x v="492"/>
    <x v="492"/>
    <s v="This project aims to create a 3D animated movie that is created by it's fans, it's content and plot will be driven by it's followers."/>
    <n v="10000000"/>
    <n v="0"/>
    <x v="2"/>
    <x v="11"/>
    <s v="SEK"/>
    <n v="1476319830"/>
    <n v="1471135830"/>
    <b v="0"/>
    <n v="0"/>
    <b v="0"/>
    <s v="film &amp; video/animation"/>
    <n v="0"/>
    <e v="#DIV/0!"/>
    <x v="0"/>
    <x v="5"/>
  </r>
  <r>
    <x v="493"/>
    <x v="493"/>
    <s v="The Chupacabra is not a myth and one man is on a mission to prove its existence no matter what, his name is Joc Barrera."/>
    <n v="30000"/>
    <n v="0"/>
    <x v="2"/>
    <x v="1"/>
    <s v="GBP"/>
    <n v="1432142738"/>
    <n v="1429550738"/>
    <b v="0"/>
    <n v="0"/>
    <b v="0"/>
    <s v="film &amp; video/animation"/>
    <n v="0"/>
    <e v="#DIV/0!"/>
    <x v="0"/>
    <x v="5"/>
  </r>
  <r>
    <x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x v="495"/>
    <x v="495"/>
    <s v="two friends set out to conquer and reach the level cap of the quest watch, how will they do it when they're 2 teenage idiots"/>
    <n v="7000"/>
    <n v="0"/>
    <x v="2"/>
    <x v="0"/>
    <s v="USD"/>
    <n v="1437076305"/>
    <n v="1434484305"/>
    <b v="0"/>
    <n v="0"/>
    <b v="0"/>
    <s v="film &amp; video/animation"/>
    <n v="0"/>
    <e v="#DIV/0!"/>
    <x v="0"/>
    <x v="5"/>
  </r>
  <r>
    <x v="496"/>
    <x v="496"/>
    <s v="The movie is about the adventures of Ethan, Danna, The mysterious inventor and more."/>
    <n v="60000"/>
    <n v="1"/>
    <x v="2"/>
    <x v="0"/>
    <s v="USD"/>
    <n v="1392070874"/>
    <n v="1386886874"/>
    <b v="0"/>
    <n v="1"/>
    <b v="0"/>
    <s v="film &amp; video/animation"/>
    <n v="1.6666666666666667E-5"/>
    <n v="1"/>
    <x v="0"/>
    <x v="5"/>
  </r>
  <r>
    <x v="497"/>
    <x v="497"/>
    <s v="live-action/animated series pilot."/>
    <n v="4480"/>
    <n v="30"/>
    <x v="2"/>
    <x v="0"/>
    <s v="USD"/>
    <n v="1419483600"/>
    <n v="1414889665"/>
    <b v="0"/>
    <n v="3"/>
    <b v="0"/>
    <s v="film &amp; video/animation"/>
    <n v="6.6964285714285711E-3"/>
    <n v="10"/>
    <x v="0"/>
    <x v="5"/>
  </r>
  <r>
    <x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x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x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x v="501"/>
    <x v="501"/>
    <s v="Based on the invention portfolio of a patented inventor World War Four is a look into the future of warfare and humanity as a whole"/>
    <n v="10000"/>
    <n v="0"/>
    <x v="2"/>
    <x v="0"/>
    <s v="USD"/>
    <n v="1310189851"/>
    <n v="1307597851"/>
    <b v="0"/>
    <n v="0"/>
    <b v="0"/>
    <s v="film &amp; video/animation"/>
    <n v="0"/>
    <e v="#DIV/0!"/>
    <x v="0"/>
    <x v="5"/>
  </r>
  <r>
    <x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x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x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x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x v="506"/>
    <x v="506"/>
    <s v="A feature-length 3D animation that depicts what happened when the Son of the Morning rebelled against God."/>
    <n v="200000"/>
    <n v="250"/>
    <x v="2"/>
    <x v="0"/>
    <s v="USD"/>
    <n v="1376140520"/>
    <n v="1373548520"/>
    <b v="0"/>
    <n v="1"/>
    <b v="0"/>
    <s v="film &amp; video/animation"/>
    <n v="1.25E-3"/>
    <n v="250"/>
    <x v="0"/>
    <x v="5"/>
  </r>
  <r>
    <x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x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x v="509"/>
    <x v="509"/>
    <s v="A hilarious comedy podcast being turned into an animated series  about an indian servant and his boss."/>
    <n v="5000"/>
    <n v="10"/>
    <x v="2"/>
    <x v="1"/>
    <s v="GBP"/>
    <n v="1435504170"/>
    <n v="1432912170"/>
    <b v="0"/>
    <n v="1"/>
    <b v="0"/>
    <s v="film &amp; video/animation"/>
    <n v="2E-3"/>
    <n v="10"/>
    <x v="0"/>
    <x v="5"/>
  </r>
  <r>
    <x v="510"/>
    <x v="510"/>
    <s v="A mile below the Franco-Swiss border Dean manages to break the Large Hadron Collider and triggers the end of the world."/>
    <n v="14000"/>
    <n v="0"/>
    <x v="2"/>
    <x v="0"/>
    <s v="USD"/>
    <n v="1456805639"/>
    <n v="1454213639"/>
    <b v="0"/>
    <n v="0"/>
    <b v="0"/>
    <s v="film &amp; video/animation"/>
    <n v="0"/>
    <e v="#DIV/0!"/>
    <x v="0"/>
    <x v="5"/>
  </r>
  <r>
    <x v="511"/>
    <x v="511"/>
    <s v="A project that incorporates animation and comic art into a relevant story. 4 boys, 1 eyeland, and a whole lot of drama!!!"/>
    <n v="5000"/>
    <n v="150"/>
    <x v="2"/>
    <x v="0"/>
    <s v="USD"/>
    <n v="1365228982"/>
    <n v="1362640582"/>
    <b v="0"/>
    <n v="5"/>
    <b v="0"/>
    <s v="film &amp; video/animation"/>
    <n v="0.03"/>
    <n v="30"/>
    <x v="0"/>
    <x v="5"/>
  </r>
  <r>
    <x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x v="513"/>
    <x v="513"/>
    <s v="A sci-fi fantasy 2.5D anime styled series about some guys trying to save the world, probably..."/>
    <n v="50000"/>
    <n v="6962"/>
    <x v="2"/>
    <x v="0"/>
    <s v="USD"/>
    <n v="1471244400"/>
    <n v="1467387705"/>
    <b v="0"/>
    <n v="68"/>
    <b v="0"/>
    <s v="film &amp; video/animation"/>
    <n v="0.13924"/>
    <n v="102.38235294117646"/>
    <x v="0"/>
    <x v="5"/>
  </r>
  <r>
    <x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x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x v="516"/>
    <x v="516"/>
    <s v="A big brother style comedy animation series starring famous seafarers"/>
    <n v="5000"/>
    <n v="0"/>
    <x v="2"/>
    <x v="1"/>
    <s v="GBP"/>
    <n v="1432752080"/>
    <n v="1427568080"/>
    <b v="0"/>
    <n v="0"/>
    <b v="0"/>
    <s v="film &amp; video/animation"/>
    <n v="0"/>
    <e v="#DIV/0!"/>
    <x v="0"/>
    <x v="5"/>
  </r>
  <r>
    <x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x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x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x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x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x v="522"/>
    <s v="*** TO MAKE DONATIONS IN THE FUTURE                                   GO TO OUR WEBSITE: www.compassplayers.com ***"/>
    <n v="3000"/>
    <n v="3440"/>
    <x v="0"/>
    <x v="0"/>
    <s v="USD"/>
    <n v="1458518325"/>
    <n v="1456793925"/>
    <b v="0"/>
    <n v="31"/>
    <b v="1"/>
    <s v="theater/plays"/>
    <n v="1.1466666666666667"/>
    <n v="110.96774193548387"/>
    <x v="1"/>
    <x v="6"/>
  </r>
  <r>
    <x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x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x v="525"/>
    <s v="EUPHORIA! is a new play about the decriminalization of drugs, and its profound effect on both the criminals in prison and &quot;The Man.&quot;"/>
    <n v="12000"/>
    <n v="12000"/>
    <x v="0"/>
    <x v="0"/>
    <s v="USD"/>
    <n v="1410601041"/>
    <n v="1406713041"/>
    <b v="0"/>
    <n v="12"/>
    <b v="1"/>
    <s v="theater/plays"/>
    <n v="1"/>
    <n v="1000"/>
    <x v="1"/>
    <x v="6"/>
  </r>
  <r>
    <x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x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x v="528"/>
    <s v="A Festival Backed Production of a Full-Length Play."/>
    <n v="1150"/>
    <n v="1330"/>
    <x v="0"/>
    <x v="0"/>
    <s v="USD"/>
    <n v="1434921600"/>
    <n v="1433109907"/>
    <b v="0"/>
    <n v="30"/>
    <b v="1"/>
    <s v="theater/plays"/>
    <n v="1.1565217391304348"/>
    <n v="44.333333333333336"/>
    <x v="1"/>
    <x v="6"/>
  </r>
  <r>
    <x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x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x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x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x v="533"/>
    <x v="533"/>
    <s v="New writing â€¢ Twisty-turny magical realist retro sci-fi â€¢ Human lives â€¢ Storytelling â€¢ The slope our society slips down..."/>
    <n v="2000"/>
    <n v="2004"/>
    <x v="0"/>
    <x v="1"/>
    <s v="GBP"/>
    <n v="1463394365"/>
    <n v="1461320765"/>
    <b v="0"/>
    <n v="17"/>
    <b v="1"/>
    <s v="theater/plays"/>
    <n v="1.002"/>
    <n v="117.88235294117646"/>
    <x v="1"/>
    <x v="6"/>
  </r>
  <r>
    <x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x v="535"/>
    <s v="Weâ€™re producing a Northern Brexit sci-fi play for VAULT festival 2017 and we need your help!"/>
    <n v="2000"/>
    <n v="2050"/>
    <x v="0"/>
    <x v="1"/>
    <s v="GBP"/>
    <n v="1483707905"/>
    <n v="1481115905"/>
    <b v="0"/>
    <n v="59"/>
    <b v="1"/>
    <s v="theater/plays"/>
    <n v="1.0249999999999999"/>
    <n v="34.745762711864408"/>
    <x v="1"/>
    <x v="6"/>
  </r>
  <r>
    <x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x v="538"/>
    <x v="538"/>
    <s v="SOC produces affordable and accessible theatre in the heart of Orange County, CA, and we need your help to match a $5,000 grant!"/>
    <n v="5000"/>
    <n v="15121"/>
    <x v="0"/>
    <x v="0"/>
    <s v="USD"/>
    <n v="1463166263"/>
    <n v="1460574263"/>
    <b v="0"/>
    <n v="60"/>
    <b v="1"/>
    <s v="theater/plays"/>
    <n v="3.0242"/>
    <n v="252.01666666666668"/>
    <x v="1"/>
    <x v="6"/>
  </r>
  <r>
    <x v="539"/>
    <x v="539"/>
    <s v="A brand new show that unites puppetry, live music and storytelling to bring a forgotten English legend back to life!"/>
    <n v="500"/>
    <n v="503.22"/>
    <x v="0"/>
    <x v="1"/>
    <s v="GBP"/>
    <n v="1467681107"/>
    <n v="1465866707"/>
    <b v="0"/>
    <n v="20"/>
    <b v="1"/>
    <s v="theater/plays"/>
    <n v="1.00644"/>
    <n v="25.161000000000001"/>
    <x v="1"/>
    <x v="6"/>
  </r>
  <r>
    <x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x v="541"/>
    <x v="541"/>
    <s v="A website dedicated to local Kink Communities; to find others with matching interests and bring them together."/>
    <n v="4500"/>
    <n v="25"/>
    <x v="2"/>
    <x v="0"/>
    <s v="USD"/>
    <n v="1446080834"/>
    <n v="1443488834"/>
    <b v="0"/>
    <n v="1"/>
    <b v="0"/>
    <s v="technology/web"/>
    <n v="5.5555555555555558E-3"/>
    <n v="25"/>
    <x v="2"/>
    <x v="7"/>
  </r>
  <r>
    <x v="542"/>
    <x v="542"/>
    <s v="The platform to record visual, audio and text memory of the common man - as we experienced history when it brushed us by"/>
    <n v="250000"/>
    <n v="1"/>
    <x v="2"/>
    <x v="0"/>
    <s v="USD"/>
    <n v="1462293716"/>
    <n v="1457113316"/>
    <b v="0"/>
    <n v="1"/>
    <b v="0"/>
    <s v="technology/web"/>
    <n v="3.9999999999999998E-6"/>
    <n v="1"/>
    <x v="2"/>
    <x v="7"/>
  </r>
  <r>
    <x v="543"/>
    <x v="543"/>
    <s v="I want to make it easy for those with food allergies to know where they can safely, and happily eat out with friends and family."/>
    <n v="22000"/>
    <n v="70"/>
    <x v="2"/>
    <x v="2"/>
    <s v="AUD"/>
    <n v="1414807962"/>
    <n v="1412215962"/>
    <b v="0"/>
    <n v="2"/>
    <b v="0"/>
    <s v="technology/web"/>
    <n v="3.1818181818181819E-3"/>
    <n v="35"/>
    <x v="2"/>
    <x v="7"/>
  </r>
  <r>
    <x v="544"/>
    <x v="544"/>
    <s v="Do you have a favorite shirt? So does everyone else. Favowear is creating a platform to share the best clothes and shopping sources."/>
    <n v="500"/>
    <n v="6"/>
    <x v="2"/>
    <x v="0"/>
    <s v="USD"/>
    <n v="1467647160"/>
    <n v="1465055160"/>
    <b v="0"/>
    <n v="2"/>
    <b v="0"/>
    <s v="technology/web"/>
    <n v="1.2E-2"/>
    <n v="3"/>
    <x v="2"/>
    <x v="7"/>
  </r>
  <r>
    <x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x v="546"/>
    <x v="546"/>
    <s v="Build a Christian Network Platform to connect and collaborate projects, events, missions and support online to fulfill the call."/>
    <n v="60000"/>
    <n v="52"/>
    <x v="2"/>
    <x v="0"/>
    <s v="USD"/>
    <n v="1445097715"/>
    <n v="1441209715"/>
    <b v="0"/>
    <n v="2"/>
    <b v="0"/>
    <s v="technology/web"/>
    <n v="8.6666666666666663E-4"/>
    <n v="26"/>
    <x v="2"/>
    <x v="7"/>
  </r>
  <r>
    <x v="547"/>
    <x v="547"/>
    <s v="We are looking to build a secure email / document sharing system for companies needing to send sensitive information to clients."/>
    <n v="7500"/>
    <n v="0"/>
    <x v="2"/>
    <x v="1"/>
    <s v="GBP"/>
    <n v="1455122564"/>
    <n v="1452530564"/>
    <b v="0"/>
    <n v="0"/>
    <b v="0"/>
    <s v="technology/web"/>
    <n v="0"/>
    <e v="#DIV/0!"/>
    <x v="2"/>
    <x v="7"/>
  </r>
  <r>
    <x v="548"/>
    <x v="548"/>
    <s v="Teach your native language online or study a foreign language with native speaking teachers. Social Web service and apps."/>
    <n v="10000"/>
    <n v="9"/>
    <x v="2"/>
    <x v="1"/>
    <s v="GBP"/>
    <n v="1446154848"/>
    <n v="1443562848"/>
    <b v="0"/>
    <n v="1"/>
    <b v="0"/>
    <s v="technology/web"/>
    <n v="8.9999999999999998E-4"/>
    <n v="9"/>
    <x v="2"/>
    <x v="7"/>
  </r>
  <r>
    <x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x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x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x v="552"/>
    <x v="552"/>
    <s v="Axoral is a 3d interactive social media interface, with the potential to be so much more, but we need your help!"/>
    <n v="45000"/>
    <n v="0"/>
    <x v="2"/>
    <x v="5"/>
    <s v="CAD"/>
    <n v="1452350896"/>
    <n v="1447166896"/>
    <b v="0"/>
    <n v="0"/>
    <b v="0"/>
    <s v="technology/web"/>
    <n v="0"/>
    <e v="#DIV/0!"/>
    <x v="2"/>
    <x v="7"/>
  </r>
  <r>
    <x v="553"/>
    <x v="553"/>
    <s v="Groundbreaking New Classifieds Website Grows Into Largest Nationwide Coverage By Turning Users Into Entrepreneurs"/>
    <n v="25000"/>
    <n v="123"/>
    <x v="2"/>
    <x v="0"/>
    <s v="USD"/>
    <n v="1415988991"/>
    <n v="1413393391"/>
    <b v="0"/>
    <n v="6"/>
    <b v="0"/>
    <s v="technology/web"/>
    <n v="4.9199999999999999E-3"/>
    <n v="20.5"/>
    <x v="2"/>
    <x v="7"/>
  </r>
  <r>
    <x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x v="555"/>
    <x v="555"/>
    <s v="Show-Skill.net helps to promote young football talents for free. It's the best place to show what you've got! Just post your videos :)"/>
    <n v="7500"/>
    <n v="0"/>
    <x v="2"/>
    <x v="1"/>
    <s v="GBP"/>
    <n v="1465720143"/>
    <n v="1463128143"/>
    <b v="0"/>
    <n v="0"/>
    <b v="0"/>
    <s v="technology/web"/>
    <n v="0"/>
    <e v="#DIV/0!"/>
    <x v="2"/>
    <x v="7"/>
  </r>
  <r>
    <x v="556"/>
    <x v="556"/>
    <s v="An educational platform for learning Unified English Braille Code"/>
    <n v="8000"/>
    <n v="200"/>
    <x v="2"/>
    <x v="0"/>
    <s v="USD"/>
    <n v="1452112717"/>
    <n v="1449520717"/>
    <b v="0"/>
    <n v="1"/>
    <b v="0"/>
    <s v="technology/web"/>
    <n v="2.5000000000000001E-2"/>
    <n v="200"/>
    <x v="2"/>
    <x v="7"/>
  </r>
  <r>
    <x v="557"/>
    <x v="557"/>
    <s v="The world's first interactive global domestic violence platform which connects victims, NGO's, policy-makers and researchers."/>
    <n v="150000"/>
    <n v="1366"/>
    <x v="2"/>
    <x v="12"/>
    <s v="EUR"/>
    <n v="1480721803"/>
    <n v="1478126203"/>
    <b v="0"/>
    <n v="20"/>
    <b v="0"/>
    <s v="technology/web"/>
    <n v="9.1066666666666674E-3"/>
    <n v="68.3"/>
    <x v="2"/>
    <x v="7"/>
  </r>
  <r>
    <x v="558"/>
    <x v="558"/>
    <s v="A community website with news, classifieds, photo albums, business reviews and a calendar for the local community to share."/>
    <n v="750"/>
    <n v="0"/>
    <x v="2"/>
    <x v="0"/>
    <s v="USD"/>
    <n v="1427227905"/>
    <n v="1424639505"/>
    <b v="0"/>
    <n v="0"/>
    <b v="0"/>
    <s v="technology/web"/>
    <n v="0"/>
    <e v="#DIV/0!"/>
    <x v="2"/>
    <x v="7"/>
  </r>
  <r>
    <x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x v="560"/>
    <x v="560"/>
    <s v="In the future the possibility exists that the internet it's self could be felled, we have world seed banks, it's time for a net bank,.."/>
    <n v="100000"/>
    <n v="12"/>
    <x v="2"/>
    <x v="5"/>
    <s v="CAD"/>
    <n v="1418841045"/>
    <n v="1416249045"/>
    <b v="0"/>
    <n v="3"/>
    <b v="0"/>
    <s v="technology/web"/>
    <n v="1.2E-4"/>
    <n v="4"/>
    <x v="2"/>
    <x v="7"/>
  </r>
  <r>
    <x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x v="562"/>
    <x v="562"/>
    <s v="i would like to develop an international free platform for domestic and international students to find accomodation in all countries"/>
    <n v="50000"/>
    <n v="0"/>
    <x v="2"/>
    <x v="9"/>
    <s v="EUR"/>
    <n v="1482052815"/>
    <n v="1479460815"/>
    <b v="0"/>
    <n v="0"/>
    <b v="0"/>
    <s v="technology/web"/>
    <n v="0"/>
    <e v="#DIV/0!"/>
    <x v="2"/>
    <x v="7"/>
  </r>
  <r>
    <x v="563"/>
    <x v="563"/>
    <s v="I want to help people who have trouble remembering the simple things in life, like what day it is and what they need to do today."/>
    <n v="75000"/>
    <n v="68"/>
    <x v="2"/>
    <x v="2"/>
    <s v="AUD"/>
    <n v="1424137247"/>
    <n v="1421545247"/>
    <b v="0"/>
    <n v="2"/>
    <b v="0"/>
    <s v="technology/web"/>
    <n v="9.0666666666666662E-4"/>
    <n v="34"/>
    <x v="2"/>
    <x v="7"/>
  </r>
  <r>
    <x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x v="565"/>
    <x v="565"/>
    <s v="Our objective is to provide a platform which helps teachers to provide courses to leaners in wide range of locations including Africa."/>
    <n v="25000"/>
    <n v="0"/>
    <x v="2"/>
    <x v="1"/>
    <s v="GBP"/>
    <n v="1436554249"/>
    <n v="1433962249"/>
    <b v="0"/>
    <n v="0"/>
    <b v="0"/>
    <s v="technology/web"/>
    <n v="0"/>
    <e v="#DIV/0!"/>
    <x v="2"/>
    <x v="7"/>
  </r>
  <r>
    <x v="566"/>
    <x v="566"/>
    <s v="I am creating a website that will make it easier for people to promote or find rummage sales utilizing the power of Google Maps"/>
    <n v="5000"/>
    <n v="1"/>
    <x v="2"/>
    <x v="0"/>
    <s v="USD"/>
    <n v="1468513533"/>
    <n v="1465921533"/>
    <b v="0"/>
    <n v="1"/>
    <b v="0"/>
    <s v="technology/web"/>
    <n v="2.0000000000000001E-4"/>
    <n v="1"/>
    <x v="2"/>
    <x v="7"/>
  </r>
  <r>
    <x v="567"/>
    <x v="567"/>
    <s v="UnimeTV's goal to revolutionize the way anime lovers interact with one another. Connect with others around the globe like never before!"/>
    <n v="10000"/>
    <n v="0"/>
    <x v="2"/>
    <x v="0"/>
    <s v="USD"/>
    <n v="1420143194"/>
    <n v="1417551194"/>
    <b v="0"/>
    <n v="0"/>
    <b v="0"/>
    <s v="technology/web"/>
    <n v="0"/>
    <e v="#DIV/0!"/>
    <x v="2"/>
    <x v="7"/>
  </r>
  <r>
    <x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x v="569"/>
    <x v="569"/>
    <s v="Mioti is an indie game marketplace that doubles as a community for developers to join networks and discuss projects."/>
    <n v="2500"/>
    <n v="20"/>
    <x v="2"/>
    <x v="5"/>
    <s v="CAD"/>
    <n v="1451679612"/>
    <n v="1449087612"/>
    <b v="0"/>
    <n v="1"/>
    <b v="0"/>
    <s v="technology/web"/>
    <n v="8.0000000000000002E-3"/>
    <n v="20"/>
    <x v="2"/>
    <x v="7"/>
  </r>
  <r>
    <x v="570"/>
    <x v="570"/>
    <s v="Humans have AM/FM/Satellite radio, kids have radio Disney, pets have DogCatRadio."/>
    <n v="85000"/>
    <n v="142"/>
    <x v="2"/>
    <x v="0"/>
    <s v="USD"/>
    <n v="1455822569"/>
    <n v="1453230569"/>
    <b v="0"/>
    <n v="1"/>
    <b v="0"/>
    <s v="technology/web"/>
    <n v="1.6705882352941177E-3"/>
    <n v="142"/>
    <x v="2"/>
    <x v="7"/>
  </r>
  <r>
    <x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x v="572"/>
    <x v="572"/>
    <s v="FairwayJockey.com is a web platform to make high quality custom tour golf equipment available at a lower cost to the consumer."/>
    <n v="2500"/>
    <n v="0"/>
    <x v="2"/>
    <x v="0"/>
    <s v="USD"/>
    <n v="1446660688"/>
    <n v="1444065088"/>
    <b v="0"/>
    <n v="0"/>
    <b v="0"/>
    <s v="technology/web"/>
    <n v="0"/>
    <e v="#DIV/0!"/>
    <x v="2"/>
    <x v="7"/>
  </r>
  <r>
    <x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x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x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x v="576"/>
    <x v="576"/>
    <s v="UthTopia Is a social media organization that believes in positive online usage, youth mentorship, and youth empowerment."/>
    <n v="80000"/>
    <n v="1"/>
    <x v="2"/>
    <x v="0"/>
    <s v="USD"/>
    <n v="1427537952"/>
    <n v="1422357552"/>
    <b v="0"/>
    <n v="1"/>
    <b v="0"/>
    <s v="technology/web"/>
    <n v="1.2500000000000001E-5"/>
    <n v="1"/>
    <x v="2"/>
    <x v="7"/>
  </r>
  <r>
    <x v="577"/>
    <x v="577"/>
    <s v="Emails are one of pervasively used mode of communication today. However, emails can be personal and sometimes discretion is needed."/>
    <n v="5000"/>
    <n v="10"/>
    <x v="2"/>
    <x v="0"/>
    <s v="USD"/>
    <n v="1463753302"/>
    <n v="1458569302"/>
    <b v="0"/>
    <n v="1"/>
    <b v="0"/>
    <s v="technology/web"/>
    <n v="2E-3"/>
    <n v="10"/>
    <x v="2"/>
    <x v="7"/>
  </r>
  <r>
    <x v="578"/>
    <x v="578"/>
    <s v="weBuy trade built on technology and Crowd Sourced Power"/>
    <n v="125000"/>
    <n v="14"/>
    <x v="2"/>
    <x v="1"/>
    <s v="GBP"/>
    <n v="1441633993"/>
    <n v="1439560393"/>
    <b v="0"/>
    <n v="7"/>
    <b v="0"/>
    <s v="technology/web"/>
    <n v="1.12E-4"/>
    <n v="2"/>
    <x v="2"/>
    <x v="7"/>
  </r>
  <r>
    <x v="579"/>
    <x v="579"/>
    <s v="Learn classic and public key cryptography with a full proof-of-concept system in JavaScript."/>
    <n v="12000"/>
    <n v="175"/>
    <x v="2"/>
    <x v="0"/>
    <s v="USD"/>
    <n v="1419539223"/>
    <n v="1416947223"/>
    <b v="0"/>
    <n v="5"/>
    <b v="0"/>
    <s v="technology/web"/>
    <n v="1.4583333333333334E-2"/>
    <n v="35"/>
    <x v="2"/>
    <x v="7"/>
  </r>
  <r>
    <x v="580"/>
    <x v="580"/>
    <s v="I Want To Create A Website That Helps Young Inventors Of Today Broadcast Their Talents &amp; Help Get The Reconigition They Deserve"/>
    <n v="3000"/>
    <n v="1"/>
    <x v="2"/>
    <x v="0"/>
    <s v="USD"/>
    <n v="1474580867"/>
    <n v="1471988867"/>
    <b v="0"/>
    <n v="1"/>
    <b v="0"/>
    <s v="technology/web"/>
    <n v="3.3333333333333332E-4"/>
    <n v="1"/>
    <x v="2"/>
    <x v="7"/>
  </r>
  <r>
    <x v="581"/>
    <x v="581"/>
    <s v="Help me raise funds so that I can be able to give passionate young poets a chance to earn money weekly for their writing &amp; spoken word."/>
    <n v="400"/>
    <n v="0"/>
    <x v="2"/>
    <x v="0"/>
    <s v="USD"/>
    <n v="1438474704"/>
    <n v="1435882704"/>
    <b v="0"/>
    <n v="0"/>
    <b v="0"/>
    <s v="technology/web"/>
    <n v="0"/>
    <e v="#DIV/0!"/>
    <x v="2"/>
    <x v="7"/>
  </r>
  <r>
    <x v="582"/>
    <x v="582"/>
    <s v="A community-driven online system which promotes self-governance.  Level up by adding content; civic agendas and private associations."/>
    <n v="100000"/>
    <n v="0"/>
    <x v="2"/>
    <x v="0"/>
    <s v="USD"/>
    <n v="1426442400"/>
    <n v="1424454319"/>
    <b v="0"/>
    <n v="0"/>
    <b v="0"/>
    <s v="technology/web"/>
    <n v="0"/>
    <e v="#DIV/0!"/>
    <x v="2"/>
    <x v="7"/>
  </r>
  <r>
    <x v="583"/>
    <x v="583"/>
    <s v="HackersArchive.com will help rid the web of viruses and scams found everywhere else you look!"/>
    <n v="9000"/>
    <n v="1"/>
    <x v="2"/>
    <x v="0"/>
    <s v="USD"/>
    <n v="1426800687"/>
    <n v="1424212287"/>
    <b v="0"/>
    <n v="1"/>
    <b v="0"/>
    <s v="technology/web"/>
    <n v="1.1111111111111112E-4"/>
    <n v="1"/>
    <x v="2"/>
    <x v="7"/>
  </r>
  <r>
    <x v="584"/>
    <x v="584"/>
    <s v="Script Call takes your presentation from the wall to your audience; from your device to theirs."/>
    <n v="1000"/>
    <n v="10"/>
    <x v="2"/>
    <x v="0"/>
    <s v="USD"/>
    <n v="1426522316"/>
    <n v="1423933916"/>
    <b v="0"/>
    <n v="2"/>
    <b v="0"/>
    <s v="technology/web"/>
    <n v="0.01"/>
    <n v="5"/>
    <x v="2"/>
    <x v="7"/>
  </r>
  <r>
    <x v="585"/>
    <x v="585"/>
    <s v="SAVE UP TO 40% WHEN YOU SPEND!_x000a__x000a_PRE-ORDER YOUR LINK CARD TODAY"/>
    <n v="9000"/>
    <n v="0"/>
    <x v="2"/>
    <x v="1"/>
    <s v="GBP"/>
    <n v="1448928000"/>
    <n v="1444123377"/>
    <b v="0"/>
    <n v="0"/>
    <b v="0"/>
    <s v="technology/web"/>
    <n v="0"/>
    <e v="#DIV/0!"/>
    <x v="2"/>
    <x v="7"/>
  </r>
  <r>
    <x v="586"/>
    <x v="586"/>
    <s v="Employ College is a movement for companies to hire college graduates from their respected institutions."/>
    <n v="10000"/>
    <n v="56"/>
    <x v="2"/>
    <x v="0"/>
    <s v="USD"/>
    <n v="1424032207"/>
    <n v="1421440207"/>
    <b v="0"/>
    <n v="4"/>
    <b v="0"/>
    <s v="technology/web"/>
    <n v="5.5999999999999999E-3"/>
    <n v="14"/>
    <x v="2"/>
    <x v="7"/>
  </r>
  <r>
    <x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x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x v="589"/>
    <x v="589"/>
    <s v="Services closer than you think..."/>
    <n v="7500"/>
    <n v="1"/>
    <x v="2"/>
    <x v="0"/>
    <s v="USD"/>
    <n v="1436366699"/>
    <n v="1435070699"/>
    <b v="0"/>
    <n v="1"/>
    <b v="0"/>
    <s v="technology/web"/>
    <n v="1.3333333333333334E-4"/>
    <n v="1"/>
    <x v="2"/>
    <x v="7"/>
  </r>
  <r>
    <x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x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x v="592"/>
    <x v="592"/>
    <s v="Together, we can build a FREE, business start-up system that will help aspiring entrepreneurs change their economic circumstances."/>
    <n v="7500"/>
    <n v="250"/>
    <x v="2"/>
    <x v="0"/>
    <s v="USD"/>
    <n v="1417584860"/>
    <n v="1414992860"/>
    <b v="0"/>
    <n v="1"/>
    <b v="0"/>
    <s v="technology/web"/>
    <n v="3.3333333333333333E-2"/>
    <n v="250"/>
    <x v="2"/>
    <x v="7"/>
  </r>
  <r>
    <x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x v="594"/>
    <x v="594"/>
    <s v="Creating a fitness site that will change the fitness game forever!"/>
    <n v="25000"/>
    <n v="26"/>
    <x v="2"/>
    <x v="0"/>
    <s v="USD"/>
    <n v="1460832206"/>
    <n v="1458240206"/>
    <b v="0"/>
    <n v="2"/>
    <b v="0"/>
    <s v="technology/web"/>
    <n v="1.0399999999999999E-3"/>
    <n v="13"/>
    <x v="2"/>
    <x v="7"/>
  </r>
  <r>
    <x v="595"/>
    <x v="595"/>
    <s v="MyBestInterest.org elminates election research by quickly identifying the candidates that will best represent your interests."/>
    <n v="100000"/>
    <n v="426"/>
    <x v="2"/>
    <x v="0"/>
    <s v="USD"/>
    <n v="1430703638"/>
    <n v="1426815638"/>
    <b v="0"/>
    <n v="8"/>
    <b v="0"/>
    <s v="technology/web"/>
    <n v="4.2599999999999999E-3"/>
    <n v="53.25"/>
    <x v="2"/>
    <x v="7"/>
  </r>
  <r>
    <x v="596"/>
    <x v="596"/>
    <s v="We present digitaibook,com site which can become a free electronic library with your help,"/>
    <n v="20000"/>
    <n v="6"/>
    <x v="2"/>
    <x v="0"/>
    <s v="USD"/>
    <n v="1478122292"/>
    <n v="1475530292"/>
    <b v="0"/>
    <n v="2"/>
    <b v="0"/>
    <s v="technology/web"/>
    <n v="2.9999999999999997E-4"/>
    <n v="3"/>
    <x v="2"/>
    <x v="7"/>
  </r>
  <r>
    <x v="597"/>
    <x v="597"/>
    <s v="Rolodex is a web application that strives to nurture business to business relationships by connecting users via email."/>
    <n v="7500"/>
    <n v="20"/>
    <x v="2"/>
    <x v="0"/>
    <s v="USD"/>
    <n v="1469980800"/>
    <n v="1466787335"/>
    <b v="0"/>
    <n v="2"/>
    <b v="0"/>
    <s v="technology/web"/>
    <n v="2.6666666666666666E-3"/>
    <n v="10"/>
    <x v="2"/>
    <x v="7"/>
  </r>
  <r>
    <x v="598"/>
    <x v="598"/>
    <s v="This is a project to create a crowd-funding site for Urantia Book readers worldwide."/>
    <n v="2500"/>
    <n v="850"/>
    <x v="2"/>
    <x v="0"/>
    <s v="USD"/>
    <n v="1417737781"/>
    <n v="1415145781"/>
    <b v="0"/>
    <n v="7"/>
    <b v="0"/>
    <s v="technology/web"/>
    <n v="0.34"/>
    <n v="121.42857142857143"/>
    <x v="2"/>
    <x v="7"/>
  </r>
  <r>
    <x v="599"/>
    <x v="599"/>
    <s v="We send care packages to incarcerated individuals throughout the country that include specific items hand picked by the sender."/>
    <n v="50000"/>
    <n v="31"/>
    <x v="2"/>
    <x v="0"/>
    <s v="USD"/>
    <n v="1425827760"/>
    <n v="1423769402"/>
    <b v="0"/>
    <n v="2"/>
    <b v="0"/>
    <s v="technology/web"/>
    <n v="6.2E-4"/>
    <n v="15.5"/>
    <x v="2"/>
    <x v="7"/>
  </r>
  <r>
    <x v="600"/>
    <x v="600"/>
    <s v="Science Technology Engineering and Math + youth = a brighter tomorrow."/>
    <n v="5000"/>
    <n v="100"/>
    <x v="1"/>
    <x v="0"/>
    <s v="USD"/>
    <n v="1431198562"/>
    <n v="1426014562"/>
    <b v="0"/>
    <n v="1"/>
    <b v="0"/>
    <s v="technology/web"/>
    <n v="0.02"/>
    <n v="100"/>
    <x v="2"/>
    <x v="7"/>
  </r>
  <r>
    <x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x v="602"/>
    <x v="602"/>
    <s v="A &quot;CarFax&quot; type of report for Doctors. We have the right to make informed decisions about who we choose to be our doctor!"/>
    <n v="70000"/>
    <n v="0"/>
    <x v="1"/>
    <x v="0"/>
    <s v="USD"/>
    <n v="1434654215"/>
    <n v="1432062215"/>
    <b v="0"/>
    <n v="0"/>
    <b v="0"/>
    <s v="technology/web"/>
    <n v="0"/>
    <e v="#DIV/0!"/>
    <x v="2"/>
    <x v="7"/>
  </r>
  <r>
    <x v="603"/>
    <x v="603"/>
    <s v="The admin for Randompics has announced they will be shutting down. I want to run, and improve, this great site!"/>
    <n v="15000"/>
    <n v="590.02"/>
    <x v="1"/>
    <x v="0"/>
    <s v="USD"/>
    <n v="1408029623"/>
    <n v="1405437623"/>
    <b v="0"/>
    <n v="13"/>
    <b v="0"/>
    <s v="technology/web"/>
    <n v="3.9334666666666664E-2"/>
    <n v="45.386153846153846"/>
    <x v="2"/>
    <x v="7"/>
  </r>
  <r>
    <x v="604"/>
    <x v="604"/>
    <s v="Bad news is our business. We deliver the news you don't want to and soften the blow with custom designed gifts and personalized verse."/>
    <n v="1500"/>
    <n v="0"/>
    <x v="1"/>
    <x v="0"/>
    <s v="USD"/>
    <n v="1409187056"/>
    <n v="1406595056"/>
    <b v="0"/>
    <n v="0"/>
    <b v="0"/>
    <s v="technology/web"/>
    <n v="0"/>
    <e v="#DIV/0!"/>
    <x v="2"/>
    <x v="7"/>
  </r>
  <r>
    <x v="605"/>
    <x v="605"/>
    <s v="An iPad support care package for your parents / seniors."/>
    <n v="5000"/>
    <n v="131"/>
    <x v="1"/>
    <x v="0"/>
    <s v="USD"/>
    <n v="1440318908"/>
    <n v="1436430908"/>
    <b v="0"/>
    <n v="8"/>
    <b v="0"/>
    <s v="technology/web"/>
    <n v="2.6200000000000001E-2"/>
    <n v="16.375"/>
    <x v="2"/>
    <x v="7"/>
  </r>
  <r>
    <x v="606"/>
    <x v="606"/>
    <s v="No more expensive, difficult and seperated packages for your business management. It's time for an All-in-One solution for your company"/>
    <n v="5000"/>
    <n v="10"/>
    <x v="1"/>
    <x v="9"/>
    <s v="EUR"/>
    <n v="1432479600"/>
    <n v="1428507409"/>
    <b v="0"/>
    <n v="1"/>
    <b v="0"/>
    <s v="technology/web"/>
    <n v="2E-3"/>
    <n v="10"/>
    <x v="2"/>
    <x v="7"/>
  </r>
  <r>
    <x v="607"/>
    <x v="607"/>
    <s v="Gritty, upfront reality going the distance hard with a proven track record of insatiable artist. Broadcasted live on the Web."/>
    <n v="250"/>
    <n v="0"/>
    <x v="1"/>
    <x v="0"/>
    <s v="USD"/>
    <n v="1448225336"/>
    <n v="1445629736"/>
    <b v="0"/>
    <n v="0"/>
    <b v="0"/>
    <s v="technology/web"/>
    <n v="0"/>
    <e v="#DIV/0!"/>
    <x v="2"/>
    <x v="7"/>
  </r>
  <r>
    <x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x v="609"/>
    <x v="609"/>
    <s v="Can we swap, please? - everybody's said it. I want to create a website that enables anybody to trade their items, without money hassle."/>
    <n v="780"/>
    <n v="5"/>
    <x v="1"/>
    <x v="1"/>
    <s v="GBP"/>
    <n v="1448761744"/>
    <n v="1446166144"/>
    <b v="0"/>
    <n v="1"/>
    <b v="0"/>
    <s v="technology/web"/>
    <n v="6.41025641025641E-3"/>
    <n v="5"/>
    <x v="2"/>
    <x v="7"/>
  </r>
  <r>
    <x v="610"/>
    <x v="610"/>
    <s v="We are creating a Christian social network to empower, educate, and connect Christians all over the world."/>
    <n v="13803"/>
    <n v="0"/>
    <x v="1"/>
    <x v="0"/>
    <s v="USD"/>
    <n v="1429732586"/>
    <n v="1427140586"/>
    <b v="0"/>
    <n v="0"/>
    <b v="0"/>
    <s v="technology/web"/>
    <n v="0"/>
    <e v="#DIV/0!"/>
    <x v="2"/>
    <x v="7"/>
  </r>
  <r>
    <x v="611"/>
    <x v="611"/>
    <s v="Finie la peur de vendre ou acheter d'occasion Ã  un inconnu ! Colis ouverts, photographiÃ©s et testÃ©s. Paiements en ligne sÃ©curisÃ©s."/>
    <n v="80000"/>
    <n v="0"/>
    <x v="1"/>
    <x v="6"/>
    <s v="EUR"/>
    <n v="1453210037"/>
    <n v="1448026037"/>
    <b v="0"/>
    <n v="0"/>
    <b v="0"/>
    <s v="technology/web"/>
    <n v="0"/>
    <e v="#DIV/0!"/>
    <x v="2"/>
    <x v="7"/>
  </r>
  <r>
    <x v="612"/>
    <x v="612"/>
    <s v="A Fast and Reliable new Web platform to stream videos from Internet"/>
    <n v="10000"/>
    <n v="0"/>
    <x v="1"/>
    <x v="13"/>
    <s v="EUR"/>
    <n v="1472777146"/>
    <n v="1470185146"/>
    <b v="0"/>
    <n v="0"/>
    <b v="0"/>
    <s v="technology/web"/>
    <n v="0"/>
    <e v="#DIV/0!"/>
    <x v="2"/>
    <x v="7"/>
  </r>
  <r>
    <x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x v="614"/>
    <x v="614"/>
    <s v="Something is wrong when your choices are between a &quot;giant douche and a turd sandwich.&quot;  So, lets make it better."/>
    <n v="10000"/>
    <n v="0"/>
    <x v="1"/>
    <x v="0"/>
    <s v="USD"/>
    <n v="1466731740"/>
    <n v="1464139740"/>
    <b v="0"/>
    <n v="0"/>
    <b v="0"/>
    <s v="technology/web"/>
    <n v="0"/>
    <e v="#DIV/0!"/>
    <x v="2"/>
    <x v="7"/>
  </r>
  <r>
    <x v="615"/>
    <x v="615"/>
    <s v="The aim of PixlDir is to deliver the most simple, and fast experience when it comes to uploading images to the web."/>
    <n v="515"/>
    <n v="0"/>
    <x v="1"/>
    <x v="4"/>
    <s v="NZD"/>
    <n v="1443149759"/>
    <n v="1440557759"/>
    <b v="0"/>
    <n v="0"/>
    <b v="0"/>
    <s v="technology/web"/>
    <n v="0"/>
    <e v="#DIV/0!"/>
    <x v="2"/>
    <x v="7"/>
  </r>
  <r>
    <x v="616"/>
    <x v="616"/>
    <s v="Hormis la similitude envers d'autres rÃ©seaux socials, celui-ci vous permettra d'organiser / participer Ã  des soirÃ©es trÃ¨s facilement !"/>
    <n v="5000"/>
    <n v="0"/>
    <x v="1"/>
    <x v="6"/>
    <s v="EUR"/>
    <n v="1488013307"/>
    <n v="1485421307"/>
    <b v="0"/>
    <n v="0"/>
    <b v="0"/>
    <s v="technology/web"/>
    <n v="0"/>
    <e v="#DIV/0!"/>
    <x v="2"/>
    <x v="7"/>
  </r>
  <r>
    <x v="617"/>
    <x v="617"/>
    <s v="At beSpider you can create and publish you websites within minutes. 100s of pre-build templates, free domain, free cloud base hosting."/>
    <n v="2000"/>
    <n v="60"/>
    <x v="1"/>
    <x v="1"/>
    <s v="GBP"/>
    <n v="1431072843"/>
    <n v="1427184843"/>
    <b v="0"/>
    <n v="3"/>
    <b v="0"/>
    <s v="technology/web"/>
    <n v="0.03"/>
    <n v="20"/>
    <x v="2"/>
    <x v="7"/>
  </r>
  <r>
    <x v="618"/>
    <x v="618"/>
    <s v="With the cost of education seemingly always on the rise, Y2Y aims to ensure that no student will be left behind through peer tutoring."/>
    <n v="400"/>
    <n v="0"/>
    <x v="1"/>
    <x v="0"/>
    <s v="USD"/>
    <n v="1449689203"/>
    <n v="1447097203"/>
    <b v="0"/>
    <n v="0"/>
    <b v="0"/>
    <s v="technology/web"/>
    <n v="0"/>
    <e v="#DIV/0!"/>
    <x v="2"/>
    <x v="7"/>
  </r>
  <r>
    <x v="619"/>
    <x v="619"/>
    <s v="Big Data Sets for researchers interested in improving the quality of life."/>
    <n v="2500000"/>
    <n v="1"/>
    <x v="1"/>
    <x v="0"/>
    <s v="USD"/>
    <n v="1416933390"/>
    <n v="1411745790"/>
    <b v="0"/>
    <n v="1"/>
    <b v="0"/>
    <s v="technology/web"/>
    <n v="3.9999999999999998E-7"/>
    <n v="1"/>
    <x v="2"/>
    <x v="7"/>
  </r>
  <r>
    <x v="620"/>
    <x v="620"/>
    <s v="iShopGreen.ca is an online marketplace that connects consumers and suppliers with green products &amp; services"/>
    <n v="30000"/>
    <n v="300"/>
    <x v="1"/>
    <x v="5"/>
    <s v="CAD"/>
    <n v="1408986738"/>
    <n v="1405098738"/>
    <b v="0"/>
    <n v="1"/>
    <b v="0"/>
    <s v="technology/web"/>
    <n v="0.01"/>
    <n v="300"/>
    <x v="2"/>
    <x v="7"/>
  </r>
  <r>
    <x v="621"/>
    <x v="621"/>
    <s v="Creating a web portal to train law enforcement departments on how to handle dogs and a directory and profile system for our dog's."/>
    <n v="25000"/>
    <n v="261"/>
    <x v="1"/>
    <x v="0"/>
    <s v="USD"/>
    <n v="1467934937"/>
    <n v="1465342937"/>
    <b v="0"/>
    <n v="3"/>
    <b v="0"/>
    <s v="technology/web"/>
    <n v="1.044E-2"/>
    <n v="87"/>
    <x v="2"/>
    <x v="7"/>
  </r>
  <r>
    <x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x v="623"/>
    <x v="623"/>
    <s v="WheelWolf is a subscription based service connecting car lovers to provide a safe and secure platform for swapping and borrowing cars."/>
    <n v="75000"/>
    <n v="0"/>
    <x v="1"/>
    <x v="2"/>
    <s v="AUD"/>
    <n v="1432771997"/>
    <n v="1430179997"/>
    <b v="0"/>
    <n v="0"/>
    <b v="0"/>
    <s v="technology/web"/>
    <n v="0"/>
    <e v="#DIV/0!"/>
    <x v="2"/>
    <x v="7"/>
  </r>
  <r>
    <x v="624"/>
    <x v="624"/>
    <s v="I am designing a fun, high tech dating website, with over 25 cool features. It is innovate as well as user friendly."/>
    <n v="5000"/>
    <n v="0"/>
    <x v="1"/>
    <x v="0"/>
    <s v="USD"/>
    <n v="1431647041"/>
    <n v="1429055041"/>
    <b v="0"/>
    <n v="0"/>
    <b v="0"/>
    <s v="technology/web"/>
    <n v="0"/>
    <e v="#DIV/0!"/>
    <x v="2"/>
    <x v="7"/>
  </r>
  <r>
    <x v="625"/>
    <x v="625"/>
    <s v="SkyRooms.IO is a social network for business people that actually equips them to do work together. Resume, video conferencing and PM."/>
    <n v="25000"/>
    <n v="0"/>
    <x v="1"/>
    <x v="5"/>
    <s v="CAD"/>
    <n v="1490560177"/>
    <n v="1487971777"/>
    <b v="0"/>
    <n v="0"/>
    <b v="0"/>
    <s v="technology/web"/>
    <n v="0"/>
    <e v="#DIV/0!"/>
    <x v="2"/>
    <x v="7"/>
  </r>
  <r>
    <x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x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x v="628"/>
    <x v="628"/>
    <s v="Funding of website design &amp; materials for education about firearms, firearm safety &amp; firearm related apparel"/>
    <n v="5000"/>
    <n v="0"/>
    <x v="1"/>
    <x v="0"/>
    <s v="USD"/>
    <n v="1405269457"/>
    <n v="1402677457"/>
    <b v="0"/>
    <n v="0"/>
    <b v="0"/>
    <s v="technology/web"/>
    <n v="0"/>
    <e v="#DIV/0!"/>
    <x v="2"/>
    <x v="7"/>
  </r>
  <r>
    <x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x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x v="631"/>
    <x v="631"/>
    <s v="A Powerful Multimedia-Rich Software that aims at making online publishing very simple."/>
    <n v="50000"/>
    <n v="690"/>
    <x v="1"/>
    <x v="5"/>
    <s v="CAD"/>
    <n v="1464460329"/>
    <n v="1461954729"/>
    <b v="0"/>
    <n v="9"/>
    <b v="0"/>
    <s v="technology/web"/>
    <n v="1.38E-2"/>
    <n v="76.666666666666671"/>
    <x v="2"/>
    <x v="7"/>
  </r>
  <r>
    <x v="632"/>
    <x v="632"/>
    <s v="Our goal is to create a system, students can find universities that best match their interests."/>
    <n v="20000"/>
    <n v="0"/>
    <x v="1"/>
    <x v="9"/>
    <s v="EUR"/>
    <n v="1448470165"/>
    <n v="1445874565"/>
    <b v="0"/>
    <n v="0"/>
    <b v="0"/>
    <s v="technology/web"/>
    <n v="0"/>
    <e v="#DIV/0!"/>
    <x v="2"/>
    <x v="7"/>
  </r>
  <r>
    <x v="633"/>
    <x v="633"/>
    <s v="Uivo lets police and fire department personnel quickly contact you in the event of an emergency involving your property."/>
    <n v="10000"/>
    <n v="1245"/>
    <x v="1"/>
    <x v="0"/>
    <s v="USD"/>
    <n v="1466204400"/>
    <n v="1463469062"/>
    <b v="0"/>
    <n v="25"/>
    <b v="0"/>
    <s v="technology/web"/>
    <n v="0.1245"/>
    <n v="49.8"/>
    <x v="2"/>
    <x v="7"/>
  </r>
  <r>
    <x v="634"/>
    <x v="634"/>
    <s v="We help companies to explain what they do in simple, grandma-would-understand terms."/>
    <n v="5000"/>
    <n v="1"/>
    <x v="1"/>
    <x v="0"/>
    <s v="USD"/>
    <n v="1424989029"/>
    <n v="1422397029"/>
    <b v="0"/>
    <n v="1"/>
    <b v="0"/>
    <s v="technology/web"/>
    <n v="2.0000000000000001E-4"/>
    <n v="1"/>
    <x v="2"/>
    <x v="7"/>
  </r>
  <r>
    <x v="635"/>
    <x v="635"/>
    <s v="Network used for building technology development teams."/>
    <n v="25000"/>
    <n v="2"/>
    <x v="1"/>
    <x v="0"/>
    <s v="USD"/>
    <n v="1428804762"/>
    <n v="1426212762"/>
    <b v="0"/>
    <n v="1"/>
    <b v="0"/>
    <s v="technology/web"/>
    <n v="8.0000000000000007E-5"/>
    <n v="2"/>
    <x v="2"/>
    <x v="7"/>
  </r>
  <r>
    <x v="636"/>
    <x v="636"/>
    <s v="With no central location for keto knowledge, keto advice will be a community run knowledge base."/>
    <n v="2000"/>
    <n v="4"/>
    <x v="1"/>
    <x v="1"/>
    <s v="GBP"/>
    <n v="1433587620"/>
    <n v="1430996150"/>
    <b v="0"/>
    <n v="1"/>
    <b v="0"/>
    <s v="technology/web"/>
    <n v="2E-3"/>
    <n v="4"/>
    <x v="2"/>
    <x v="7"/>
  </r>
  <r>
    <x v="637"/>
    <x v="637"/>
    <s v="It will enable deprived children to make artistic work for selling online/illustrating their work in our exhibitions around the world."/>
    <n v="100000"/>
    <n v="0"/>
    <x v="1"/>
    <x v="1"/>
    <s v="GBP"/>
    <n v="1488063840"/>
    <n v="1485558318"/>
    <b v="0"/>
    <n v="0"/>
    <b v="0"/>
    <s v="technology/web"/>
    <n v="0"/>
    <e v="#DIV/0!"/>
    <x v="2"/>
    <x v="7"/>
  </r>
  <r>
    <x v="638"/>
    <x v="638"/>
    <s v="O0"/>
    <n v="200000"/>
    <n v="18"/>
    <x v="1"/>
    <x v="12"/>
    <s v="EUR"/>
    <n v="1490447662"/>
    <n v="1485267262"/>
    <b v="0"/>
    <n v="6"/>
    <b v="0"/>
    <s v="technology/web"/>
    <n v="9.0000000000000006E-5"/>
    <n v="3"/>
    <x v="2"/>
    <x v="7"/>
  </r>
  <r>
    <x v="639"/>
    <x v="639"/>
    <s v="Development of a Safe and Educational Social Media site for kids."/>
    <n v="1000000"/>
    <n v="1"/>
    <x v="1"/>
    <x v="0"/>
    <s v="USD"/>
    <n v="1413208795"/>
    <n v="1408024795"/>
    <b v="0"/>
    <n v="1"/>
    <b v="0"/>
    <s v="technology/web"/>
    <n v="9.9999999999999995E-7"/>
    <n v="1"/>
    <x v="2"/>
    <x v="7"/>
  </r>
  <r>
    <x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x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x v="643"/>
    <s v="Stylish new phone carrier allows instant access to your smart phone while freeing up your hands."/>
    <n v="25000"/>
    <n v="26452"/>
    <x v="0"/>
    <x v="0"/>
    <s v="USD"/>
    <n v="1433085875"/>
    <n v="1428333875"/>
    <b v="0"/>
    <n v="152"/>
    <b v="1"/>
    <s v="technology/wearables"/>
    <n v="1.0580799999999999"/>
    <n v="174.02631578947367"/>
    <x v="2"/>
    <x v="8"/>
  </r>
  <r>
    <x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x v="645"/>
    <s v="Ever wanted to own something made out of carbon fiber? Now you can!"/>
    <n v="2000"/>
    <n v="5574"/>
    <x v="0"/>
    <x v="0"/>
    <s v="USD"/>
    <n v="1470962274"/>
    <n v="1468370274"/>
    <b v="0"/>
    <n v="237"/>
    <b v="1"/>
    <s v="technology/wearables"/>
    <n v="2.7869999999999999"/>
    <n v="23.518987341772153"/>
    <x v="2"/>
    <x v="8"/>
  </r>
  <r>
    <x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x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x v="648"/>
    <s v="Get ready for the next product that you canâ€™t live without"/>
    <n v="35000"/>
    <n v="44388"/>
    <x v="0"/>
    <x v="0"/>
    <s v="USD"/>
    <n v="1413304708"/>
    <n v="1410280708"/>
    <b v="0"/>
    <n v="27"/>
    <b v="1"/>
    <s v="technology/wearables"/>
    <n v="1.2682285714285715"/>
    <n v="1644"/>
    <x v="2"/>
    <x v="8"/>
  </r>
  <r>
    <x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x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x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x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x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x v="655"/>
    <x v="655"/>
    <s v="Meet Spark: The friendly companion that helps you stay awake during the day. Re-released with new features!"/>
    <n v="8000"/>
    <n v="11751"/>
    <x v="0"/>
    <x v="0"/>
    <s v="USD"/>
    <n v="1426197512"/>
    <n v="1423609112"/>
    <b v="0"/>
    <n v="274"/>
    <b v="1"/>
    <s v="technology/wearables"/>
    <n v="1.4688749999999999"/>
    <n v="42.886861313868614"/>
    <x v="2"/>
    <x v="8"/>
  </r>
  <r>
    <x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x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x v="659"/>
    <s v="Sync up your lifestyle"/>
    <n v="3000"/>
    <n v="3017"/>
    <x v="0"/>
    <x v="0"/>
    <s v="USD"/>
    <n v="1440339295"/>
    <n v="1437747295"/>
    <b v="0"/>
    <n v="21"/>
    <b v="1"/>
    <s v="technology/wearables"/>
    <n v="1.0056666666666667"/>
    <n v="143.66666666666666"/>
    <x v="2"/>
    <x v="8"/>
  </r>
  <r>
    <x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x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x v="662"/>
    <x v="662"/>
    <s v="A stylish, durable safety light band on your wrist or ankle holds a watch or another modular accessory."/>
    <n v="39000"/>
    <n v="156"/>
    <x v="2"/>
    <x v="0"/>
    <s v="USD"/>
    <n v="1421404247"/>
    <n v="1418812247"/>
    <b v="0"/>
    <n v="4"/>
    <b v="0"/>
    <s v="technology/wearables"/>
    <n v="4.0000000000000001E-3"/>
    <n v="39"/>
    <x v="2"/>
    <x v="8"/>
  </r>
  <r>
    <x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x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x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x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x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x v="668"/>
    <x v="668"/>
    <s v="A card holding companion to your phone that acts as a placing device for all your devices.  Grips to any material too."/>
    <n v="15000"/>
    <n v="684"/>
    <x v="2"/>
    <x v="0"/>
    <s v="USD"/>
    <n v="1431374222"/>
    <n v="1427486222"/>
    <b v="0"/>
    <n v="25"/>
    <b v="0"/>
    <s v="technology/wearables"/>
    <n v="4.5600000000000002E-2"/>
    <n v="27.36"/>
    <x v="2"/>
    <x v="8"/>
  </r>
  <r>
    <x v="669"/>
    <x v="669"/>
    <s v="Beautiful automatic watches, made for every moment._x000a_Sports, business, casual.....it fits every moment of your life."/>
    <n v="200000"/>
    <n v="43015"/>
    <x v="2"/>
    <x v="11"/>
    <s v="SEK"/>
    <n v="1467817258"/>
    <n v="1465225258"/>
    <b v="0"/>
    <n v="28"/>
    <b v="0"/>
    <s v="technology/wearables"/>
    <n v="0.21507499999999999"/>
    <n v="1536.25"/>
    <x v="2"/>
    <x v="8"/>
  </r>
  <r>
    <x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x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x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x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x v="674"/>
    <x v="674"/>
    <s v="Listen to sounds by feeling an array of vibrational patterns against your body."/>
    <n v="50000"/>
    <n v="15"/>
    <x v="2"/>
    <x v="0"/>
    <s v="USD"/>
    <n v="1407811627"/>
    <n v="1402627627"/>
    <b v="0"/>
    <n v="2"/>
    <b v="0"/>
    <s v="technology/wearables"/>
    <n v="2.9999999999999997E-4"/>
    <n v="7.5"/>
    <x v="2"/>
    <x v="8"/>
  </r>
  <r>
    <x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x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x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x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x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x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x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x v="682"/>
    <x v="682"/>
    <s v="The Deception Belt is an innovative belt with app capability, designed to assist any user gain control over their appetite."/>
    <n v="50000"/>
    <n v="53"/>
    <x v="2"/>
    <x v="0"/>
    <s v="USD"/>
    <n v="1489512122"/>
    <n v="1486923722"/>
    <b v="0"/>
    <n v="4"/>
    <b v="0"/>
    <s v="technology/wearables"/>
    <n v="1.06E-3"/>
    <n v="13.25"/>
    <x v="2"/>
    <x v="8"/>
  </r>
  <r>
    <x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x v="684"/>
    <x v="684"/>
    <s v="Arcus gives your fingers super powers."/>
    <n v="320000"/>
    <n v="23948"/>
    <x v="2"/>
    <x v="0"/>
    <s v="USD"/>
    <n v="1406257200"/>
    <n v="1403176891"/>
    <b v="0"/>
    <n v="135"/>
    <b v="0"/>
    <s v="technology/wearables"/>
    <n v="7.4837500000000001E-2"/>
    <n v="177.39259259259259"/>
    <x v="2"/>
    <x v="8"/>
  </r>
  <r>
    <x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x v="686"/>
    <x v="686"/>
    <s v="La tua giornata sportiva monitorata nel tuo polso??!!!_x000a_Rendiamolo possibile... VIVI DI CUORE --- All MADE in ITALY"/>
    <n v="500000"/>
    <n v="0"/>
    <x v="2"/>
    <x v="13"/>
    <s v="EUR"/>
    <n v="1438618170"/>
    <n v="1436026170"/>
    <b v="0"/>
    <n v="0"/>
    <b v="0"/>
    <s v="technology/wearables"/>
    <n v="0"/>
    <e v="#DIV/0!"/>
    <x v="2"/>
    <x v="8"/>
  </r>
  <r>
    <x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x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x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x v="690"/>
    <x v="690"/>
    <s v="A radiation shield for your fitness tracker, smartwatch or other wearable smart device"/>
    <n v="20000"/>
    <n v="2468"/>
    <x v="2"/>
    <x v="0"/>
    <s v="USD"/>
    <n v="1473400800"/>
    <n v="1469718841"/>
    <b v="0"/>
    <n v="34"/>
    <b v="0"/>
    <s v="technology/wearables"/>
    <n v="0.1234"/>
    <n v="72.588235294117652"/>
    <x v="2"/>
    <x v="8"/>
  </r>
  <r>
    <x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x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x v="693"/>
    <x v="693"/>
    <s v="Prana is the first wearable combining breath and posture tracking to make your sitting time count."/>
    <n v="100000"/>
    <n v="35338"/>
    <x v="2"/>
    <x v="0"/>
    <s v="USD"/>
    <n v="1430421827"/>
    <n v="1427829827"/>
    <b v="0"/>
    <n v="296"/>
    <b v="0"/>
    <s v="technology/wearables"/>
    <n v="0.35338000000000003"/>
    <n v="119.38513513513513"/>
    <x v="2"/>
    <x v="8"/>
  </r>
  <r>
    <x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x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x v="696"/>
    <x v="696"/>
    <s v="Show your fidelity by wearing the Trustee rings! Show where you are (at)!"/>
    <n v="175000"/>
    <n v="1"/>
    <x v="2"/>
    <x v="9"/>
    <s v="EUR"/>
    <n v="1406326502"/>
    <n v="1403734502"/>
    <b v="0"/>
    <n v="1"/>
    <b v="0"/>
    <s v="technology/wearables"/>
    <n v="5.7142857142857145E-6"/>
    <n v="1"/>
    <x v="2"/>
    <x v="8"/>
  </r>
  <r>
    <x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x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x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x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x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x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x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x v="704"/>
    <x v="704"/>
    <s v="Turn you helmet into the safest helmet and don't worry about a thing,you will always have the right fit!!"/>
    <n v="55000"/>
    <n v="481"/>
    <x v="2"/>
    <x v="5"/>
    <s v="CAD"/>
    <n v="1487565468"/>
    <n v="1482381468"/>
    <b v="0"/>
    <n v="4"/>
    <b v="0"/>
    <s v="technology/wearables"/>
    <n v="8.7454545454545458E-3"/>
    <n v="120.25"/>
    <x v="2"/>
    <x v="8"/>
  </r>
  <r>
    <x v="705"/>
    <x v="705"/>
    <s v="The closest thing ever to the Holy Grail of wearables technology"/>
    <n v="100000"/>
    <n v="977"/>
    <x v="2"/>
    <x v="9"/>
    <s v="EUR"/>
    <n v="1484999278"/>
    <n v="1482407278"/>
    <b v="0"/>
    <n v="5"/>
    <b v="0"/>
    <s v="technology/wearables"/>
    <n v="9.7699999999999992E-3"/>
    <n v="195.4"/>
    <x v="2"/>
    <x v="8"/>
  </r>
  <r>
    <x v="706"/>
    <x v="706"/>
    <s v="Driver Alert System es un sistema de seguridad para el conductor, que le avisa en caso de perder la posicion vertical mientras conduce."/>
    <n v="100000"/>
    <n v="0"/>
    <x v="2"/>
    <x v="3"/>
    <s v="EUR"/>
    <n v="1481740740"/>
    <n v="1478130783"/>
    <b v="0"/>
    <n v="0"/>
    <b v="0"/>
    <s v="technology/wearables"/>
    <n v="0"/>
    <e v="#DIV/0!"/>
    <x v="2"/>
    <x v="8"/>
  </r>
  <r>
    <x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x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x v="709"/>
    <x v="709"/>
    <s v="A &quot;handheld&quot; light, which eases the way you illuminate objects and/or paths."/>
    <n v="15000"/>
    <n v="61"/>
    <x v="2"/>
    <x v="0"/>
    <s v="USD"/>
    <n v="1417741159"/>
    <n v="1415149159"/>
    <b v="0"/>
    <n v="2"/>
    <b v="0"/>
    <s v="technology/wearables"/>
    <n v="4.0666666666666663E-3"/>
    <n v="30.5"/>
    <x v="2"/>
    <x v="8"/>
  </r>
  <r>
    <x v="710"/>
    <x v="710"/>
    <s v="Shirts, so technologically advanced, they connect mentally to their audience upon sight."/>
    <n v="1200"/>
    <n v="0"/>
    <x v="2"/>
    <x v="5"/>
    <s v="CAD"/>
    <n v="1408495440"/>
    <n v="1405640302"/>
    <b v="0"/>
    <n v="0"/>
    <b v="0"/>
    <s v="technology/wearables"/>
    <n v="0"/>
    <e v="#DIV/0!"/>
    <x v="2"/>
    <x v="8"/>
  </r>
  <r>
    <x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x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x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x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x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x v="716"/>
    <x v="716"/>
    <s v="Translate sight into touch with a wrist-mounted wearable. A revolution for visually impaired people everywhere."/>
    <n v="7000"/>
    <n v="715"/>
    <x v="2"/>
    <x v="0"/>
    <s v="USD"/>
    <n v="1417392000"/>
    <n v="1414511307"/>
    <b v="0"/>
    <n v="16"/>
    <b v="0"/>
    <s v="technology/wearables"/>
    <n v="0.10214285714285715"/>
    <n v="44.6875"/>
    <x v="2"/>
    <x v="8"/>
  </r>
  <r>
    <x v="717"/>
    <x v="717"/>
    <s v="Cool air flowing under clothing keeps you cool."/>
    <n v="100000"/>
    <n v="305"/>
    <x v="2"/>
    <x v="0"/>
    <s v="USD"/>
    <n v="1409949002"/>
    <n v="1407357002"/>
    <b v="0"/>
    <n v="4"/>
    <b v="0"/>
    <s v="technology/wearables"/>
    <n v="3.0500000000000002E-3"/>
    <n v="76.25"/>
    <x v="2"/>
    <x v="8"/>
  </r>
  <r>
    <x v="718"/>
    <x v="718"/>
    <s v="When every second matters, BioToo temporary tattoos get critical information to emergency personnel to help them help you."/>
    <n v="12000"/>
    <n v="90"/>
    <x v="2"/>
    <x v="0"/>
    <s v="USD"/>
    <n v="1487397540"/>
    <n v="1484684247"/>
    <b v="0"/>
    <n v="4"/>
    <b v="0"/>
    <s v="technology/wearables"/>
    <n v="7.4999999999999997E-3"/>
    <n v="22.5"/>
    <x v="2"/>
    <x v="8"/>
  </r>
  <r>
    <x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x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x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x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x v="723"/>
    <x v="723"/>
    <s v="The Definitive (and Slightly Ridiculous) Guide to Enjoying the 2015 Pro Football Season"/>
    <n v="5000"/>
    <n v="5469"/>
    <x v="0"/>
    <x v="0"/>
    <s v="USD"/>
    <n v="1438228740"/>
    <n v="1435606549"/>
    <b v="0"/>
    <n v="100"/>
    <b v="1"/>
    <s v="publishing/nonfiction"/>
    <n v="1.0938000000000001"/>
    <n v="54.69"/>
    <x v="3"/>
    <x v="9"/>
  </r>
  <r>
    <x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x v="728"/>
    <x v="728"/>
    <s v="A big idea non-fiction book by an impatient three-time author and insomniac willing to bet on himself."/>
    <n v="7500"/>
    <n v="7917.45"/>
    <x v="0"/>
    <x v="0"/>
    <s v="USD"/>
    <n v="1313957157"/>
    <n v="1310069157"/>
    <b v="0"/>
    <n v="130"/>
    <b v="1"/>
    <s v="publishing/nonfiction"/>
    <n v="1.05566"/>
    <n v="60.903461538461535"/>
    <x v="3"/>
    <x v="9"/>
  </r>
  <r>
    <x v="729"/>
    <x v="729"/>
    <s v="A true David vs.Goliath story about a young adult battling the U.S. health care system to survive and become an advocate for change."/>
    <n v="4000"/>
    <n v="5226"/>
    <x v="0"/>
    <x v="0"/>
    <s v="USD"/>
    <n v="1348028861"/>
    <n v="1342844861"/>
    <b v="0"/>
    <n v="120"/>
    <b v="1"/>
    <s v="publishing/nonfiction"/>
    <n v="1.3065"/>
    <n v="43.55"/>
    <x v="3"/>
    <x v="9"/>
  </r>
  <r>
    <x v="730"/>
    <x v="730"/>
    <s v="A Massive but Cheerful Online Digital Archive of Surfing"/>
    <n v="20000"/>
    <n v="26438"/>
    <x v="0"/>
    <x v="0"/>
    <s v="USD"/>
    <n v="1323280391"/>
    <n v="1320688391"/>
    <b v="0"/>
    <n v="265"/>
    <b v="1"/>
    <s v="publishing/nonfiction"/>
    <n v="1.3219000000000001"/>
    <n v="99.766037735849054"/>
    <x v="3"/>
    <x v="9"/>
  </r>
  <r>
    <x v="731"/>
    <x v="731"/>
    <s v="Be part of the excitement by supporting our first season offering unique perspectives of Portland from the water."/>
    <n v="5000"/>
    <n v="6300"/>
    <x v="0"/>
    <x v="0"/>
    <s v="USD"/>
    <n v="1327212000"/>
    <n v="1322852747"/>
    <b v="0"/>
    <n v="71"/>
    <b v="1"/>
    <s v="publishing/nonfiction"/>
    <n v="1.26"/>
    <n v="88.732394366197184"/>
    <x v="3"/>
    <x v="9"/>
  </r>
  <r>
    <x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x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x v="734"/>
    <x v="734"/>
    <s v="Sideswiped is my story of growing in and trusting God through the mess and mysteries of life."/>
    <n v="8500"/>
    <n v="10670"/>
    <x v="0"/>
    <x v="5"/>
    <s v="CAD"/>
    <n v="1431147600"/>
    <n v="1428465420"/>
    <b v="0"/>
    <n v="57"/>
    <b v="1"/>
    <s v="publishing/nonfiction"/>
    <n v="1.2552941176470589"/>
    <n v="187.19298245614036"/>
    <x v="3"/>
    <x v="9"/>
  </r>
  <r>
    <x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x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x v="738"/>
    <x v="738"/>
    <s v="The true story of a child's struggle with hunger, poverty, and war in El Salvador."/>
    <n v="1500"/>
    <n v="1601"/>
    <x v="0"/>
    <x v="0"/>
    <s v="USD"/>
    <n v="1417409940"/>
    <n v="1414765794"/>
    <b v="0"/>
    <n v="41"/>
    <b v="1"/>
    <s v="publishing/nonfiction"/>
    <n v="1.0673333333333332"/>
    <n v="39.048780487804876"/>
    <x v="3"/>
    <x v="9"/>
  </r>
  <r>
    <x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x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x v="741"/>
    <x v="741"/>
    <s v="A revolutionary digital mapping project of the Vilna Ghetto"/>
    <n v="13000"/>
    <n v="13293.8"/>
    <x v="0"/>
    <x v="0"/>
    <s v="USD"/>
    <n v="1370964806"/>
    <n v="1367940806"/>
    <b v="0"/>
    <n v="94"/>
    <b v="1"/>
    <s v="publishing/nonfiction"/>
    <n v="1.0226"/>
    <n v="141.42340425531913"/>
    <x v="3"/>
    <x v="9"/>
  </r>
  <r>
    <x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x v="744"/>
    <x v="744"/>
    <s v="Join others to help create a world that is possible -- in your workplace, community and society!"/>
    <n v="5000"/>
    <n v="5116"/>
    <x v="0"/>
    <x v="0"/>
    <s v="USD"/>
    <n v="1355439503"/>
    <n v="1352847503"/>
    <b v="0"/>
    <n v="62"/>
    <b v="1"/>
    <s v="publishing/nonfiction"/>
    <n v="1.0232000000000001"/>
    <n v="82.516129032258064"/>
    <x v="3"/>
    <x v="9"/>
  </r>
  <r>
    <x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x v="746"/>
    <x v="746"/>
    <s v="This is a book of letters. Letters to our body parts."/>
    <n v="2987"/>
    <n v="3318"/>
    <x v="0"/>
    <x v="0"/>
    <s v="USD"/>
    <n v="1348372740"/>
    <n v="1346806909"/>
    <b v="0"/>
    <n v="97"/>
    <b v="1"/>
    <s v="publishing/nonfiction"/>
    <n v="1.1108135252761968"/>
    <n v="34.206185567010309"/>
    <x v="3"/>
    <x v="9"/>
  </r>
  <r>
    <x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x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x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x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x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x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x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x v="758"/>
    <s v="I am publishing my book, Waiting on Humanity and need some finishing funds to do so."/>
    <n v="2500"/>
    <n v="2550"/>
    <x v="0"/>
    <x v="0"/>
    <s v="USD"/>
    <n v="1286568268"/>
    <n v="1283976268"/>
    <b v="0"/>
    <n v="19"/>
    <b v="1"/>
    <s v="publishing/nonfiction"/>
    <n v="1.02"/>
    <n v="134.21052631578948"/>
    <x v="3"/>
    <x v="9"/>
  </r>
  <r>
    <x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x v="760"/>
    <x v="760"/>
    <s v="I am publishing my 5th book, I am looking to publish a book of short stories, all based on random thoughts that flash through my mind."/>
    <n v="2200"/>
    <n v="0"/>
    <x v="2"/>
    <x v="0"/>
    <s v="USD"/>
    <n v="1480188013"/>
    <n v="1477592413"/>
    <b v="0"/>
    <n v="0"/>
    <b v="0"/>
    <s v="publishing/fiction"/>
    <n v="0"/>
    <e v="#DIV/0!"/>
    <x v="3"/>
    <x v="10"/>
  </r>
  <r>
    <x v="761"/>
    <x v="761"/>
    <s v="The day Chuck died was the day everything changed. Now he has to save the afterlife from extinction or die again trying."/>
    <n v="5000"/>
    <n v="235"/>
    <x v="2"/>
    <x v="0"/>
    <s v="USD"/>
    <n v="1391364126"/>
    <n v="1388772126"/>
    <b v="0"/>
    <n v="6"/>
    <b v="0"/>
    <s v="publishing/fiction"/>
    <n v="4.7E-2"/>
    <n v="39.166666666666664"/>
    <x v="3"/>
    <x v="10"/>
  </r>
  <r>
    <x v="762"/>
    <x v="762"/>
    <s v="An original-well-done eBook. Mainly about fiction, action, adventure, and mystery. A story that you've never read!"/>
    <n v="3500"/>
    <n v="0"/>
    <x v="2"/>
    <x v="14"/>
    <s v="MXN"/>
    <n v="1480831200"/>
    <n v="1479328570"/>
    <b v="0"/>
    <n v="0"/>
    <b v="0"/>
    <s v="publishing/fiction"/>
    <n v="0"/>
    <e v="#DIV/0!"/>
    <x v="3"/>
    <x v="10"/>
  </r>
  <r>
    <x v="763"/>
    <x v="763"/>
    <s v="Highland Sabre explores a possible yet terrifying explanation for the mystery big cats said to prowl the British countryside."/>
    <n v="4290"/>
    <n v="5"/>
    <x v="2"/>
    <x v="1"/>
    <s v="GBP"/>
    <n v="1376563408"/>
    <n v="1373971408"/>
    <b v="0"/>
    <n v="1"/>
    <b v="0"/>
    <s v="publishing/fiction"/>
    <n v="1.1655011655011655E-3"/>
    <n v="5"/>
    <x v="3"/>
    <x v="10"/>
  </r>
  <r>
    <x v="764"/>
    <x v="764"/>
    <s v="[JOE]KES is a book full of over 200 original, sometimes funny, pun-ish Joekes. If you hate the book, use it as a coster!"/>
    <n v="5000"/>
    <n v="0"/>
    <x v="2"/>
    <x v="0"/>
    <s v="USD"/>
    <n v="1441858161"/>
    <n v="1439266161"/>
    <b v="0"/>
    <n v="0"/>
    <b v="0"/>
    <s v="publishing/fiction"/>
    <n v="0"/>
    <e v="#DIV/0!"/>
    <x v="3"/>
    <x v="10"/>
  </r>
  <r>
    <x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x v="766"/>
    <x v="766"/>
    <s v="I am writing about my nonna's life in Southern Italy and what it was like to grow up in a Fascist regime before immigrating to Canada."/>
    <n v="4000"/>
    <n v="0"/>
    <x v="2"/>
    <x v="5"/>
    <s v="CAD"/>
    <n v="1424112483"/>
    <n v="1421520483"/>
    <b v="0"/>
    <n v="0"/>
    <b v="0"/>
    <s v="publishing/fiction"/>
    <n v="0"/>
    <e v="#DIV/0!"/>
    <x v="3"/>
    <x v="10"/>
  </r>
  <r>
    <x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x v="768"/>
    <x v="768"/>
    <s v="Haunted by a wrong decision and hunted by a Tall Dark Stranger, a misguided teen struggles to find her way home ..or will she make it?"/>
    <n v="2500"/>
    <n v="0"/>
    <x v="2"/>
    <x v="0"/>
    <s v="USD"/>
    <n v="1387169890"/>
    <n v="1384577890"/>
    <b v="0"/>
    <n v="0"/>
    <b v="0"/>
    <s v="publishing/fiction"/>
    <n v="0"/>
    <e v="#DIV/0!"/>
    <x v="3"/>
    <x v="10"/>
  </r>
  <r>
    <x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x v="770"/>
    <x v="770"/>
    <s v="Daniel was an ordinary boy, until unordinary events began to occur. Danny had never been exposed to supernatural activity until now..."/>
    <n v="17500"/>
    <n v="0"/>
    <x v="2"/>
    <x v="0"/>
    <s v="USD"/>
    <n v="1361750369"/>
    <n v="1358294369"/>
    <b v="0"/>
    <n v="0"/>
    <b v="0"/>
    <s v="publishing/fiction"/>
    <n v="0"/>
    <e v="#DIV/0!"/>
    <x v="3"/>
    <x v="10"/>
  </r>
  <r>
    <x v="771"/>
    <x v="771"/>
    <s v="A satire gift, the stress cube has original artwork, comes on a custom mahogany stand and has a funny exercise booklet."/>
    <n v="38000"/>
    <n v="10"/>
    <x v="2"/>
    <x v="0"/>
    <s v="USD"/>
    <n v="1454183202"/>
    <n v="1449863202"/>
    <b v="0"/>
    <n v="1"/>
    <b v="0"/>
    <s v="publishing/fiction"/>
    <n v="2.631578947368421E-4"/>
    <n v="10"/>
    <x v="3"/>
    <x v="10"/>
  </r>
  <r>
    <x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x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x v="774"/>
    <x v="774"/>
    <s v="Arabella seeks studio time to professionally read her novel, making it available to listeners as an audio book on audible.com"/>
    <n v="500"/>
    <n v="351"/>
    <x v="2"/>
    <x v="0"/>
    <s v="USD"/>
    <n v="1393181018"/>
    <n v="1390589018"/>
    <b v="0"/>
    <n v="9"/>
    <b v="0"/>
    <s v="publishing/fiction"/>
    <n v="0.70199999999999996"/>
    <n v="39"/>
    <x v="3"/>
    <x v="10"/>
  </r>
  <r>
    <x v="775"/>
    <x v="775"/>
    <s v="Scorned is the first in a series that I have been working on for two years and it's time to get it published."/>
    <n v="10000"/>
    <n v="170"/>
    <x v="2"/>
    <x v="0"/>
    <s v="USD"/>
    <n v="1323998795"/>
    <n v="1321406795"/>
    <b v="0"/>
    <n v="5"/>
    <b v="0"/>
    <s v="publishing/fiction"/>
    <n v="1.7000000000000001E-2"/>
    <n v="34"/>
    <x v="3"/>
    <x v="10"/>
  </r>
  <r>
    <x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x v="777"/>
    <x v="777"/>
    <s v="One Minute Gone is a murder mystery drawn from real people and events. Read Chapter One at http://davidhansardblog.wordpress.com."/>
    <n v="3000"/>
    <n v="21"/>
    <x v="2"/>
    <x v="0"/>
    <s v="USD"/>
    <n v="1375313577"/>
    <n v="1372721577"/>
    <b v="0"/>
    <n v="3"/>
    <b v="0"/>
    <s v="publishing/fiction"/>
    <n v="7.0000000000000001E-3"/>
    <n v="7"/>
    <x v="3"/>
    <x v="10"/>
  </r>
  <r>
    <x v="778"/>
    <x v="778"/>
    <s v="Laughter, tears and good times in the warm glow of Summer s Love. The perfect recipe for the winter blahs."/>
    <n v="500"/>
    <n v="2"/>
    <x v="2"/>
    <x v="0"/>
    <s v="USD"/>
    <n v="1398876680"/>
    <n v="1396284680"/>
    <b v="0"/>
    <n v="1"/>
    <b v="0"/>
    <s v="publishing/fiction"/>
    <n v="4.0000000000000001E-3"/>
    <n v="2"/>
    <x v="3"/>
    <x v="10"/>
  </r>
  <r>
    <x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x v="780"/>
    <x v="780"/>
    <s v="We are finishing up recording our new record and we would like help with its physical CD release."/>
    <n v="1000"/>
    <n v="1040"/>
    <x v="0"/>
    <x v="0"/>
    <s v="USD"/>
    <n v="1304439025"/>
    <n v="1301847025"/>
    <b v="0"/>
    <n v="27"/>
    <b v="1"/>
    <s v="music/rock"/>
    <n v="1.04"/>
    <n v="38.518518518518519"/>
    <x v="4"/>
    <x v="11"/>
  </r>
  <r>
    <x v="781"/>
    <x v="781"/>
    <s v="&quot;WE ARE ON A MISSION TO TOUR THE UNITED STATES NON-STOP. TO DO SO WE NEED TO PURCHASE A NEW VAN.&quot;"/>
    <n v="800"/>
    <n v="1065.23"/>
    <x v="0"/>
    <x v="0"/>
    <s v="USD"/>
    <n v="1370649674"/>
    <n v="1368057674"/>
    <b v="0"/>
    <n v="25"/>
    <b v="1"/>
    <s v="music/rock"/>
    <n v="1.3315375"/>
    <n v="42.609200000000001"/>
    <x v="4"/>
    <x v="11"/>
  </r>
  <r>
    <x v="782"/>
    <x v="782"/>
    <s v="After almost three years of being out of music, I've decided to finally make the solo record I've wanted to do for years."/>
    <n v="700"/>
    <n v="700"/>
    <x v="0"/>
    <x v="0"/>
    <s v="USD"/>
    <n v="1345918302"/>
    <n v="1343326302"/>
    <b v="0"/>
    <n v="14"/>
    <b v="1"/>
    <s v="music/rock"/>
    <n v="1"/>
    <n v="50"/>
    <x v="4"/>
    <x v="11"/>
  </r>
  <r>
    <x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x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x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x v="786"/>
    <s v="In June, Columbus rock veterans, Watershed, will release and tour behind a new album, BRICK AND MORTAR."/>
    <n v="5000"/>
    <n v="7140"/>
    <x v="0"/>
    <x v="0"/>
    <s v="USD"/>
    <n v="1336751220"/>
    <n v="1331774434"/>
    <b v="0"/>
    <n v="44"/>
    <b v="1"/>
    <s v="music/rock"/>
    <n v="1.4279999999999999"/>
    <n v="162.27272727272728"/>
    <x v="4"/>
    <x v="11"/>
  </r>
  <r>
    <x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x v="788"/>
    <x v="788"/>
    <s v="With all of our money going towards our new full-length album and merch, we need your help so we don't end up stranded on tour."/>
    <n v="1000"/>
    <n v="2035.05"/>
    <x v="0"/>
    <x v="0"/>
    <s v="USD"/>
    <n v="1341633540"/>
    <n v="1338336588"/>
    <b v="0"/>
    <n v="34"/>
    <b v="1"/>
    <s v="music/rock"/>
    <n v="2.03505"/>
    <n v="59.85441176470588"/>
    <x v="4"/>
    <x v="11"/>
  </r>
  <r>
    <x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x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x v="792"/>
    <s v="Rock n' Roll about the intersection of lies and belief: the Believable Lie."/>
    <n v="2500"/>
    <n v="2511.11"/>
    <x v="0"/>
    <x v="0"/>
    <s v="USD"/>
    <n v="1383861483"/>
    <n v="1381265883"/>
    <b v="0"/>
    <n v="60"/>
    <b v="1"/>
    <s v="music/rock"/>
    <n v="1.0044440000000001"/>
    <n v="41.851833333333339"/>
    <x v="4"/>
    <x v="11"/>
  </r>
  <r>
    <x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x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x v="798"/>
    <s v="We have some great new songs and want to record a special edition 4 song EP as our next Eric Stuart Band release"/>
    <n v="3500"/>
    <n v="4021"/>
    <x v="0"/>
    <x v="0"/>
    <s v="USD"/>
    <n v="1412086187"/>
    <n v="1409494187"/>
    <b v="0"/>
    <n v="87"/>
    <b v="1"/>
    <s v="music/rock"/>
    <n v="1.1488571428571428"/>
    <n v="46.218390804597703"/>
    <x v="4"/>
    <x v="11"/>
  </r>
  <r>
    <x v="799"/>
    <x v="799"/>
    <s v="Los Angeles-based recording artist Ryan Caskey joined forces with producer Eddie Hedges to record alternative rock masterworks."/>
    <n v="5000"/>
    <n v="5001"/>
    <x v="0"/>
    <x v="0"/>
    <s v="USD"/>
    <n v="1335542446"/>
    <n v="1332950446"/>
    <b v="0"/>
    <n v="28"/>
    <b v="1"/>
    <s v="music/rock"/>
    <n v="1.0002"/>
    <n v="178.60714285714286"/>
    <x v="4"/>
    <x v="11"/>
  </r>
  <r>
    <x v="800"/>
    <x v="800"/>
    <s v="Scotland's premier classic rock and metal festival, 3 days, 3-4 stages, family friendly,  for people of all ages"/>
    <n v="1500"/>
    <n v="2282"/>
    <x v="0"/>
    <x v="1"/>
    <s v="GBP"/>
    <n v="1410431054"/>
    <n v="1407839054"/>
    <b v="0"/>
    <n v="56"/>
    <b v="1"/>
    <s v="music/rock"/>
    <n v="1.5213333333333334"/>
    <n v="40.75"/>
    <x v="4"/>
    <x v="11"/>
  </r>
  <r>
    <x v="801"/>
    <x v="801"/>
    <s v="ALL WE WANT TO DO IS DRIVE AROUND AMERICA AND PLAY A BUNCH OF SHOWS, BUT WE DON'T HAVE ANY MONEY..."/>
    <n v="2000"/>
    <n v="2230.4299999999998"/>
    <x v="0"/>
    <x v="0"/>
    <s v="USD"/>
    <n v="1309547120"/>
    <n v="1306955120"/>
    <b v="0"/>
    <n v="51"/>
    <b v="1"/>
    <s v="music/rock"/>
    <n v="1.1152149999999998"/>
    <n v="43.733921568627444"/>
    <x v="4"/>
    <x v="11"/>
  </r>
  <r>
    <x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x v="804"/>
    <s v="Hope and Inspiration.  That is what this project is all about. In the midst of a dark and broken world our stories can speak life."/>
    <n v="5500"/>
    <n v="5500"/>
    <x v="0"/>
    <x v="0"/>
    <s v="USD"/>
    <n v="1311393540"/>
    <n v="1309919526"/>
    <b v="0"/>
    <n v="18"/>
    <b v="1"/>
    <s v="music/rock"/>
    <n v="1"/>
    <n v="305.55555555555554"/>
    <x v="4"/>
    <x v="11"/>
  </r>
  <r>
    <x v="805"/>
    <x v="805"/>
    <s v="Be a part of Virtual CH's debut Video and Record release.  Help fund their debut music video and record mixing expenses."/>
    <n v="3000"/>
    <n v="3150"/>
    <x v="0"/>
    <x v="0"/>
    <s v="USD"/>
    <n v="1310857200"/>
    <n v="1306525512"/>
    <b v="0"/>
    <n v="54"/>
    <b v="1"/>
    <s v="music/rock"/>
    <n v="1.05"/>
    <n v="58.333333333333336"/>
    <x v="4"/>
    <x v="11"/>
  </r>
  <r>
    <x v="806"/>
    <x v="806"/>
    <s v="Help Golden Animals finish their NEW Album!"/>
    <n v="8000"/>
    <n v="8355"/>
    <x v="0"/>
    <x v="0"/>
    <s v="USD"/>
    <n v="1315413339"/>
    <n v="1312821339"/>
    <b v="0"/>
    <n v="71"/>
    <b v="1"/>
    <s v="music/rock"/>
    <n v="1.0443750000000001"/>
    <n v="117.67605633802818"/>
    <x v="4"/>
    <x v="11"/>
  </r>
  <r>
    <x v="807"/>
    <x v="807"/>
    <s v="Join the Sic Vita family and lend a hand as we create a new album!"/>
    <n v="4000"/>
    <n v="4205"/>
    <x v="0"/>
    <x v="0"/>
    <s v="USD"/>
    <n v="1488333600"/>
    <n v="1485270311"/>
    <b v="0"/>
    <n v="57"/>
    <b v="1"/>
    <s v="music/rock"/>
    <n v="1.05125"/>
    <n v="73.771929824561397"/>
    <x v="4"/>
    <x v="11"/>
  </r>
  <r>
    <x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x v="809"/>
    <x v="809"/>
    <s v="Acknowledged songwriter looking to record album of new songs to secure a Publishing Contract"/>
    <n v="4000"/>
    <n v="4151"/>
    <x v="0"/>
    <x v="0"/>
    <s v="USD"/>
    <n v="1390161630"/>
    <n v="1387569630"/>
    <b v="0"/>
    <n v="52"/>
    <b v="1"/>
    <s v="music/rock"/>
    <n v="1.03775"/>
    <n v="79.82692307692308"/>
    <x v="4"/>
    <x v="11"/>
  </r>
  <r>
    <x v="810"/>
    <x v="810"/>
    <s v="Please help us reach both a short term and lifetime goal! We can't do this without your help. thank you a ton from all of us at P.T.R.."/>
    <n v="1500"/>
    <n v="1575"/>
    <x v="0"/>
    <x v="0"/>
    <s v="USD"/>
    <n v="1346462462"/>
    <n v="1343870462"/>
    <b v="0"/>
    <n v="27"/>
    <b v="1"/>
    <s v="music/rock"/>
    <n v="1.05"/>
    <n v="58.333333333333336"/>
    <x v="4"/>
    <x v="11"/>
  </r>
  <r>
    <x v="811"/>
    <x v="811"/>
    <s v="We need your financial support to cover the tour costs!  (Sound, lights, travel, stage design)"/>
    <n v="1000"/>
    <n v="1040"/>
    <x v="0"/>
    <x v="0"/>
    <s v="USD"/>
    <n v="1373475120"/>
    <n v="1371569202"/>
    <b v="0"/>
    <n v="12"/>
    <b v="1"/>
    <s v="music/rock"/>
    <n v="1.04"/>
    <n v="86.666666666666671"/>
    <x v="4"/>
    <x v="11"/>
  </r>
  <r>
    <x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x v="813"/>
    <x v="813"/>
    <s v="A pre order campaign to fund the pressing of our second full length vinyl LP"/>
    <n v="1500"/>
    <n v="2399.94"/>
    <x v="0"/>
    <x v="0"/>
    <s v="USD"/>
    <n v="1342825365"/>
    <n v="1340233365"/>
    <b v="0"/>
    <n v="96"/>
    <b v="1"/>
    <s v="music/rock"/>
    <n v="1.59996"/>
    <n v="24.999375000000001"/>
    <x v="4"/>
    <x v="11"/>
  </r>
  <r>
    <x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x v="815"/>
    <x v="815"/>
    <s v="Be a part of helping The Early Reset finish their new 7 song EP."/>
    <n v="4000"/>
    <n v="4280"/>
    <x v="0"/>
    <x v="0"/>
    <s v="USD"/>
    <n v="1414879303"/>
    <n v="1412287303"/>
    <b v="0"/>
    <n v="43"/>
    <b v="1"/>
    <s v="music/rock"/>
    <n v="1.07"/>
    <n v="99.534883720930239"/>
    <x v="4"/>
    <x v="11"/>
  </r>
  <r>
    <x v="816"/>
    <x v="816"/>
    <s v="Friends and Family have an album for you. They need your help to release it to the world."/>
    <n v="7000"/>
    <n v="8058.55"/>
    <x v="0"/>
    <x v="0"/>
    <s v="USD"/>
    <n v="1365489000"/>
    <n v="1362776043"/>
    <b v="0"/>
    <n v="205"/>
    <b v="1"/>
    <s v="music/rock"/>
    <n v="1.1512214285714286"/>
    <n v="39.31"/>
    <x v="4"/>
    <x v="11"/>
  </r>
  <r>
    <x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x v="819"/>
    <s v="We are touring the Southeast in support of our new EP"/>
    <n v="400"/>
    <n v="435"/>
    <x v="0"/>
    <x v="0"/>
    <s v="USD"/>
    <n v="1387601040"/>
    <n v="1386806254"/>
    <b v="0"/>
    <n v="14"/>
    <b v="1"/>
    <s v="music/rock"/>
    <n v="1.0874999999999999"/>
    <n v="31.071428571428573"/>
    <x v="4"/>
    <x v="11"/>
  </r>
  <r>
    <x v="820"/>
    <x v="820"/>
    <s v="Wyatt Lowe &amp; the Ottomatics will be hitting the road this June on a North and Southwest Summer 2014 tour!"/>
    <n v="2000"/>
    <n v="2681"/>
    <x v="0"/>
    <x v="0"/>
    <s v="USD"/>
    <n v="1402290000"/>
    <n v="1399666342"/>
    <b v="0"/>
    <n v="38"/>
    <b v="1"/>
    <s v="music/rock"/>
    <n v="1.3405"/>
    <n v="70.55263157894737"/>
    <x v="4"/>
    <x v="11"/>
  </r>
  <r>
    <x v="821"/>
    <x v="821"/>
    <s v="Bizness Suit - NEW ALBUM - We're going to LA to record the best rock album ever - bluesy funky Rock n Roll with soul"/>
    <n v="17482"/>
    <n v="17482"/>
    <x v="0"/>
    <x v="0"/>
    <s v="USD"/>
    <n v="1430712060"/>
    <n v="1427753265"/>
    <b v="0"/>
    <n v="78"/>
    <b v="1"/>
    <s v="music/rock"/>
    <n v="1"/>
    <n v="224.12820512820514"/>
    <x v="4"/>
    <x v="11"/>
  </r>
  <r>
    <x v="822"/>
    <x v="822"/>
    <s v="Soul Easy recording our first full length CD.  Inspired by lots of friends and lots of good times."/>
    <n v="3000"/>
    <n v="3575"/>
    <x v="0"/>
    <x v="0"/>
    <s v="USD"/>
    <n v="1349477050"/>
    <n v="1346885050"/>
    <b v="0"/>
    <n v="69"/>
    <b v="1"/>
    <s v="music/rock"/>
    <n v="1.1916666666666667"/>
    <n v="51.811594202898547"/>
    <x v="4"/>
    <x v="11"/>
  </r>
  <r>
    <x v="823"/>
    <x v="823"/>
    <s v="Eyes For Fire is finally ready to release their Debut Album but we need YOU to help us put the final touches on it."/>
    <n v="800"/>
    <n v="1436"/>
    <x v="0"/>
    <x v="0"/>
    <s v="USD"/>
    <n v="1427062852"/>
    <n v="1424474452"/>
    <b v="0"/>
    <n v="33"/>
    <b v="1"/>
    <s v="music/rock"/>
    <n v="1.7949999999999999"/>
    <n v="43.515151515151516"/>
    <x v="4"/>
    <x v="11"/>
  </r>
  <r>
    <x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x v="825"/>
    <s v="Kickstarting Kill Freeman independently. Help fund the New Record, Video and Live Shows."/>
    <n v="12500"/>
    <n v="12554"/>
    <x v="0"/>
    <x v="0"/>
    <s v="USD"/>
    <n v="1351495284"/>
    <n v="1349335284"/>
    <b v="0"/>
    <n v="99"/>
    <b v="1"/>
    <s v="music/rock"/>
    <n v="1.0043200000000001"/>
    <n v="126.8080808080808"/>
    <x v="4"/>
    <x v="11"/>
  </r>
  <r>
    <x v="826"/>
    <x v="826"/>
    <s v="Protect The Dream is preparing to record their debut album 8 years in the making. Lets make it happen Kickstarter!"/>
    <n v="5500"/>
    <n v="5580"/>
    <x v="0"/>
    <x v="0"/>
    <s v="USD"/>
    <n v="1332719730"/>
    <n v="1330908930"/>
    <b v="0"/>
    <n v="49"/>
    <b v="1"/>
    <s v="music/rock"/>
    <n v="1.0145454545454546"/>
    <n v="113.87755102040816"/>
    <x v="4"/>
    <x v="11"/>
  </r>
  <r>
    <x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x v="828"/>
    <s v="Our new CD comes out July 3. We have self-financed the project with money from our shows but now need additional funding for video."/>
    <n v="1300"/>
    <n v="1391"/>
    <x v="0"/>
    <x v="0"/>
    <s v="USD"/>
    <n v="1340641440"/>
    <n v="1339549982"/>
    <b v="0"/>
    <n v="38"/>
    <b v="1"/>
    <s v="music/rock"/>
    <n v="1.07"/>
    <n v="36.60526315789474"/>
    <x v="4"/>
    <x v="11"/>
  </r>
  <r>
    <x v="829"/>
    <x v="829"/>
    <s v="We are a band from South East London- each member is19 years OA. We have been together for two years. Taking pride in making good music"/>
    <n v="500"/>
    <n v="520"/>
    <x v="0"/>
    <x v="1"/>
    <s v="GBP"/>
    <n v="1468437240"/>
    <n v="1463253240"/>
    <b v="0"/>
    <n v="16"/>
    <b v="1"/>
    <s v="music/rock"/>
    <n v="1.04"/>
    <n v="32.5"/>
    <x v="4"/>
    <x v="11"/>
  </r>
  <r>
    <x v="830"/>
    <x v="830"/>
    <s v="We're making a high energy, fist pumpin', pelvis-thrusting new Rock n Roll album and we'd love for you to be a part of it."/>
    <n v="1800"/>
    <n v="1941"/>
    <x v="0"/>
    <x v="0"/>
    <s v="USD"/>
    <n v="1363952225"/>
    <n v="1361363825"/>
    <b v="0"/>
    <n v="32"/>
    <b v="1"/>
    <s v="music/rock"/>
    <n v="1.0783333333333334"/>
    <n v="60.65625"/>
    <x v="4"/>
    <x v="11"/>
  </r>
  <r>
    <x v="831"/>
    <x v="831"/>
    <s v="7Horse is a new band with a self-funded album and a show they want to rock in your town!"/>
    <n v="1500"/>
    <n v="3500"/>
    <x v="0"/>
    <x v="0"/>
    <s v="USD"/>
    <n v="1335540694"/>
    <n v="1332948694"/>
    <b v="0"/>
    <n v="20"/>
    <b v="1"/>
    <s v="music/rock"/>
    <n v="2.3333333333333335"/>
    <n v="175"/>
    <x v="4"/>
    <x v="11"/>
  </r>
  <r>
    <x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x v="833"/>
    <x v="833"/>
    <s v="This is an American rock album."/>
    <n v="6000"/>
    <n v="6100"/>
    <x v="0"/>
    <x v="0"/>
    <s v="USD"/>
    <n v="1397941475"/>
    <n v="1395349475"/>
    <b v="0"/>
    <n v="41"/>
    <b v="1"/>
    <s v="music/rock"/>
    <n v="1.0166666666666666"/>
    <n v="148.78048780487805"/>
    <x v="4"/>
    <x v="11"/>
  </r>
  <r>
    <x v="834"/>
    <x v="834"/>
    <s v="We were selected out of 4,000 bands to play on VANS Warped Tour! Amazing opportunity, but touring costs $$$!  We REALLY need your help!"/>
    <n v="5500"/>
    <n v="7206"/>
    <x v="0"/>
    <x v="0"/>
    <s v="USD"/>
    <n v="1372651140"/>
    <n v="1369770292"/>
    <b v="0"/>
    <n v="75"/>
    <b v="1"/>
    <s v="music/rock"/>
    <n v="1.3101818181818181"/>
    <n v="96.08"/>
    <x v="4"/>
    <x v="11"/>
  </r>
  <r>
    <x v="835"/>
    <x v="835"/>
    <s v="Help composer and musician Samuel B. Lupowitz release his first solo piano rock effort featuring the hard-grooving Ego Band."/>
    <n v="2000"/>
    <n v="2345"/>
    <x v="0"/>
    <x v="0"/>
    <s v="USD"/>
    <n v="1337396400"/>
    <n v="1333709958"/>
    <b v="0"/>
    <n v="40"/>
    <b v="1"/>
    <s v="music/rock"/>
    <n v="1.1725000000000001"/>
    <n v="58.625"/>
    <x v="4"/>
    <x v="11"/>
  </r>
  <r>
    <x v="836"/>
    <x v="836"/>
    <s v="An album you can bring home to mom."/>
    <n v="5000"/>
    <n v="5046.5200000000004"/>
    <x v="0"/>
    <x v="0"/>
    <s v="USD"/>
    <n v="1381108918"/>
    <n v="1378516918"/>
    <b v="0"/>
    <n v="46"/>
    <b v="1"/>
    <s v="music/rock"/>
    <n v="1.009304"/>
    <n v="109.70695652173914"/>
    <x v="4"/>
    <x v="11"/>
  </r>
  <r>
    <x v="837"/>
    <x v="837"/>
    <s v="Take 147 is currently in the process of recording the debut album called, &quot;Nothin' to Lose&quot;."/>
    <n v="2500"/>
    <n v="3045"/>
    <x v="0"/>
    <x v="0"/>
    <s v="USD"/>
    <n v="1398988662"/>
    <n v="1396396662"/>
    <b v="0"/>
    <n v="62"/>
    <b v="1"/>
    <s v="music/rock"/>
    <n v="1.218"/>
    <n v="49.112903225806448"/>
    <x v="4"/>
    <x v="11"/>
  </r>
  <r>
    <x v="838"/>
    <x v="838"/>
    <s v="The Paper Melody wants YOU to be a part of the next chapter! Be a part of the process of our brand new EP and Music Videos!"/>
    <n v="2000"/>
    <n v="2908"/>
    <x v="0"/>
    <x v="0"/>
    <s v="USD"/>
    <n v="1326835985"/>
    <n v="1324243985"/>
    <b v="0"/>
    <n v="61"/>
    <b v="1"/>
    <s v="music/rock"/>
    <n v="1.454"/>
    <n v="47.672131147540981"/>
    <x v="4"/>
    <x v="11"/>
  </r>
  <r>
    <x v="839"/>
    <x v="839"/>
    <s v="The Waffle Stompers need your support to keep doing what we love--go on tour, make music and music videos."/>
    <n v="5000"/>
    <n v="5830.83"/>
    <x v="0"/>
    <x v="0"/>
    <s v="USD"/>
    <n v="1348337956"/>
    <n v="1345745956"/>
    <b v="0"/>
    <n v="96"/>
    <b v="1"/>
    <s v="music/rock"/>
    <n v="1.166166"/>
    <n v="60.737812499999997"/>
    <x v="4"/>
    <x v="11"/>
  </r>
  <r>
    <x v="840"/>
    <x v="840"/>
    <s v="Carl King / Sir Millard Mulch / Dr. Zoltan Ã˜belisk is making a new 45-minute instrumental sci-fi album!"/>
    <n v="10000"/>
    <n v="12041.66"/>
    <x v="0"/>
    <x v="0"/>
    <s v="USD"/>
    <n v="1474694787"/>
    <n v="1472102787"/>
    <b v="0"/>
    <n v="190"/>
    <b v="1"/>
    <s v="music/metal"/>
    <n v="1.2041660000000001"/>
    <n v="63.37715789473684"/>
    <x v="4"/>
    <x v="12"/>
  </r>
  <r>
    <x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x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x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x v="845"/>
    <x v="845"/>
    <s v="Help Legend of Zelda tribute band Master Sword complete their latest heavy metal album: Shadow and Steel!"/>
    <n v="5000"/>
    <n v="6019.01"/>
    <x v="0"/>
    <x v="0"/>
    <s v="USD"/>
    <n v="1473047940"/>
    <n v="1469595396"/>
    <b v="0"/>
    <n v="177"/>
    <b v="1"/>
    <s v="music/metal"/>
    <n v="1.203802"/>
    <n v="34.005706214689269"/>
    <x v="4"/>
    <x v="12"/>
  </r>
  <r>
    <x v="846"/>
    <x v="846"/>
    <s v="Pre-order and help me fund new merchandise so we can make the album release something amazing."/>
    <n v="1100"/>
    <n v="1342.01"/>
    <x v="0"/>
    <x v="1"/>
    <s v="GBP"/>
    <n v="1394460000"/>
    <n v="1393233855"/>
    <b v="0"/>
    <n v="47"/>
    <b v="1"/>
    <s v="music/metal"/>
    <n v="1.2200090909090908"/>
    <n v="28.553404255319148"/>
    <x v="4"/>
    <x v="12"/>
  </r>
  <r>
    <x v="847"/>
    <x v="847"/>
    <s v="MUSIC WITH MEANING!  MUSIC THAT MATTERS!!!"/>
    <n v="10"/>
    <n v="10"/>
    <x v="0"/>
    <x v="0"/>
    <s v="USD"/>
    <n v="1436555376"/>
    <n v="1433963376"/>
    <b v="0"/>
    <n v="1"/>
    <b v="1"/>
    <s v="music/metal"/>
    <n v="1"/>
    <n v="10"/>
    <x v="4"/>
    <x v="12"/>
  </r>
  <r>
    <x v="848"/>
    <x v="848"/>
    <s v="God Am, a Grunge/Doom metal band, who have been trying to fund the production of our EP to bring you a unique aural assault."/>
    <n v="300"/>
    <n v="300"/>
    <x v="0"/>
    <x v="0"/>
    <s v="USD"/>
    <n v="1429038033"/>
    <n v="1426446033"/>
    <b v="0"/>
    <n v="16"/>
    <b v="1"/>
    <s v="music/metal"/>
    <n v="1"/>
    <n v="18.75"/>
    <x v="4"/>
    <x v="12"/>
  </r>
  <r>
    <x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x v="850"/>
    <x v="850"/>
    <s v="Help Chicago-based instrumental group Sioum complete the production of their 2nd full-length album."/>
    <n v="4000"/>
    <n v="6207"/>
    <x v="0"/>
    <x v="0"/>
    <s v="USD"/>
    <n v="1461560340"/>
    <n v="1458762717"/>
    <b v="0"/>
    <n v="133"/>
    <b v="1"/>
    <s v="music/metal"/>
    <n v="1.55175"/>
    <n v="46.669172932330824"/>
    <x v="4"/>
    <x v="12"/>
  </r>
  <r>
    <x v="851"/>
    <x v="851"/>
    <s v="Salut, nous c'est M.F.Crew, on a besoin de vous pour produire notre premier album &quot;First Ride&quot; ! :)"/>
    <n v="2000"/>
    <n v="2609"/>
    <x v="0"/>
    <x v="6"/>
    <s v="EUR"/>
    <n v="1469994300"/>
    <n v="1464815253"/>
    <b v="0"/>
    <n v="70"/>
    <b v="1"/>
    <s v="music/metal"/>
    <n v="1.3045"/>
    <n v="37.271428571428572"/>
    <x v="4"/>
    <x v="12"/>
  </r>
  <r>
    <x v="852"/>
    <x v="852"/>
    <s v="Limited edition 2x12&quot; vinyl pressing of our latest album &quot;Who Do You Think We Are?&quot;"/>
    <n v="3500"/>
    <n v="3674"/>
    <x v="0"/>
    <x v="0"/>
    <s v="USD"/>
    <n v="1477342800"/>
    <n v="1476386395"/>
    <b v="0"/>
    <n v="62"/>
    <b v="1"/>
    <s v="music/metal"/>
    <n v="1.0497142857142858"/>
    <n v="59.258064516129032"/>
    <x v="4"/>
    <x v="12"/>
  </r>
  <r>
    <x v="853"/>
    <x v="853"/>
    <s v="Help release a CD of sloggoth's first album &quot;sloggoth&quot;.  All contributors of $5 or more get a CD when the goal is met!"/>
    <n v="300"/>
    <n v="300"/>
    <x v="0"/>
    <x v="0"/>
    <s v="USD"/>
    <n v="1424116709"/>
    <n v="1421524709"/>
    <b v="0"/>
    <n v="10"/>
    <b v="1"/>
    <s v="music/metal"/>
    <n v="1"/>
    <n v="30"/>
    <x v="4"/>
    <x v="12"/>
  </r>
  <r>
    <x v="854"/>
    <x v="854"/>
    <s v="Writing and Recording Sophomore record, and funding Tour to support Spring 2017 album release."/>
    <n v="27800"/>
    <n v="32865.300000000003"/>
    <x v="0"/>
    <x v="0"/>
    <s v="USD"/>
    <n v="1482901546"/>
    <n v="1480309546"/>
    <b v="0"/>
    <n v="499"/>
    <b v="1"/>
    <s v="music/metal"/>
    <n v="1.1822050359712231"/>
    <n v="65.8623246492986"/>
    <x v="4"/>
    <x v="12"/>
  </r>
  <r>
    <x v="855"/>
    <x v="855"/>
    <s v="AtteroTerra's &quot;Pray for Apocalypse&quot; is fully completed, and only being held up by funding."/>
    <n v="1450"/>
    <n v="1500"/>
    <x v="0"/>
    <x v="0"/>
    <s v="USD"/>
    <n v="1469329217"/>
    <n v="1466737217"/>
    <b v="0"/>
    <n v="47"/>
    <b v="1"/>
    <s v="music/metal"/>
    <n v="1.0344827586206897"/>
    <n v="31.914893617021278"/>
    <x v="4"/>
    <x v="12"/>
  </r>
  <r>
    <x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x v="857"/>
    <x v="857"/>
    <s v="Modern Post-Hardcore/Electro music (Hardstyle, EDM, Trap, Dubstep, Dembow, House)."/>
    <n v="1200"/>
    <n v="1200"/>
    <x v="0"/>
    <x v="3"/>
    <s v="EUR"/>
    <n v="1448463431"/>
    <n v="1444831031"/>
    <b v="0"/>
    <n v="24"/>
    <b v="1"/>
    <s v="music/metal"/>
    <n v="1"/>
    <n v="50"/>
    <x v="4"/>
    <x v="12"/>
  </r>
  <r>
    <x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x v="859"/>
    <x v="859"/>
    <s v="We are heading to the studio to create our second album and we want you to be right there with us!"/>
    <n v="4000"/>
    <n v="4187"/>
    <x v="0"/>
    <x v="0"/>
    <s v="USD"/>
    <n v="1433376000"/>
    <n v="1430768468"/>
    <b v="0"/>
    <n v="98"/>
    <b v="1"/>
    <s v="music/metal"/>
    <n v="1.0467500000000001"/>
    <n v="42.724489795918366"/>
    <x v="4"/>
    <x v="12"/>
  </r>
  <r>
    <x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x v="861"/>
    <x v="861"/>
    <s v="&quot;In My Own Eye&quot; a cabaret not to be missed  Building a Business Preserving the Art of Cabaret Theatre 4 the Next Generation"/>
    <n v="4500"/>
    <n v="101"/>
    <x v="2"/>
    <x v="0"/>
    <s v="USD"/>
    <n v="1474067404"/>
    <n v="1471475404"/>
    <b v="0"/>
    <n v="2"/>
    <b v="0"/>
    <s v="music/jazz"/>
    <n v="2.2444444444444444E-2"/>
    <n v="50.5"/>
    <x v="4"/>
    <x v="13"/>
  </r>
  <r>
    <x v="862"/>
    <x v="862"/>
    <s v="I want to work with the great John Goodsall and Percy Jones from Brand X to create the ultimate new jazz album."/>
    <n v="50000"/>
    <n v="170"/>
    <x v="2"/>
    <x v="1"/>
    <s v="GBP"/>
    <n v="1384179548"/>
    <n v="1381583948"/>
    <b v="0"/>
    <n v="4"/>
    <b v="0"/>
    <s v="music/jazz"/>
    <n v="3.3999999999999998E-3"/>
    <n v="42.5"/>
    <x v="4"/>
    <x v="13"/>
  </r>
  <r>
    <x v="863"/>
    <x v="863"/>
    <s v="I'm making the move from a side man in local groups to the leader with this debut jazz CD project."/>
    <n v="2000"/>
    <n v="90"/>
    <x v="2"/>
    <x v="0"/>
    <s v="USD"/>
    <n v="1329014966"/>
    <n v="1326422966"/>
    <b v="0"/>
    <n v="5"/>
    <b v="0"/>
    <s v="music/jazz"/>
    <n v="4.4999999999999998E-2"/>
    <n v="18"/>
    <x v="4"/>
    <x v="13"/>
  </r>
  <r>
    <x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x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x v="866"/>
    <x v="866"/>
    <s v="Drivetime heads to Cali for summer tour supported by @Smoothjazz.com &amp; @JJZPhilly  #Spaghettini #The Roxy"/>
    <n v="3500"/>
    <n v="640"/>
    <x v="2"/>
    <x v="0"/>
    <s v="USD"/>
    <n v="1425136200"/>
    <n v="1421853518"/>
    <b v="0"/>
    <n v="11"/>
    <b v="0"/>
    <s v="music/jazz"/>
    <n v="0.18285714285714286"/>
    <n v="58.18181818181818"/>
    <x v="4"/>
    <x v="13"/>
  </r>
  <r>
    <x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x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x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x v="870"/>
    <x v="870"/>
    <s v="The Orchestra and it's boy/girl singers perform a plethora of hit songs arranged by Nelson Riddle, for the world's greatest singers."/>
    <n v="20000"/>
    <n v="62"/>
    <x v="2"/>
    <x v="1"/>
    <s v="GBP"/>
    <n v="1377995523"/>
    <n v="1375403523"/>
    <b v="0"/>
    <n v="5"/>
    <b v="0"/>
    <s v="music/jazz"/>
    <n v="3.0999999999999999E-3"/>
    <n v="12.4"/>
    <x v="4"/>
    <x v="13"/>
  </r>
  <r>
    <x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x v="872"/>
    <x v="872"/>
    <s v="The Songs of Africa Ensemble embarks on their first Goodwill Africa Tour, to taste African music &amp; culture firsthand."/>
    <n v="8000"/>
    <n v="65"/>
    <x v="2"/>
    <x v="0"/>
    <s v="USD"/>
    <n v="1299786527"/>
    <n v="1295898527"/>
    <b v="0"/>
    <n v="2"/>
    <b v="0"/>
    <s v="music/jazz"/>
    <n v="8.1250000000000003E-3"/>
    <n v="32.5"/>
    <x v="4"/>
    <x v="13"/>
  </r>
  <r>
    <x v="873"/>
    <x v="873"/>
    <s v="Fall in love with &quot;The Dreamer&quot;, new original music from trumpeter Freddie Dunn!"/>
    <n v="3500"/>
    <n v="45"/>
    <x v="2"/>
    <x v="0"/>
    <s v="USD"/>
    <n v="1352610040"/>
    <n v="1349150440"/>
    <b v="0"/>
    <n v="5"/>
    <b v="0"/>
    <s v="music/jazz"/>
    <n v="1.2857142857142857E-2"/>
    <n v="9"/>
    <x v="4"/>
    <x v="13"/>
  </r>
  <r>
    <x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x v="875"/>
    <x v="875"/>
    <s v="IJD coincides with the Columbus Day. The musicians are Italian-American and they'll showcase music from the Italian American songbook."/>
    <n v="5000"/>
    <n v="0"/>
    <x v="2"/>
    <x v="0"/>
    <s v="USD"/>
    <n v="1442856131"/>
    <n v="1441128131"/>
    <b v="0"/>
    <n v="0"/>
    <b v="0"/>
    <s v="music/jazz"/>
    <n v="0"/>
    <e v="#DIV/0!"/>
    <x v="4"/>
    <x v="13"/>
  </r>
  <r>
    <x v="876"/>
    <x v="876"/>
    <s v="What was the greatest record shop ever?  DOBELLS!"/>
    <n v="3152"/>
    <n v="1286"/>
    <x v="2"/>
    <x v="1"/>
    <s v="GBP"/>
    <n v="1359978927"/>
    <n v="1357127727"/>
    <b v="0"/>
    <n v="45"/>
    <b v="0"/>
    <s v="music/jazz"/>
    <n v="0.40799492385786801"/>
    <n v="28.577777777777779"/>
    <x v="4"/>
    <x v="13"/>
  </r>
  <r>
    <x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x v="878"/>
    <x v="878"/>
    <s v="Join in and help me make my first jazz album. I would really like to make a Christmas album and a smooth jazz CD. Want a FREE CD?"/>
    <n v="5000"/>
    <n v="65"/>
    <x v="2"/>
    <x v="0"/>
    <s v="USD"/>
    <n v="1293082524"/>
    <n v="1290490524"/>
    <b v="0"/>
    <n v="2"/>
    <b v="0"/>
    <s v="music/jazz"/>
    <n v="1.2999999999999999E-2"/>
    <n v="32.5"/>
    <x v="4"/>
    <x v="13"/>
  </r>
  <r>
    <x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x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x v="881"/>
    <x v="881"/>
    <s v="To raise funds to finish the latest album by Chris Reed and the Anime Raiders, called &quot;Deep City Diving&quot;"/>
    <n v="3750"/>
    <n v="30"/>
    <x v="2"/>
    <x v="0"/>
    <s v="USD"/>
    <n v="1326520886"/>
    <n v="1322632886"/>
    <b v="0"/>
    <n v="1"/>
    <b v="0"/>
    <s v="music/indie rock"/>
    <n v="8.0000000000000002E-3"/>
    <n v="30"/>
    <x v="4"/>
    <x v="14"/>
  </r>
  <r>
    <x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x v="883"/>
    <x v="883"/>
    <s v="Seeking supporters to help me break the 15 year streak since my last record.  Dana Lawrence Music is ready to go back into the studio!"/>
    <n v="5000"/>
    <n v="2001"/>
    <x v="2"/>
    <x v="0"/>
    <s v="USD"/>
    <n v="1456957635"/>
    <n v="1451773635"/>
    <b v="0"/>
    <n v="24"/>
    <b v="0"/>
    <s v="music/indie rock"/>
    <n v="0.4002"/>
    <n v="83.375"/>
    <x v="4"/>
    <x v="14"/>
  </r>
  <r>
    <x v="884"/>
    <x v="884"/>
    <s v="We need to hire an animal trainer to have a chimpanzee actor perform in our music video with us!"/>
    <n v="2000"/>
    <n v="20"/>
    <x v="2"/>
    <x v="0"/>
    <s v="USD"/>
    <n v="1336789860"/>
    <n v="1331666146"/>
    <b v="0"/>
    <n v="2"/>
    <b v="0"/>
    <s v="music/indie rock"/>
    <n v="0.01"/>
    <n v="10"/>
    <x v="4"/>
    <x v="14"/>
  </r>
  <r>
    <x v="885"/>
    <x v="885"/>
    <s v="Cobrette Bardole's widely anticipated sophomore release is ready for tracking and he needs your help to make it a reality!"/>
    <n v="1000"/>
    <n v="750"/>
    <x v="2"/>
    <x v="0"/>
    <s v="USD"/>
    <n v="1483137311"/>
    <n v="1481322911"/>
    <b v="0"/>
    <n v="21"/>
    <b v="0"/>
    <s v="music/indie rock"/>
    <n v="0.75"/>
    <n v="35.714285714285715"/>
    <x v="4"/>
    <x v="14"/>
  </r>
  <r>
    <x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x v="887"/>
    <x v="887"/>
    <s v="Mortimer Nova is attempting to raise enough money to record their new album, Terrible the Fish has Drowned, to release it to the public"/>
    <n v="1000"/>
    <n v="0"/>
    <x v="2"/>
    <x v="0"/>
    <s v="USD"/>
    <n v="1338159655"/>
    <n v="1335567655"/>
    <b v="0"/>
    <n v="0"/>
    <b v="0"/>
    <s v="music/indie rock"/>
    <n v="0"/>
    <e v="#DIV/0!"/>
    <x v="4"/>
    <x v="14"/>
  </r>
  <r>
    <x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x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x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x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x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x v="893"/>
    <x v="893"/>
    <s v="The Philly music scene is full of amazing talent. This annual music festival is to celebrate those gems within that scene!"/>
    <n v="2000"/>
    <n v="200"/>
    <x v="2"/>
    <x v="0"/>
    <s v="USD"/>
    <n v="1427920363"/>
    <n v="1425331963"/>
    <b v="0"/>
    <n v="5"/>
    <b v="0"/>
    <s v="music/indie rock"/>
    <n v="0.1"/>
    <n v="40"/>
    <x v="4"/>
    <x v="14"/>
  </r>
  <r>
    <x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x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x v="896"/>
    <x v="896"/>
    <s v="The people have spoken...the stars have aligned...Hardsoul Poets are making a new record and we want our fans on the front lines."/>
    <n v="8000"/>
    <n v="3200"/>
    <x v="2"/>
    <x v="0"/>
    <s v="USD"/>
    <n v="1440734400"/>
    <n v="1438549026"/>
    <b v="0"/>
    <n v="72"/>
    <b v="0"/>
    <s v="music/indie rock"/>
    <n v="0.4"/>
    <n v="44.444444444444443"/>
    <x v="4"/>
    <x v="14"/>
  </r>
  <r>
    <x v="897"/>
    <x v="897"/>
    <s v="Park XXVII is putting together an album of up and coming Georgia bands. We need money to fund the recording/production costs of this cd"/>
    <n v="3000"/>
    <n v="0"/>
    <x v="2"/>
    <x v="0"/>
    <s v="USD"/>
    <n v="1354123908"/>
    <n v="1351528308"/>
    <b v="0"/>
    <n v="0"/>
    <b v="0"/>
    <s v="music/indie rock"/>
    <n v="0"/>
    <e v="#DIV/0!"/>
    <x v="4"/>
    <x v="14"/>
  </r>
  <r>
    <x v="898"/>
    <x v="898"/>
    <s v="For each month in 2012, Sonnet will be releasing a Jesus-celebrating, grave-shattering, ear-tickling, mind-provoking song!"/>
    <n v="2500"/>
    <n v="70"/>
    <x v="2"/>
    <x v="0"/>
    <s v="USD"/>
    <n v="1326651110"/>
    <n v="1322763110"/>
    <b v="0"/>
    <n v="2"/>
    <b v="0"/>
    <s v="music/indie rock"/>
    <n v="2.8000000000000001E-2"/>
    <n v="35"/>
    <x v="4"/>
    <x v="14"/>
  </r>
  <r>
    <x v="899"/>
    <x v="899"/>
    <s v="Lets get 48/14 pressed and in your cd players,ipods,blogs, and facebook status'. Lets get it everywhere!"/>
    <n v="750"/>
    <n v="280"/>
    <x v="2"/>
    <x v="0"/>
    <s v="USD"/>
    <n v="1306549362"/>
    <n v="1302661362"/>
    <b v="0"/>
    <n v="8"/>
    <b v="0"/>
    <s v="music/indie rock"/>
    <n v="0.37333333333333335"/>
    <n v="35"/>
    <x v="4"/>
    <x v="14"/>
  </r>
  <r>
    <x v="900"/>
    <x v="900"/>
    <s v="With Project Revive, I aim to protect and nurture the creative impulse through music."/>
    <n v="5000"/>
    <n v="21"/>
    <x v="2"/>
    <x v="0"/>
    <s v="USD"/>
    <n v="1459365802"/>
    <n v="1456777402"/>
    <b v="0"/>
    <n v="2"/>
    <b v="0"/>
    <s v="music/jazz"/>
    <n v="4.1999999999999997E-3"/>
    <n v="10.5"/>
    <x v="4"/>
    <x v="13"/>
  </r>
  <r>
    <x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x v="902"/>
    <x v="902"/>
    <s v="I'VE STARTED A BRAND NEW ALBUM THAT WILL FEATURE ACID JAZZ, FUNK, ROCK, AND DANCE WITH THE PROMISE OF TOURING NEXT YEAR IN THE USA"/>
    <n v="30000"/>
    <n v="90"/>
    <x v="2"/>
    <x v="0"/>
    <s v="USD"/>
    <n v="1409412600"/>
    <n v="1404947422"/>
    <b v="0"/>
    <n v="3"/>
    <b v="0"/>
    <s v="music/jazz"/>
    <n v="3.0000000000000001E-3"/>
    <n v="30"/>
    <x v="4"/>
    <x v="13"/>
  </r>
  <r>
    <x v="903"/>
    <x v="903"/>
    <s v="The U City Jazz Festival is offered for free to the community and features the best jazz talent from the midwest."/>
    <n v="5000"/>
    <n v="160"/>
    <x v="2"/>
    <x v="0"/>
    <s v="USD"/>
    <n v="1348367100"/>
    <n v="1346180780"/>
    <b v="0"/>
    <n v="4"/>
    <b v="0"/>
    <s v="music/jazz"/>
    <n v="3.2000000000000001E-2"/>
    <n v="40"/>
    <x v="4"/>
    <x v="13"/>
  </r>
  <r>
    <x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x v="905"/>
    <x v="905"/>
    <s v="Working hard to get into the studio to record, produce, and edit my break out CD. I hope to realize my vision!"/>
    <n v="6500"/>
    <n v="196"/>
    <x v="2"/>
    <x v="0"/>
    <s v="USD"/>
    <n v="1295847926"/>
    <n v="1290663926"/>
    <b v="0"/>
    <n v="6"/>
    <b v="0"/>
    <s v="music/jazz"/>
    <n v="3.0153846153846153E-2"/>
    <n v="32.666666666666664"/>
    <x v="4"/>
    <x v="13"/>
  </r>
  <r>
    <x v="906"/>
    <x v="906"/>
    <s v="The DMV's most respected saxophonist pay tribute to Motown."/>
    <n v="15000"/>
    <n v="0"/>
    <x v="2"/>
    <x v="0"/>
    <s v="USD"/>
    <n v="1394681590"/>
    <n v="1392093190"/>
    <b v="0"/>
    <n v="0"/>
    <b v="0"/>
    <s v="music/jazz"/>
    <n v="0"/>
    <e v="#DIV/0!"/>
    <x v="4"/>
    <x v="13"/>
  </r>
  <r>
    <x v="907"/>
    <x v="907"/>
    <s v="Greg Chambers' self-titled CD needs support for post production, replication, and promotion."/>
    <n v="2900"/>
    <n v="0"/>
    <x v="2"/>
    <x v="0"/>
    <s v="USD"/>
    <n v="1315715823"/>
    <n v="1313123823"/>
    <b v="0"/>
    <n v="0"/>
    <b v="0"/>
    <s v="music/jazz"/>
    <n v="0"/>
    <e v="#DIV/0!"/>
    <x v="4"/>
    <x v="13"/>
  </r>
  <r>
    <x v="908"/>
    <x v="908"/>
    <s v="This project is designed to help protect the environment by using Eco-friendly product packaging."/>
    <n v="2500"/>
    <n v="0"/>
    <x v="2"/>
    <x v="0"/>
    <s v="USD"/>
    <n v="1280206740"/>
    <n v="1276283655"/>
    <b v="0"/>
    <n v="0"/>
    <b v="0"/>
    <s v="music/jazz"/>
    <n v="0"/>
    <e v="#DIV/0!"/>
    <x v="4"/>
    <x v="13"/>
  </r>
  <r>
    <x v="909"/>
    <x v="909"/>
    <s v="Woody Woodland and Carol Stone, are back on the scene presenting Philly Jazz Fest â€œRemembering Groverâ€ September 22, 2012."/>
    <n v="16000"/>
    <n v="520"/>
    <x v="2"/>
    <x v="0"/>
    <s v="USD"/>
    <n v="1343016000"/>
    <n v="1340296440"/>
    <b v="0"/>
    <n v="8"/>
    <b v="0"/>
    <s v="music/jazz"/>
    <n v="3.2500000000000001E-2"/>
    <n v="65"/>
    <x v="4"/>
    <x v="13"/>
  </r>
  <r>
    <x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x v="911"/>
    <x v="911"/>
    <s v="Promoting an &quot;over the top&quot; all inclusive jazz experience featuring top notch performers in a luxurious Latin setting in Lima, Peru."/>
    <n v="100000"/>
    <n v="0"/>
    <x v="2"/>
    <x v="0"/>
    <s v="USD"/>
    <n v="1390522045"/>
    <n v="1388707645"/>
    <b v="0"/>
    <n v="0"/>
    <b v="0"/>
    <s v="music/jazz"/>
    <n v="0"/>
    <e v="#DIV/0!"/>
    <x v="4"/>
    <x v="13"/>
  </r>
  <r>
    <x v="912"/>
    <x v="912"/>
    <s v="My new album will be called Triad, an album of original music performed by me &amp; guest musical artists."/>
    <n v="3500"/>
    <n v="30"/>
    <x v="2"/>
    <x v="0"/>
    <s v="USD"/>
    <n v="1355197047"/>
    <n v="1350009447"/>
    <b v="0"/>
    <n v="2"/>
    <b v="0"/>
    <s v="music/jazz"/>
    <n v="8.5714285714285719E-3"/>
    <n v="15"/>
    <x v="4"/>
    <x v="13"/>
  </r>
  <r>
    <x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x v="914"/>
    <x v="914"/>
    <s v="This project is for the making of a music video. All funds will go towards production costs for this event only."/>
    <n v="1500"/>
    <n v="0"/>
    <x v="2"/>
    <x v="0"/>
    <s v="USD"/>
    <n v="1345918747"/>
    <n v="1343326747"/>
    <b v="0"/>
    <n v="0"/>
    <b v="0"/>
    <s v="music/jazz"/>
    <n v="0"/>
    <e v="#DIV/0!"/>
    <x v="4"/>
    <x v="13"/>
  </r>
  <r>
    <x v="915"/>
    <x v="915"/>
    <s v="â€œThe Deep Brooklyn Suiteâ€ is a series of musical impressions about living and surviving in Brooklyn."/>
    <n v="6500"/>
    <n v="375"/>
    <x v="2"/>
    <x v="0"/>
    <s v="USD"/>
    <n v="1330577940"/>
    <n v="1327853914"/>
    <b v="0"/>
    <n v="9"/>
    <b v="0"/>
    <s v="music/jazz"/>
    <n v="5.7692307692307696E-2"/>
    <n v="41.666666666666664"/>
    <x v="4"/>
    <x v="13"/>
  </r>
  <r>
    <x v="916"/>
    <x v="916"/>
    <s v="Our next audio recording projects are scheduled for November 1 to 3, 2010 here in Kansas City, Missouri! "/>
    <n v="3300"/>
    <n v="0"/>
    <x v="2"/>
    <x v="0"/>
    <s v="USD"/>
    <n v="1287723600"/>
    <n v="1284409734"/>
    <b v="0"/>
    <n v="0"/>
    <b v="0"/>
    <s v="music/jazz"/>
    <n v="0"/>
    <e v="#DIV/0!"/>
    <x v="4"/>
    <x v="13"/>
  </r>
  <r>
    <x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x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x v="919"/>
    <x v="919"/>
    <s v="Cool jazz with a New Orleans flavor."/>
    <n v="20000"/>
    <n v="100"/>
    <x v="2"/>
    <x v="0"/>
    <s v="USD"/>
    <n v="1355930645"/>
    <n v="1352906645"/>
    <b v="0"/>
    <n v="1"/>
    <b v="0"/>
    <s v="music/jazz"/>
    <n v="5.0000000000000001E-3"/>
    <n v="100"/>
    <x v="4"/>
    <x v="13"/>
  </r>
  <r>
    <x v="920"/>
    <x v="920"/>
    <s v="Miami club band records powerhouse fusion album. You don't have to be a musician to understand the sound of jazz."/>
    <n v="5500"/>
    <n v="0"/>
    <x v="2"/>
    <x v="0"/>
    <s v="USD"/>
    <n v="1384448822"/>
    <n v="1381853222"/>
    <b v="0"/>
    <n v="0"/>
    <b v="0"/>
    <s v="music/jazz"/>
    <n v="0"/>
    <e v="#DIV/0!"/>
    <x v="4"/>
    <x v="13"/>
  </r>
  <r>
    <x v="921"/>
    <x v="921"/>
    <s v="I'm recording the music of my uncle, Legendary trumpeter Clifford Brown. Had uncle Cliff lived, how might he revisit his music today?"/>
    <n v="15000"/>
    <n v="4635"/>
    <x v="2"/>
    <x v="0"/>
    <s v="USD"/>
    <n v="1323666376"/>
    <n v="1320033976"/>
    <b v="0"/>
    <n v="20"/>
    <b v="0"/>
    <s v="music/jazz"/>
    <n v="0.309"/>
    <n v="231.75"/>
    <x v="4"/>
    <x v="13"/>
  </r>
  <r>
    <x v="922"/>
    <x v="922"/>
    <s v="Our goal is to help educate the world about jazz and its components; how it relates to love, romance, and success."/>
    <n v="27000"/>
    <n v="5680"/>
    <x v="2"/>
    <x v="0"/>
    <s v="USD"/>
    <n v="1412167393"/>
    <n v="1409143393"/>
    <b v="0"/>
    <n v="30"/>
    <b v="0"/>
    <s v="music/jazz"/>
    <n v="0.21037037037037037"/>
    <n v="189.33333333333334"/>
    <x v="4"/>
    <x v="13"/>
  </r>
  <r>
    <x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x v="924"/>
    <x v="924"/>
    <s v="Cultural and jazz instructional classes for youth at Preservation Hall. Preserving traditional New Orleans jazz and it's African roots."/>
    <n v="3000"/>
    <n v="327"/>
    <x v="2"/>
    <x v="0"/>
    <s v="USD"/>
    <n v="1360795069"/>
    <n v="1358203069"/>
    <b v="0"/>
    <n v="15"/>
    <b v="0"/>
    <s v="music/jazz"/>
    <n v="0.109"/>
    <n v="21.8"/>
    <x v="4"/>
    <x v="13"/>
  </r>
  <r>
    <x v="925"/>
    <x v="925"/>
    <s v="This project is a mix of original &amp; standard song selections.  This phase covers recording and package design expenses."/>
    <n v="6000"/>
    <n v="160"/>
    <x v="2"/>
    <x v="0"/>
    <s v="USD"/>
    <n v="1385590111"/>
    <n v="1382994511"/>
    <b v="0"/>
    <n v="5"/>
    <b v="0"/>
    <s v="music/jazz"/>
    <n v="2.6666666666666668E-2"/>
    <n v="32"/>
    <x v="4"/>
    <x v="13"/>
  </r>
  <r>
    <x v="926"/>
    <x v="926"/>
    <s v="we are an ambitious collective of brooklynites striving to fuse a concept album/fim into a multimedia musical theate.Inspired by the 2012shif"/>
    <n v="7000"/>
    <n v="0"/>
    <x v="2"/>
    <x v="0"/>
    <s v="USD"/>
    <n v="1278628800"/>
    <n v="1276043330"/>
    <b v="0"/>
    <n v="0"/>
    <b v="0"/>
    <s v="music/jazz"/>
    <n v="0"/>
    <e v="#DIV/0!"/>
    <x v="4"/>
    <x v="13"/>
  </r>
  <r>
    <x v="927"/>
    <x v="927"/>
    <s v="Studio CD/DVD Solo project of Pianist &amp; Keyboardist Jetro da Silva"/>
    <n v="20000"/>
    <n v="0"/>
    <x v="2"/>
    <x v="0"/>
    <s v="USD"/>
    <n v="1337024695"/>
    <n v="1334432695"/>
    <b v="0"/>
    <n v="0"/>
    <b v="0"/>
    <s v="music/jazz"/>
    <n v="0"/>
    <e v="#DIV/0!"/>
    <x v="4"/>
    <x v="13"/>
  </r>
  <r>
    <x v="928"/>
    <x v="928"/>
    <s v="A real Motown Backup singer on 22 gold and platinum albums headlines her own Jazz CD of Motown songs."/>
    <n v="14500"/>
    <n v="1575"/>
    <x v="2"/>
    <x v="0"/>
    <s v="USD"/>
    <n v="1353196800"/>
    <n v="1348864913"/>
    <b v="0"/>
    <n v="28"/>
    <b v="0"/>
    <s v="music/jazz"/>
    <n v="0.10862068965517241"/>
    <n v="56.25"/>
    <x v="4"/>
    <x v="13"/>
  </r>
  <r>
    <x v="929"/>
    <x v="929"/>
    <s v="I am searching for monetary funding to go into a good recording studio and record experimental intuitive improv jazz."/>
    <n v="500"/>
    <n v="0"/>
    <x v="2"/>
    <x v="0"/>
    <s v="USD"/>
    <n v="1333946569"/>
    <n v="1331358169"/>
    <b v="0"/>
    <n v="0"/>
    <b v="0"/>
    <s v="music/jazz"/>
    <n v="0"/>
    <e v="#DIV/0!"/>
    <x v="4"/>
    <x v="13"/>
  </r>
  <r>
    <x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x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x v="932"/>
    <x v="932"/>
    <s v="Help me to create my 3rd album, a Christmas CD with 16 Holiday/Original favorites!"/>
    <n v="9500"/>
    <n v="1381"/>
    <x v="2"/>
    <x v="0"/>
    <s v="USD"/>
    <n v="1363990545"/>
    <n v="1360106145"/>
    <b v="0"/>
    <n v="30"/>
    <b v="0"/>
    <s v="music/jazz"/>
    <n v="0.14536842105263159"/>
    <n v="46.033333333333331"/>
    <x v="4"/>
    <x v="13"/>
  </r>
  <r>
    <x v="933"/>
    <x v="933"/>
    <s v="I've only been able to release 7/10 songs for this album. I'd like to get into a professional studio and record them all properly."/>
    <n v="2000"/>
    <n v="120"/>
    <x v="2"/>
    <x v="0"/>
    <s v="USD"/>
    <n v="1399867409"/>
    <n v="1394683409"/>
    <b v="0"/>
    <n v="2"/>
    <b v="0"/>
    <s v="music/jazz"/>
    <n v="0.06"/>
    <n v="60"/>
    <x v="4"/>
    <x v="13"/>
  </r>
  <r>
    <x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x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x v="936"/>
    <x v="936"/>
    <s v="A CD of a live Jazz concert featuring Marti Mendenhall, George Mitchell, Scott Steed and Todd Strait."/>
    <n v="1400"/>
    <n v="0"/>
    <x v="2"/>
    <x v="0"/>
    <s v="USD"/>
    <n v="1326916800"/>
    <n v="1323131689"/>
    <b v="0"/>
    <n v="0"/>
    <b v="0"/>
    <s v="music/jazz"/>
    <n v="0"/>
    <e v="#DIV/0!"/>
    <x v="4"/>
    <x v="13"/>
  </r>
  <r>
    <x v="937"/>
    <x v="937"/>
    <s v="We've been invited to perform at Jazz Festival 2013. We must request funding to successfully manage this special invitation"/>
    <n v="3500"/>
    <n v="40"/>
    <x v="2"/>
    <x v="0"/>
    <s v="USD"/>
    <n v="1383509357"/>
    <n v="1380913757"/>
    <b v="0"/>
    <n v="2"/>
    <b v="0"/>
    <s v="music/jazz"/>
    <n v="1.1428571428571429E-2"/>
    <n v="20"/>
    <x v="4"/>
    <x v="13"/>
  </r>
  <r>
    <x v="938"/>
    <x v="938"/>
    <s v="Creating new avenues of exposure for young Jazz &amp; Soul artists_x000a_to express their Art of Music."/>
    <n v="7000"/>
    <n v="25"/>
    <x v="2"/>
    <x v="0"/>
    <s v="USD"/>
    <n v="1346585448"/>
    <n v="1343993448"/>
    <b v="0"/>
    <n v="1"/>
    <b v="0"/>
    <s v="music/jazz"/>
    <n v="3.5714285714285713E-3"/>
    <n v="25"/>
    <x v="4"/>
    <x v="13"/>
  </r>
  <r>
    <x v="939"/>
    <x v="939"/>
    <s v="Jazz to jazz, New York to France, a piano trio of cutting-edge French jazzmen and a NY-based Japanese jazz pianist. Superbly different!"/>
    <n v="2750"/>
    <n v="40"/>
    <x v="2"/>
    <x v="0"/>
    <s v="USD"/>
    <n v="1372622280"/>
    <n v="1369246738"/>
    <b v="0"/>
    <n v="2"/>
    <b v="0"/>
    <s v="music/jazz"/>
    <n v="1.4545454545454545E-2"/>
    <n v="20"/>
    <x v="4"/>
    <x v="13"/>
  </r>
  <r>
    <x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x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x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x v="943"/>
    <x v="943"/>
    <s v="A mask for home or travel that will give you the best, undisturbed sleep of your life."/>
    <n v="3000"/>
    <n v="289"/>
    <x v="2"/>
    <x v="0"/>
    <s v="USD"/>
    <n v="1480438905"/>
    <n v="1477843305"/>
    <b v="0"/>
    <n v="12"/>
    <b v="0"/>
    <s v="technology/wearables"/>
    <n v="9.633333333333334E-2"/>
    <n v="24.083333333333332"/>
    <x v="2"/>
    <x v="8"/>
  </r>
  <r>
    <x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x v="945"/>
    <x v="945"/>
    <s v="Make your watch Smart ! CT Band is an ultra-thin, high-tech smart watch-strap awarded twice at CES 2017 las vegas"/>
    <n v="100000"/>
    <n v="2484"/>
    <x v="2"/>
    <x v="6"/>
    <s v="EUR"/>
    <n v="1487462340"/>
    <n v="1482958626"/>
    <b v="0"/>
    <n v="16"/>
    <b v="0"/>
    <s v="technology/wearables"/>
    <n v="2.4840000000000001E-2"/>
    <n v="155.25"/>
    <x v="2"/>
    <x v="8"/>
  </r>
  <r>
    <x v="946"/>
    <x v="946"/>
    <s v="Soft edged-Hard working. The perfect wearable organization for the home and professional shop."/>
    <n v="15000"/>
    <n v="286"/>
    <x v="2"/>
    <x v="0"/>
    <s v="USD"/>
    <n v="1473444048"/>
    <n v="1470852048"/>
    <b v="0"/>
    <n v="5"/>
    <b v="0"/>
    <s v="technology/wearables"/>
    <n v="1.9066666666666666E-2"/>
    <n v="57.2"/>
    <x v="2"/>
    <x v="8"/>
  </r>
  <r>
    <x v="947"/>
    <x v="947"/>
    <s v="The CCP Pack is a bag that charges your smartphones and tablets on the go! Also holds small important items. &quot;Never Without Power&quot;."/>
    <n v="850"/>
    <n v="0"/>
    <x v="2"/>
    <x v="0"/>
    <s v="USD"/>
    <n v="1467312306"/>
    <n v="1462128306"/>
    <b v="0"/>
    <n v="0"/>
    <b v="0"/>
    <s v="technology/wearables"/>
    <n v="0"/>
    <e v="#DIV/0!"/>
    <x v="2"/>
    <x v="8"/>
  </r>
  <r>
    <x v="948"/>
    <x v="948"/>
    <s v="T-Shirt with Led panel controlled by Android app over WiFi. _x000a_Multiple shirts, games, text, video effects support,"/>
    <n v="4000"/>
    <n v="480"/>
    <x v="2"/>
    <x v="9"/>
    <s v="EUR"/>
    <n v="1457812364"/>
    <n v="1455220364"/>
    <b v="0"/>
    <n v="8"/>
    <b v="0"/>
    <s v="technology/wearables"/>
    <n v="0.12"/>
    <n v="60"/>
    <x v="2"/>
    <x v="8"/>
  </r>
  <r>
    <x v="949"/>
    <x v="949"/>
    <s v="Der INBED ist ein innovatives Multisensor-Wearable fÃ¼r die SturzprÃ¤vention motorisch eingeschrÃ¤nkter Personen."/>
    <n v="20000"/>
    <n v="273"/>
    <x v="2"/>
    <x v="12"/>
    <s v="EUR"/>
    <n v="1456016576"/>
    <n v="1450832576"/>
    <b v="0"/>
    <n v="7"/>
    <b v="0"/>
    <s v="technology/wearables"/>
    <n v="1.3650000000000001E-2"/>
    <n v="39"/>
    <x v="2"/>
    <x v="8"/>
  </r>
  <r>
    <x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x v="951"/>
    <x v="951"/>
    <s v="Revolutionizing the way we walk our dogs!"/>
    <n v="50000"/>
    <n v="19195"/>
    <x v="2"/>
    <x v="0"/>
    <s v="USD"/>
    <n v="1465054872"/>
    <n v="1461166872"/>
    <b v="0"/>
    <n v="121"/>
    <b v="0"/>
    <s v="technology/wearables"/>
    <n v="0.38390000000000002"/>
    <n v="158.63636363636363"/>
    <x v="2"/>
    <x v="8"/>
  </r>
  <r>
    <x v="952"/>
    <x v="952"/>
    <s v="Audionoggin: Wireless personal surround sound for the athlete in everyone."/>
    <n v="49000"/>
    <n v="19572"/>
    <x v="2"/>
    <x v="0"/>
    <s v="USD"/>
    <n v="1479483812"/>
    <n v="1476888212"/>
    <b v="0"/>
    <n v="196"/>
    <b v="0"/>
    <s v="technology/wearables"/>
    <n v="0.39942857142857141"/>
    <n v="99.857142857142861"/>
    <x v="2"/>
    <x v="8"/>
  </r>
  <r>
    <x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x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x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x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x v="957"/>
    <x v="957"/>
    <s v="A Leather Smart watch Band, that NEVER needs to be charged for only $37!"/>
    <n v="12000"/>
    <n v="233"/>
    <x v="2"/>
    <x v="0"/>
    <s v="USD"/>
    <n v="1479392133"/>
    <n v="1476710133"/>
    <b v="0"/>
    <n v="7"/>
    <b v="0"/>
    <s v="technology/wearables"/>
    <n v="1.9416666666666665E-2"/>
    <n v="33.285714285714285"/>
    <x v="2"/>
    <x v="8"/>
  </r>
  <r>
    <x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x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x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x v="961"/>
    <x v="961"/>
    <s v="Active, happy &amp; healthy together! _x000a_Thatâ€™s our mission for all dogs and their parents."/>
    <n v="95000"/>
    <n v="40079"/>
    <x v="2"/>
    <x v="0"/>
    <s v="USD"/>
    <n v="1487617200"/>
    <n v="1483634335"/>
    <b v="0"/>
    <n v="110"/>
    <b v="0"/>
    <s v="technology/wearables"/>
    <n v="0.42188421052631581"/>
    <n v="364.35454545454547"/>
    <x v="2"/>
    <x v="8"/>
  </r>
  <r>
    <x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x v="963"/>
    <x v="963"/>
    <s v="WE are molding an educated, motivated, non violent GENERATION!"/>
    <n v="35000"/>
    <n v="377"/>
    <x v="2"/>
    <x v="0"/>
    <s v="USD"/>
    <n v="1476717319"/>
    <n v="1473693319"/>
    <b v="0"/>
    <n v="9"/>
    <b v="0"/>
    <s v="technology/wearables"/>
    <n v="1.0771428571428571E-2"/>
    <n v="41.888888888888886"/>
    <x v="2"/>
    <x v="8"/>
  </r>
  <r>
    <x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x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x v="966"/>
    <x v="966"/>
    <s v="ICE SHIRT; running, multi-sport, cycling, &amp; athletic wear shirts that hold melting ice to cool you on hot days."/>
    <n v="12000"/>
    <n v="1776"/>
    <x v="2"/>
    <x v="0"/>
    <s v="USD"/>
    <n v="1475766932"/>
    <n v="1473174932"/>
    <b v="0"/>
    <n v="30"/>
    <b v="0"/>
    <s v="technology/wearables"/>
    <n v="0.14799999999999999"/>
    <n v="59.2"/>
    <x v="2"/>
    <x v="8"/>
  </r>
  <r>
    <x v="967"/>
    <x v="967"/>
    <s v="Better Beanie is the new therapeutic wearable designed to assist you while keeping your hands free."/>
    <n v="20000"/>
    <n v="3562"/>
    <x v="2"/>
    <x v="0"/>
    <s v="USD"/>
    <n v="1461301574"/>
    <n v="1456121174"/>
    <b v="0"/>
    <n v="81"/>
    <b v="0"/>
    <s v="technology/wearables"/>
    <n v="0.17810000000000001"/>
    <n v="43.97530864197531"/>
    <x v="2"/>
    <x v="8"/>
  </r>
  <r>
    <x v="968"/>
    <x v="968"/>
    <s v="Anyone who want to support of this will be credited. This will be my ultimate build. Full animatronics, from arms, legs, H.U.D, etc"/>
    <n v="8000"/>
    <n v="106"/>
    <x v="2"/>
    <x v="0"/>
    <s v="USD"/>
    <n v="1408134034"/>
    <n v="1405542034"/>
    <b v="0"/>
    <n v="4"/>
    <b v="0"/>
    <s v="technology/wearables"/>
    <n v="1.325E-2"/>
    <n v="26.5"/>
    <x v="2"/>
    <x v="8"/>
  </r>
  <r>
    <x v="969"/>
    <x v="969"/>
    <s v="Geek &amp; Chic Smart Jewelry Collection, Wearables Meet Style!"/>
    <n v="30000"/>
    <n v="14000"/>
    <x v="2"/>
    <x v="14"/>
    <s v="MXN"/>
    <n v="1486624607"/>
    <n v="1483773407"/>
    <b v="0"/>
    <n v="11"/>
    <b v="0"/>
    <s v="technology/wearables"/>
    <n v="0.46666666666666667"/>
    <n v="1272.7272727272727"/>
    <x v="2"/>
    <x v="8"/>
  </r>
  <r>
    <x v="970"/>
    <x v="970"/>
    <s v="Stainless Steel Modular Ring with screw on bezels for WiFi + Bluetooth + NFC Wireless modules with open source IOS and Android Apps"/>
    <n v="5000"/>
    <n v="2296"/>
    <x v="2"/>
    <x v="5"/>
    <s v="CAD"/>
    <n v="1485147540"/>
    <n v="1481951853"/>
    <b v="0"/>
    <n v="14"/>
    <b v="0"/>
    <s v="technology/wearables"/>
    <n v="0.4592"/>
    <n v="164"/>
    <x v="2"/>
    <x v="8"/>
  </r>
  <r>
    <x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x v="972"/>
    <x v="972"/>
    <s v="Slackers Patent-Pending Magnetic Clip and Cable System, Amazing Sound, Durability and Value Can't Be Beat...AT ANY PRICE!!"/>
    <n v="20000"/>
    <n v="6925"/>
    <x v="2"/>
    <x v="0"/>
    <s v="USD"/>
    <n v="1409813940"/>
    <n v="1407271598"/>
    <b v="0"/>
    <n v="45"/>
    <b v="0"/>
    <s v="technology/wearables"/>
    <n v="0.34625"/>
    <n v="153.88888888888889"/>
    <x v="2"/>
    <x v="8"/>
  </r>
  <r>
    <x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x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x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x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x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x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x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x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x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x v="982"/>
    <x v="982"/>
    <s v="revolutonary ultra-slim 2-in-1 Smart  2-in-1 I-PHONE handle/WALLETtm with 360 rotatiion"/>
    <n v="17500"/>
    <n v="3"/>
    <x v="2"/>
    <x v="0"/>
    <s v="USD"/>
    <n v="1475431486"/>
    <n v="1472839486"/>
    <b v="0"/>
    <n v="3"/>
    <b v="0"/>
    <s v="technology/wearables"/>
    <n v="1.7142857142857143E-4"/>
    <n v="1"/>
    <x v="2"/>
    <x v="8"/>
  </r>
  <r>
    <x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x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x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x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x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x v="988"/>
    <x v="988"/>
    <s v="Itâ€™s original, fashion and unique, Ohyear is the first cover for your earphones that wears your style._x000a_Designed and made in Italy"/>
    <n v="5000"/>
    <n v="0"/>
    <x v="2"/>
    <x v="13"/>
    <s v="EUR"/>
    <n v="1475310825"/>
    <n v="1472718825"/>
    <b v="0"/>
    <n v="0"/>
    <b v="0"/>
    <s v="technology/wearables"/>
    <n v="0"/>
    <e v="#DIV/0!"/>
    <x v="2"/>
    <x v="8"/>
  </r>
  <r>
    <x v="989"/>
    <x v="989"/>
    <s v="The most useful phone charger you will ever buy"/>
    <n v="10000"/>
    <n v="1677"/>
    <x v="2"/>
    <x v="0"/>
    <s v="USD"/>
    <n v="1475101495"/>
    <n v="1472509495"/>
    <b v="0"/>
    <n v="32"/>
    <b v="0"/>
    <s v="technology/wearables"/>
    <n v="0.16769999999999999"/>
    <n v="52.40625"/>
    <x v="2"/>
    <x v="8"/>
  </r>
  <r>
    <x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x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x v="992"/>
    <x v="992"/>
    <s v="The HOTTEST and COOLEST thing yet! WairConditioning... an entirely new level of comfortability!"/>
    <n v="100000"/>
    <n v="467"/>
    <x v="2"/>
    <x v="0"/>
    <s v="USD"/>
    <n v="1462655519"/>
    <n v="1457475119"/>
    <b v="0"/>
    <n v="4"/>
    <b v="0"/>
    <s v="technology/wearables"/>
    <n v="4.6699999999999997E-3"/>
    <n v="116.75"/>
    <x v="2"/>
    <x v="8"/>
  </r>
  <r>
    <x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x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x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x v="996"/>
    <x v="996"/>
    <s v="Study the behaviour of technical communities by tracking their movement  through wearables"/>
    <n v="4000"/>
    <n v="65"/>
    <x v="2"/>
    <x v="0"/>
    <s v="USD"/>
    <n v="1406474820"/>
    <n v="1403902060"/>
    <b v="0"/>
    <n v="5"/>
    <b v="0"/>
    <s v="technology/wearables"/>
    <n v="1.6250000000000001E-2"/>
    <n v="13"/>
    <x v="2"/>
    <x v="8"/>
  </r>
  <r>
    <x v="997"/>
    <x v="997"/>
    <s v="The iPhanny keeps your iPhone 6 safe from bending in those dangerous pants pockets."/>
    <n v="5000"/>
    <n v="65"/>
    <x v="2"/>
    <x v="0"/>
    <s v="USD"/>
    <n v="1417145297"/>
    <n v="1414549697"/>
    <b v="0"/>
    <n v="8"/>
    <b v="0"/>
    <s v="technology/wearables"/>
    <n v="1.2999999999999999E-2"/>
    <n v="8.125"/>
    <x v="2"/>
    <x v="8"/>
  </r>
  <r>
    <x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x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x v="1000"/>
    <x v="1000"/>
    <s v="Ristola watches made in La Chaux de-Fonds, Switzerland. A new brand of COSC and ISO Certified Professional watches."/>
    <n v="894700"/>
    <n v="19824"/>
    <x v="1"/>
    <x v="0"/>
    <s v="USD"/>
    <n v="1489537560"/>
    <n v="1484357160"/>
    <b v="0"/>
    <n v="6"/>
    <b v="0"/>
    <s v="technology/wearables"/>
    <n v="2.2157147647256063E-2"/>
    <n v="3304"/>
    <x v="2"/>
    <x v="8"/>
  </r>
  <r>
    <x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x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x v="1003"/>
    <x v="1003"/>
    <s v="Connected, heating, premium quality and comfortable leather sneakers - hand-crafted in France."/>
    <n v="20000"/>
    <n v="3211"/>
    <x v="1"/>
    <x v="6"/>
    <s v="EUR"/>
    <n v="1489680061"/>
    <n v="1487091661"/>
    <b v="0"/>
    <n v="15"/>
    <b v="0"/>
    <s v="technology/wearables"/>
    <n v="0.16055"/>
    <n v="214.06666666666666"/>
    <x v="2"/>
    <x v="8"/>
  </r>
  <r>
    <x v="1004"/>
    <x v="1004"/>
    <s v="Harnessing wearable technology as a powerful defense for food-allergy children."/>
    <n v="25000"/>
    <n v="20552"/>
    <x v="1"/>
    <x v="0"/>
    <s v="USD"/>
    <n v="1455814827"/>
    <n v="1453222827"/>
    <b v="0"/>
    <n v="95"/>
    <b v="0"/>
    <s v="technology/wearables"/>
    <n v="0.82208000000000003"/>
    <n v="216.33684210526314"/>
    <x v="2"/>
    <x v="8"/>
  </r>
  <r>
    <x v="1005"/>
    <x v="1005"/>
    <s v="The Forcite Alpine helmet records 4K footage and keeps you connected all in one sleek design."/>
    <n v="200000"/>
    <n v="150102"/>
    <x v="1"/>
    <x v="0"/>
    <s v="USD"/>
    <n v="1446217183"/>
    <n v="1443538783"/>
    <b v="0"/>
    <n v="161"/>
    <b v="0"/>
    <s v="technology/wearables"/>
    <n v="0.75051000000000001"/>
    <n v="932.31055900621118"/>
    <x v="2"/>
    <x v="8"/>
  </r>
  <r>
    <x v="1006"/>
    <x v="1006"/>
    <s v="Sweat resistant, colorful, durable, CUSTOMIZABLE, watch bands &amp; protector bands that fit the Moto360 smartwatch."/>
    <n v="4000"/>
    <n v="234"/>
    <x v="1"/>
    <x v="0"/>
    <s v="USD"/>
    <n v="1418368260"/>
    <n v="1417654672"/>
    <b v="0"/>
    <n v="8"/>
    <b v="0"/>
    <s v="technology/wearables"/>
    <n v="5.8500000000000003E-2"/>
    <n v="29.25"/>
    <x v="2"/>
    <x v="8"/>
  </r>
  <r>
    <x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x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x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x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x v="1011"/>
    <x v="1011"/>
    <s v="The first action sports training sleeve/leg protector of its kind to offer an unduplicated level of targeted protection!"/>
    <n v="20000"/>
    <n v="75"/>
    <x v="1"/>
    <x v="0"/>
    <s v="USD"/>
    <n v="1418938395"/>
    <n v="1415050395"/>
    <b v="0"/>
    <n v="1"/>
    <b v="0"/>
    <s v="technology/wearables"/>
    <n v="3.7499999999999999E-3"/>
    <n v="75"/>
    <x v="2"/>
    <x v="8"/>
  </r>
  <r>
    <x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x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x v="1014"/>
    <x v="1014"/>
    <s v="CHEMION is an eyewear device that lets you show your creativity to the world."/>
    <n v="10000"/>
    <n v="3060"/>
    <x v="1"/>
    <x v="0"/>
    <s v="USD"/>
    <n v="1420070615"/>
    <n v="1415750615"/>
    <b v="0"/>
    <n v="16"/>
    <b v="0"/>
    <s v="technology/wearables"/>
    <n v="0.30599999999999999"/>
    <n v="191.25"/>
    <x v="2"/>
    <x v="8"/>
  </r>
  <r>
    <x v="1015"/>
    <x v="1015"/>
    <s v="SKIN - The wearable music remote control which makes your fitness lifestyle a bit easier"/>
    <n v="9000"/>
    <n v="240"/>
    <x v="1"/>
    <x v="16"/>
    <s v="CHF"/>
    <n v="1448489095"/>
    <n v="1445893495"/>
    <b v="0"/>
    <n v="6"/>
    <b v="0"/>
    <s v="technology/wearables"/>
    <n v="2.6666666666666668E-2"/>
    <n v="40"/>
    <x v="2"/>
    <x v="8"/>
  </r>
  <r>
    <x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x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x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x v="1019"/>
    <x v="1019"/>
    <s v="Tempi Is a Wearable Bluetooth Device That Gives Accurate Temperature and Humidity Readings."/>
    <n v="45000"/>
    <n v="21300"/>
    <x v="1"/>
    <x v="0"/>
    <s v="USD"/>
    <n v="1423092149"/>
    <n v="1420500149"/>
    <b v="0"/>
    <n v="400"/>
    <b v="0"/>
    <s v="technology/wearables"/>
    <n v="0.47333333333333333"/>
    <n v="53.25"/>
    <x v="2"/>
    <x v="8"/>
  </r>
  <r>
    <x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x v="1021"/>
    <s v="Rick and Morty concept album written by Allie Goertz + music video directed by Paul B. Cummings!"/>
    <n v="3000"/>
    <n v="10554.11"/>
    <x v="0"/>
    <x v="0"/>
    <s v="USD"/>
    <n v="1445054400"/>
    <n v="1443074571"/>
    <b v="1"/>
    <n v="478"/>
    <b v="1"/>
    <s v="music/electronic music"/>
    <n v="3.5180366666666667"/>
    <n v="22.079728033472804"/>
    <x v="4"/>
    <x v="15"/>
  </r>
  <r>
    <x v="1022"/>
    <x v="1022"/>
    <s v="Help get four new bootlegs onto vinyl in the second installment of my series!"/>
    <n v="2000"/>
    <n v="2298"/>
    <x v="0"/>
    <x v="0"/>
    <s v="USD"/>
    <n v="1431876677"/>
    <n v="1429284677"/>
    <b v="1"/>
    <n v="74"/>
    <b v="1"/>
    <s v="music/electronic music"/>
    <n v="1.149"/>
    <n v="31.054054054054053"/>
    <x v="4"/>
    <x v="15"/>
  </r>
  <r>
    <x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x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x v="1025"/>
    <x v="1025"/>
    <s v="Jake Kaufman and Jessie Seely present THE WORLD'S FIRST VIRTUAL REALITY ROCK OPERA."/>
    <n v="70000"/>
    <n v="76949.820000000007"/>
    <x v="0"/>
    <x v="0"/>
    <s v="USD"/>
    <n v="1426532437"/>
    <n v="1423944037"/>
    <b v="1"/>
    <n v="1071"/>
    <b v="1"/>
    <s v="music/electronic music"/>
    <n v="1.099283142857143"/>
    <n v="71.848571428571432"/>
    <x v="4"/>
    <x v="15"/>
  </r>
  <r>
    <x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x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x v="1029"/>
    <s v="We want to recreate last years massive Valborgparty in Lund but this time even bigger!"/>
    <n v="10000"/>
    <n v="11176"/>
    <x v="0"/>
    <x v="11"/>
    <s v="SEK"/>
    <n v="1428184740"/>
    <n v="1423501507"/>
    <b v="0"/>
    <n v="141"/>
    <b v="1"/>
    <s v="music/electronic music"/>
    <n v="1.1175999999999999"/>
    <n v="79.262411347517727"/>
    <x v="4"/>
    <x v="15"/>
  </r>
  <r>
    <x v="1030"/>
    <x v="1030"/>
    <s v="Help fund the latest Gothsicles mega-album, I FEEL SICLE!"/>
    <n v="2000"/>
    <n v="6842"/>
    <x v="0"/>
    <x v="0"/>
    <s v="USD"/>
    <n v="1473680149"/>
    <n v="1472470549"/>
    <b v="0"/>
    <n v="159"/>
    <b v="1"/>
    <s v="music/electronic music"/>
    <n v="3.4209999999999998"/>
    <n v="43.031446540880502"/>
    <x v="4"/>
    <x v="15"/>
  </r>
  <r>
    <x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x v="1032"/>
    <x v="1032"/>
    <s v="Ideal for living rooms and open spaces."/>
    <n v="5400"/>
    <n v="5858.84"/>
    <x v="0"/>
    <x v="0"/>
    <s v="USD"/>
    <n v="1466697625"/>
    <n v="1464105625"/>
    <b v="0"/>
    <n v="96"/>
    <b v="1"/>
    <s v="music/electronic music"/>
    <n v="1.0849703703703704"/>
    <n v="61.029583333333335"/>
    <x v="4"/>
    <x v="15"/>
  </r>
  <r>
    <x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x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x v="1036"/>
    <s v="Help this Soulful &amp; Cinematic Glitch-Pop Songwriter Bring her Music to the World!  (And your Ears:)"/>
    <n v="4500"/>
    <n v="5056.22"/>
    <x v="0"/>
    <x v="0"/>
    <s v="USD"/>
    <n v="1357545600"/>
    <n v="1354790790"/>
    <b v="0"/>
    <n v="211"/>
    <b v="1"/>
    <s v="music/electronic music"/>
    <n v="1.1236044444444444"/>
    <n v="23.963127962085309"/>
    <x v="4"/>
    <x v="15"/>
  </r>
  <r>
    <x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x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x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x v="1041"/>
    <x v="1041"/>
    <s v="I am trying to document what it is like to plunge head first into the music/audio industry as an intern."/>
    <n v="50"/>
    <n v="0"/>
    <x v="1"/>
    <x v="0"/>
    <s v="USD"/>
    <n v="1406769992"/>
    <n v="1405041992"/>
    <b v="0"/>
    <n v="0"/>
    <b v="0"/>
    <s v="journalism/audio"/>
    <n v="0"/>
    <e v="#DIV/0!"/>
    <x v="5"/>
    <x v="16"/>
  </r>
  <r>
    <x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x v="1043"/>
    <x v="1043"/>
    <s v="We're seeking funding for a special 10th Anniversary PRINT EDITION! Receive your own copy for only $8"/>
    <n v="100000"/>
    <n v="8537"/>
    <x v="1"/>
    <x v="0"/>
    <s v="USD"/>
    <n v="1432101855"/>
    <n v="1429509855"/>
    <b v="0"/>
    <n v="292"/>
    <b v="0"/>
    <s v="journalism/audio"/>
    <n v="8.5370000000000001E-2"/>
    <n v="29.236301369863014"/>
    <x v="5"/>
    <x v="16"/>
  </r>
  <r>
    <x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x v="1045"/>
    <x v="1045"/>
    <s v="In Case Of Emergency is a radio talk show for preppers, beginning preppers, and with preparedness in mind."/>
    <n v="10000"/>
    <n v="266"/>
    <x v="1"/>
    <x v="0"/>
    <s v="USD"/>
    <n v="1408827550"/>
    <n v="1406235550"/>
    <b v="0"/>
    <n v="8"/>
    <b v="0"/>
    <s v="journalism/audio"/>
    <n v="2.6599999999999999E-2"/>
    <n v="33.25"/>
    <x v="5"/>
    <x v="16"/>
  </r>
  <r>
    <x v="1046"/>
    <x v="1046"/>
    <s v="All Things Horses is slowly becoming the greatest podcast on the internet and we are looking to upgrade the studio and software."/>
    <n v="3000"/>
    <n v="0"/>
    <x v="1"/>
    <x v="12"/>
    <s v="EUR"/>
    <n v="1451161560"/>
    <n v="1447273560"/>
    <b v="0"/>
    <n v="0"/>
    <b v="0"/>
    <s v="journalism/audio"/>
    <n v="0"/>
    <e v="#DIV/0!"/>
    <x v="5"/>
    <x v="16"/>
  </r>
  <r>
    <x v="1047"/>
    <x v="1047"/>
    <s v="I wish to start a new podcast called Voices of Texas, and I want to interview interesting people of Texas each week."/>
    <n v="2000"/>
    <n v="1"/>
    <x v="1"/>
    <x v="0"/>
    <s v="USD"/>
    <n v="1415219915"/>
    <n v="1412624315"/>
    <b v="0"/>
    <n v="1"/>
    <b v="0"/>
    <s v="journalism/audio"/>
    <n v="5.0000000000000001E-4"/>
    <n v="1"/>
    <x v="5"/>
    <x v="16"/>
  </r>
  <r>
    <x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x v="1049"/>
    <x v="1049"/>
    <s v="------"/>
    <n v="12000"/>
    <n v="0"/>
    <x v="1"/>
    <x v="0"/>
    <s v="USD"/>
    <n v="1455272445"/>
    <n v="1452680445"/>
    <b v="0"/>
    <n v="0"/>
    <b v="0"/>
    <s v="journalism/audio"/>
    <n v="0"/>
    <e v="#DIV/0!"/>
    <x v="5"/>
    <x v="16"/>
  </r>
  <r>
    <x v="1050"/>
    <x v="1050"/>
    <s v="Secularism is on the rise and I hear you.Talk to me."/>
    <n v="2500"/>
    <n v="0"/>
    <x v="1"/>
    <x v="0"/>
    <s v="USD"/>
    <n v="1442257677"/>
    <n v="1439665677"/>
    <b v="0"/>
    <n v="0"/>
    <b v="0"/>
    <s v="journalism/audio"/>
    <n v="0"/>
    <e v="#DIV/0!"/>
    <x v="5"/>
    <x v="16"/>
  </r>
  <r>
    <x v="1051"/>
    <x v="1051"/>
    <s v="Inspired by some great podcasters as well as my desire to learn from many people about many topics, plus just to inform people."/>
    <n v="500"/>
    <n v="0"/>
    <x v="1"/>
    <x v="0"/>
    <s v="USD"/>
    <n v="1409098825"/>
    <n v="1406679625"/>
    <b v="0"/>
    <n v="0"/>
    <b v="0"/>
    <s v="journalism/audio"/>
    <n v="0"/>
    <e v="#DIV/0!"/>
    <x v="5"/>
    <x v="16"/>
  </r>
  <r>
    <x v="1052"/>
    <x v="1052"/>
    <s v="Production costs for middle aged comics sharing cross USA country road trip experience via www.bigdaddyroadshow.com Podcasts.ComedySHOW"/>
    <n v="4336"/>
    <n v="0"/>
    <x v="1"/>
    <x v="0"/>
    <s v="USD"/>
    <n v="1465243740"/>
    <n v="1461438495"/>
    <b v="0"/>
    <n v="0"/>
    <b v="0"/>
    <s v="journalism/audio"/>
    <n v="0"/>
    <e v="#DIV/0!"/>
    <x v="5"/>
    <x v="16"/>
  </r>
  <r>
    <x v="1053"/>
    <x v="1053"/>
    <s v="How well do you know the stranger walking past you or the neighbor up the street? Extraordinary stories told by everyday people."/>
    <n v="1500"/>
    <n v="15"/>
    <x v="1"/>
    <x v="0"/>
    <s v="USD"/>
    <n v="1488773332"/>
    <n v="1486613332"/>
    <b v="0"/>
    <n v="1"/>
    <b v="0"/>
    <s v="journalism/audio"/>
    <n v="0.01"/>
    <n v="15"/>
    <x v="5"/>
    <x v="16"/>
  </r>
  <r>
    <x v="1054"/>
    <x v="1054"/>
    <s v="Drawing on the momentum created by his &quot;Radio Deadly&quot; program, Michale Graves has created a new pop-culture talk radio show on WVNJ"/>
    <n v="2500"/>
    <n v="0"/>
    <x v="1"/>
    <x v="0"/>
    <s v="USD"/>
    <n v="1407708000"/>
    <n v="1405110399"/>
    <b v="0"/>
    <n v="0"/>
    <b v="0"/>
    <s v="journalism/audio"/>
    <n v="0"/>
    <e v="#DIV/0!"/>
    <x v="5"/>
    <x v="16"/>
  </r>
  <r>
    <x v="1055"/>
    <x v="1055"/>
    <s v="This project is to fund Season 3 of the SHPC.  Our plan is to produce 24 more spectacular episodes to share with the world."/>
    <n v="3500"/>
    <n v="0"/>
    <x v="1"/>
    <x v="0"/>
    <s v="USD"/>
    <n v="1457394545"/>
    <n v="1454802545"/>
    <b v="0"/>
    <n v="0"/>
    <b v="0"/>
    <s v="journalism/audio"/>
    <n v="0"/>
    <e v="#DIV/0!"/>
    <x v="5"/>
    <x v="16"/>
  </r>
  <r>
    <x v="1056"/>
    <x v="1056"/>
    <s v="a podcast about everyday life, friends talking about music, movies, tv, relationships. conversations we have all had and can relate to"/>
    <n v="10000"/>
    <n v="0"/>
    <x v="1"/>
    <x v="0"/>
    <s v="USD"/>
    <n v="1429892177"/>
    <n v="1424711777"/>
    <b v="0"/>
    <n v="0"/>
    <b v="0"/>
    <s v="journalism/audio"/>
    <n v="0"/>
    <e v="#DIV/0!"/>
    <x v="5"/>
    <x v="16"/>
  </r>
  <r>
    <x v="1057"/>
    <x v="1057"/>
    <s v="Sayin it Plain is a Independent Radio Show created to inform the public and empower the community."/>
    <n v="10000"/>
    <n v="0"/>
    <x v="1"/>
    <x v="0"/>
    <s v="USD"/>
    <n v="1480888483"/>
    <n v="1478292883"/>
    <b v="0"/>
    <n v="0"/>
    <b v="0"/>
    <s v="journalism/audio"/>
    <n v="0"/>
    <e v="#DIV/0!"/>
    <x v="5"/>
    <x v="16"/>
  </r>
  <r>
    <x v="1058"/>
    <x v="1058"/>
    <s v="An investigative series on 790 KABC Radio on the ravages of addiction and what options millions of people have for hopeful recovery."/>
    <n v="40000"/>
    <n v="0"/>
    <x v="1"/>
    <x v="0"/>
    <s v="USD"/>
    <n v="1427328000"/>
    <n v="1423777043"/>
    <b v="0"/>
    <n v="0"/>
    <b v="0"/>
    <s v="journalism/audio"/>
    <n v="0"/>
    <e v="#DIV/0!"/>
    <x v="5"/>
    <x v="16"/>
  </r>
  <r>
    <x v="1059"/>
    <x v="1059"/>
    <s v="Turning myself into a vocal artist."/>
    <n v="1100"/>
    <n v="0"/>
    <x v="1"/>
    <x v="0"/>
    <s v="USD"/>
    <n v="1426269456"/>
    <n v="1423681056"/>
    <b v="0"/>
    <n v="0"/>
    <b v="0"/>
    <s v="journalism/audio"/>
    <n v="0"/>
    <e v="#DIV/0!"/>
    <x v="5"/>
    <x v="16"/>
  </r>
  <r>
    <x v="1060"/>
    <x v="1060"/>
    <s v="Reality Check is a weekly Internet Radio Show. Along with my co-host and engineer we discuss the issues of the day relevant to you!."/>
    <n v="5000"/>
    <n v="50"/>
    <x v="1"/>
    <x v="0"/>
    <s v="USD"/>
    <n v="1429134893"/>
    <n v="1426542893"/>
    <b v="0"/>
    <n v="1"/>
    <b v="0"/>
    <s v="journalism/audio"/>
    <n v="0.01"/>
    <n v="50"/>
    <x v="5"/>
    <x v="16"/>
  </r>
  <r>
    <x v="1061"/>
    <x v="1061"/>
    <s v="T.O., Adi &amp; Mercedes discuss their point of views, women's issues &amp; Hollywood Hotties."/>
    <n v="4000"/>
    <n v="0"/>
    <x v="1"/>
    <x v="0"/>
    <s v="USD"/>
    <n v="1462150800"/>
    <n v="1456987108"/>
    <b v="0"/>
    <n v="0"/>
    <b v="0"/>
    <s v="journalism/audio"/>
    <n v="0"/>
    <e v="#DIV/0!"/>
    <x v="5"/>
    <x v="16"/>
  </r>
  <r>
    <x v="1062"/>
    <x v="1062"/>
    <s v="SEE US ON PATREON www.badgirlartwork.com"/>
    <n v="199"/>
    <n v="190"/>
    <x v="1"/>
    <x v="0"/>
    <s v="USD"/>
    <n v="1468351341"/>
    <n v="1467746541"/>
    <b v="0"/>
    <n v="4"/>
    <b v="0"/>
    <s v="journalism/audio"/>
    <n v="0.95477386934673369"/>
    <n v="47.5"/>
    <x v="5"/>
    <x v="16"/>
  </r>
  <r>
    <x v="1063"/>
    <x v="1063"/>
    <s v="Now on audiobook! The truth about Benghazi is revealed with this historical epic courtroom drama performed by professional voice actors"/>
    <n v="1000"/>
    <n v="0"/>
    <x v="1"/>
    <x v="0"/>
    <s v="USD"/>
    <n v="1472604262"/>
    <n v="1470012262"/>
    <b v="0"/>
    <n v="0"/>
    <b v="0"/>
    <s v="journalism/audio"/>
    <n v="0"/>
    <e v="#DIV/0!"/>
    <x v="5"/>
    <x v="16"/>
  </r>
  <r>
    <x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x v="1065"/>
    <x v="1065"/>
    <s v="Need funds for an Australian fps mp shooter pc game called Diggers Fall were china invades Aus, cost for advertising and settings menu."/>
    <n v="3000"/>
    <n v="81"/>
    <x v="2"/>
    <x v="2"/>
    <s v="AUD"/>
    <n v="1392800922"/>
    <n v="1390381722"/>
    <b v="0"/>
    <n v="5"/>
    <b v="0"/>
    <s v="games/video games"/>
    <n v="2.7E-2"/>
    <n v="16.2"/>
    <x v="6"/>
    <x v="17"/>
  </r>
  <r>
    <x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x v="1067"/>
    <x v="1067"/>
    <s v="Canâ€™t make up your mind about something? Simply type in your two options and let the fighters of fate decide for you!"/>
    <n v="500"/>
    <n v="130"/>
    <x v="2"/>
    <x v="0"/>
    <s v="USD"/>
    <n v="1387657931"/>
    <n v="1385065931"/>
    <b v="0"/>
    <n v="10"/>
    <b v="0"/>
    <s v="games/video games"/>
    <n v="0.26"/>
    <n v="13"/>
    <x v="6"/>
    <x v="17"/>
  </r>
  <r>
    <x v="1068"/>
    <x v="1068"/>
    <s v="THE QUEST TO SAVE HIP HOP is an old school beat em up st game that has a focus on old school hip hop and new age hip hop coming to pc."/>
    <n v="30000"/>
    <n v="45"/>
    <x v="2"/>
    <x v="0"/>
    <s v="USD"/>
    <n v="1460274864"/>
    <n v="1457686464"/>
    <b v="0"/>
    <n v="4"/>
    <b v="0"/>
    <s v="games/video games"/>
    <n v="1.5E-3"/>
    <n v="11.25"/>
    <x v="6"/>
    <x v="17"/>
  </r>
  <r>
    <x v="1069"/>
    <x v="1069"/>
    <s v="A run-n-gun zombie survival game where you scavenge for items to make the night a little less scary."/>
    <n v="2200"/>
    <n v="850"/>
    <x v="2"/>
    <x v="0"/>
    <s v="USD"/>
    <n v="1385447459"/>
    <n v="1382679059"/>
    <b v="0"/>
    <n v="21"/>
    <b v="0"/>
    <s v="games/video games"/>
    <n v="0.38636363636363635"/>
    <n v="40.476190476190474"/>
    <x v="6"/>
    <x v="17"/>
  </r>
  <r>
    <x v="1070"/>
    <x v="1070"/>
    <s v="A deck building game where you build your campaign plans, raise cash and gain power in a drive to win the White House."/>
    <n v="10000"/>
    <n v="70"/>
    <x v="2"/>
    <x v="0"/>
    <s v="USD"/>
    <n v="1349050622"/>
    <n v="1347322622"/>
    <b v="0"/>
    <n v="2"/>
    <b v="0"/>
    <s v="games/video games"/>
    <n v="7.0000000000000001E-3"/>
    <n v="35"/>
    <x v="6"/>
    <x v="17"/>
  </r>
  <r>
    <x v="1071"/>
    <x v="1071"/>
    <s v="I'm making a game where you choose how you want to kill the DJ, so you yourself can decide what music will be played at the party."/>
    <n v="100"/>
    <n v="0"/>
    <x v="2"/>
    <x v="10"/>
    <s v="NOK"/>
    <n v="1447787093"/>
    <n v="1445191493"/>
    <b v="0"/>
    <n v="0"/>
    <b v="0"/>
    <s v="games/video games"/>
    <n v="0"/>
    <e v="#DIV/0!"/>
    <x v="6"/>
    <x v="17"/>
  </r>
  <r>
    <x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x v="1073"/>
    <x v="1073"/>
    <s v="We want to bring our Game Rainbow Ball to the iphone and to do that we need a little help"/>
    <n v="750"/>
    <n v="10"/>
    <x v="2"/>
    <x v="0"/>
    <s v="USD"/>
    <n v="1318806541"/>
    <n v="1316214541"/>
    <b v="0"/>
    <n v="1"/>
    <b v="0"/>
    <s v="games/video games"/>
    <n v="1.3333333333333334E-2"/>
    <n v="10"/>
    <x v="6"/>
    <x v="17"/>
  </r>
  <r>
    <x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x v="1075"/>
    <x v="1075"/>
    <s v="Fully 3D, post Apocalyptic themed tower defense video game. New take on the genre."/>
    <n v="1000"/>
    <n v="45"/>
    <x v="2"/>
    <x v="0"/>
    <s v="USD"/>
    <n v="1336340516"/>
    <n v="1333748516"/>
    <b v="0"/>
    <n v="3"/>
    <b v="0"/>
    <s v="games/video games"/>
    <n v="4.4999999999999998E-2"/>
    <n v="15"/>
    <x v="6"/>
    <x v="17"/>
  </r>
  <r>
    <x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x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x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x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x v="1080"/>
    <x v="1080"/>
    <s v="A fantasy action RPG which follows an elven ex-slave on a journey of magic, revenge, intrigue, and deceit."/>
    <n v="20000"/>
    <n v="1821"/>
    <x v="2"/>
    <x v="0"/>
    <s v="USD"/>
    <n v="1399778333"/>
    <n v="1397186333"/>
    <b v="0"/>
    <n v="98"/>
    <b v="0"/>
    <s v="games/video games"/>
    <n v="9.1050000000000006E-2"/>
    <n v="18.581632653061224"/>
    <x v="6"/>
    <x v="17"/>
  </r>
  <r>
    <x v="1081"/>
    <x v="1081"/>
    <s v="Finishing your last job before you retire until a disaster strikes the cargo ship can you survive The Creature?"/>
    <n v="68000"/>
    <n v="12"/>
    <x v="2"/>
    <x v="0"/>
    <s v="USD"/>
    <n v="1422483292"/>
    <n v="1419891292"/>
    <b v="0"/>
    <n v="4"/>
    <b v="0"/>
    <s v="games/video games"/>
    <n v="1.7647058823529413E-4"/>
    <n v="3"/>
    <x v="6"/>
    <x v="17"/>
  </r>
  <r>
    <x v="1082"/>
    <x v="1082"/>
    <s v="Challenge your trivia skills in this action oriented game against several opponents across time."/>
    <n v="10000"/>
    <n v="56"/>
    <x v="2"/>
    <x v="0"/>
    <s v="USD"/>
    <n v="1344635088"/>
    <n v="1342043088"/>
    <b v="0"/>
    <n v="3"/>
    <b v="0"/>
    <s v="games/video games"/>
    <n v="5.5999999999999999E-3"/>
    <n v="18.666666666666668"/>
    <x v="6"/>
    <x v="17"/>
  </r>
  <r>
    <x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x v="1084"/>
    <x v="1084"/>
    <s v="I want to start my own channel for gaming"/>
    <n v="550"/>
    <n v="0"/>
    <x v="2"/>
    <x v="0"/>
    <s v="USD"/>
    <n v="1407534804"/>
    <n v="1404942804"/>
    <b v="0"/>
    <n v="0"/>
    <b v="0"/>
    <s v="games/video games"/>
    <n v="0"/>
    <e v="#DIV/0!"/>
    <x v="6"/>
    <x v="17"/>
  </r>
  <r>
    <x v="1085"/>
    <x v="1085"/>
    <s v="The new kid on the block. Re-imagining old games and creating new ones. Ship, Lazer, Rock is first."/>
    <n v="30000"/>
    <n v="1026"/>
    <x v="2"/>
    <x v="5"/>
    <s v="CAD"/>
    <n v="1457967975"/>
    <n v="1455379575"/>
    <b v="0"/>
    <n v="9"/>
    <b v="0"/>
    <s v="games/video games"/>
    <n v="3.4200000000000001E-2"/>
    <n v="114"/>
    <x v="6"/>
    <x v="17"/>
  </r>
  <r>
    <x v="1086"/>
    <x v="1086"/>
    <s v="Humanity's future in the Galaxy"/>
    <n v="18000"/>
    <n v="15"/>
    <x v="2"/>
    <x v="0"/>
    <s v="USD"/>
    <n v="1408913291"/>
    <n v="1406321291"/>
    <b v="0"/>
    <n v="2"/>
    <b v="0"/>
    <s v="games/video games"/>
    <n v="8.3333333333333339E-4"/>
    <n v="7.5"/>
    <x v="6"/>
    <x v="17"/>
  </r>
  <r>
    <x v="1087"/>
    <x v="1087"/>
    <s v="Idle gamers are the group of gamers worth watching play video games. We have a back log of video ideas and want to entertain you."/>
    <n v="1100"/>
    <n v="0"/>
    <x v="2"/>
    <x v="0"/>
    <s v="USD"/>
    <n v="1402852087"/>
    <n v="1400260087"/>
    <b v="0"/>
    <n v="0"/>
    <b v="0"/>
    <s v="games/video games"/>
    <n v="0"/>
    <e v="#DIV/0!"/>
    <x v="6"/>
    <x v="17"/>
  </r>
  <r>
    <x v="1088"/>
    <x v="1088"/>
    <s v="A fresh twist on survival games. Intense, high-stakes 30 minute rounds for up to 10 players."/>
    <n v="45000"/>
    <n v="6382.34"/>
    <x v="2"/>
    <x v="0"/>
    <s v="USD"/>
    <n v="1398366667"/>
    <n v="1395774667"/>
    <b v="0"/>
    <n v="147"/>
    <b v="0"/>
    <s v="games/video games"/>
    <n v="0.14182977777777778"/>
    <n v="43.41727891156463"/>
    <x v="6"/>
    <x v="17"/>
  </r>
  <r>
    <x v="1089"/>
    <x v="1089"/>
    <s v="Farabel is a single player turn-based fantasy strategy game for Mac/PC/Linux"/>
    <n v="15000"/>
    <n v="1174"/>
    <x v="2"/>
    <x v="6"/>
    <s v="EUR"/>
    <n v="1435293175"/>
    <n v="1432701175"/>
    <b v="0"/>
    <n v="49"/>
    <b v="0"/>
    <s v="games/video games"/>
    <n v="7.8266666666666665E-2"/>
    <n v="23.959183673469386"/>
    <x v="6"/>
    <x v="17"/>
  </r>
  <r>
    <x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x v="1091"/>
    <x v="1091"/>
    <s v="London Revolution is a Minecraft server in development. This is an open world RPG FPS server with questing and ruthless gangs."/>
    <n v="200"/>
    <n v="25"/>
    <x v="2"/>
    <x v="1"/>
    <s v="GBP"/>
    <n v="1460313672"/>
    <n v="1457725272"/>
    <b v="0"/>
    <n v="2"/>
    <b v="0"/>
    <s v="games/video games"/>
    <n v="0.125"/>
    <n v="12.5"/>
    <x v="6"/>
    <x v="17"/>
  </r>
  <r>
    <x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x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x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x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x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x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x v="1098"/>
    <x v="1098"/>
    <s v="Kick, Punch... Fireball is an FPS type arena game set inside the fantasy world."/>
    <n v="25000"/>
    <n v="1803"/>
    <x v="2"/>
    <x v="0"/>
    <s v="USD"/>
    <n v="1397413095"/>
    <n v="1394821095"/>
    <b v="0"/>
    <n v="22"/>
    <b v="0"/>
    <s v="games/video games"/>
    <n v="7.2120000000000004E-2"/>
    <n v="81.954545454545453"/>
    <x v="6"/>
    <x v="17"/>
  </r>
  <r>
    <x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x v="1100"/>
    <x v="1100"/>
    <s v="A retro style puzzle rpg with a dark story. Your decisions will influence the world and decide the outcome of the story."/>
    <n v="4000"/>
    <n v="100"/>
    <x v="2"/>
    <x v="12"/>
    <s v="EUR"/>
    <n v="1455417571"/>
    <n v="1452825571"/>
    <b v="0"/>
    <n v="10"/>
    <b v="0"/>
    <s v="games/video games"/>
    <n v="2.5000000000000001E-2"/>
    <n v="10"/>
    <x v="6"/>
    <x v="17"/>
  </r>
  <r>
    <x v="1101"/>
    <x v="1101"/>
    <s v="Different strains of marijuana leafs battling to the death to see which one is the top strain."/>
    <n v="100000"/>
    <n v="41"/>
    <x v="2"/>
    <x v="0"/>
    <s v="USD"/>
    <n v="1468519920"/>
    <n v="1466188338"/>
    <b v="0"/>
    <n v="6"/>
    <b v="0"/>
    <s v="games/video games"/>
    <n v="4.0999999999999999E-4"/>
    <n v="6.833333333333333"/>
    <x v="6"/>
    <x v="17"/>
  </r>
  <r>
    <x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x v="1103"/>
    <x v="1103"/>
    <s v="&quot;I go to work... I classify the bodies and store them accordingly... Sometimes I here noises... Other times is see her..."/>
    <n v="15000"/>
    <n v="243"/>
    <x v="2"/>
    <x v="0"/>
    <s v="USD"/>
    <n v="1466227190"/>
    <n v="1461043190"/>
    <b v="0"/>
    <n v="15"/>
    <b v="0"/>
    <s v="games/video games"/>
    <n v="1.6199999999999999E-2"/>
    <n v="16.2"/>
    <x v="6"/>
    <x v="17"/>
  </r>
  <r>
    <x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x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x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x v="1107"/>
    <x v="1107"/>
    <s v="Enjoy video games, online surfing, and communications in privacy with Kid Cade, from Crestview, Florida. Our company has created a comp"/>
    <n v="10000"/>
    <n v="0"/>
    <x v="2"/>
    <x v="0"/>
    <s v="USD"/>
    <n v="1406148024"/>
    <n v="1403556024"/>
    <b v="0"/>
    <n v="0"/>
    <b v="0"/>
    <s v="games/video games"/>
    <n v="0"/>
    <e v="#DIV/0!"/>
    <x v="6"/>
    <x v="17"/>
  </r>
  <r>
    <x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x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x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x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x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x v="1113"/>
    <x v="1113"/>
    <s v="A start up YouTube PC Gaming channel named ''Jeansie''. Comprised of witty banter and slightly above average  gaming skills :)"/>
    <n v="1000"/>
    <n v="5"/>
    <x v="2"/>
    <x v="1"/>
    <s v="GBP"/>
    <n v="1408058820"/>
    <n v="1405466820"/>
    <b v="0"/>
    <n v="1"/>
    <b v="0"/>
    <s v="games/video games"/>
    <n v="5.0000000000000001E-3"/>
    <n v="5"/>
    <x v="6"/>
    <x v="17"/>
  </r>
  <r>
    <x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x v="1115"/>
    <x v="1115"/>
    <s v="Explore the protagonist's mind. Remember. Understand. Plan ahead. Stay ahead of threats. Nurture relations. Earn the fate you choose."/>
    <n v="40000"/>
    <n v="53"/>
    <x v="2"/>
    <x v="0"/>
    <s v="USD"/>
    <n v="1459352495"/>
    <n v="1456764095"/>
    <b v="0"/>
    <n v="4"/>
    <b v="0"/>
    <s v="games/video games"/>
    <n v="1.325E-3"/>
    <n v="13.25"/>
    <x v="6"/>
    <x v="17"/>
  </r>
  <r>
    <x v="1116"/>
    <x v="1116"/>
    <s v="A medieval, post apocolyptic, Online, MMORPG. Class morphing, character customization game."/>
    <n v="500000"/>
    <n v="178.52"/>
    <x v="2"/>
    <x v="0"/>
    <s v="USD"/>
    <n v="1339273208"/>
    <n v="1334089208"/>
    <b v="0"/>
    <n v="10"/>
    <b v="0"/>
    <s v="games/video games"/>
    <n v="3.5704000000000004E-4"/>
    <n v="17.852"/>
    <x v="6"/>
    <x v="17"/>
  </r>
  <r>
    <x v="1117"/>
    <x v="1117"/>
    <s v="Experience the Medieval in your own village. Increase your village into a city and walk through the streets."/>
    <n v="1000"/>
    <n v="83"/>
    <x v="2"/>
    <x v="12"/>
    <s v="EUR"/>
    <n v="1451053313"/>
    <n v="1448461313"/>
    <b v="0"/>
    <n v="8"/>
    <b v="0"/>
    <s v="games/video games"/>
    <n v="8.3000000000000004E-2"/>
    <n v="10.375"/>
    <x v="6"/>
    <x v="17"/>
  </r>
  <r>
    <x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x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x v="1120"/>
    <x v="1120"/>
    <s v="Planet Ninjahwah is a highly anticipated futuristic action adventure game that will blow your mind!!"/>
    <n v="25000"/>
    <n v="0"/>
    <x v="2"/>
    <x v="0"/>
    <s v="USD"/>
    <n v="1319835400"/>
    <n v="1315947400"/>
    <b v="0"/>
    <n v="0"/>
    <b v="0"/>
    <s v="games/video games"/>
    <n v="0"/>
    <e v="#DIV/0!"/>
    <x v="6"/>
    <x v="17"/>
  </r>
  <r>
    <x v="1121"/>
    <x v="1121"/>
    <s v="An action packed, side scrolling, platform jumping, laser shooting ADVENTURE that will be fun for everyone."/>
    <n v="250000"/>
    <n v="29"/>
    <x v="2"/>
    <x v="0"/>
    <s v="USD"/>
    <n v="1457904316"/>
    <n v="1455315916"/>
    <b v="0"/>
    <n v="5"/>
    <b v="0"/>
    <s v="games/video games"/>
    <n v="1.16E-4"/>
    <n v="5.8"/>
    <x v="6"/>
    <x v="17"/>
  </r>
  <r>
    <x v="1122"/>
    <x v="1122"/>
    <s v="Mobile game featuring lots of funny little monsters on the run from their mad creator. Lots of gameplay elements will keep user bussy."/>
    <n v="3200"/>
    <n v="0"/>
    <x v="2"/>
    <x v="1"/>
    <s v="GBP"/>
    <n v="1369932825"/>
    <n v="1368723225"/>
    <b v="0"/>
    <n v="0"/>
    <b v="0"/>
    <s v="games/video games"/>
    <n v="0"/>
    <e v="#DIV/0!"/>
    <x v="6"/>
    <x v="17"/>
  </r>
  <r>
    <x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x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x v="1125"/>
    <x v="1125"/>
    <s v="Ultimate Supremacy will be the ultimate in mobile gaming, if you love fighting and strategy games, you will love Ultimate Supremacy."/>
    <n v="3000"/>
    <n v="0"/>
    <x v="2"/>
    <x v="1"/>
    <s v="GBP"/>
    <n v="1443193130"/>
    <n v="1438009130"/>
    <b v="0"/>
    <n v="0"/>
    <b v="0"/>
    <s v="games/mobile games"/>
    <n v="0"/>
    <e v="#DIV/0!"/>
    <x v="6"/>
    <x v="18"/>
  </r>
  <r>
    <x v="1126"/>
    <x v="1126"/>
    <s v="Imagine a science class where the teacher walks in a says &quot;Take out your cell phone and play a game.&quot;"/>
    <n v="2000"/>
    <n v="10"/>
    <x v="2"/>
    <x v="0"/>
    <s v="USD"/>
    <n v="1468482694"/>
    <n v="1465890694"/>
    <b v="0"/>
    <n v="2"/>
    <b v="0"/>
    <s v="games/mobile games"/>
    <n v="5.0000000000000001E-3"/>
    <n v="5"/>
    <x v="6"/>
    <x v="18"/>
  </r>
  <r>
    <x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x v="1128"/>
    <x v="1128"/>
    <s v="#havingfunFTW"/>
    <n v="1000"/>
    <n v="1"/>
    <x v="2"/>
    <x v="1"/>
    <s v="GBP"/>
    <n v="1407425717"/>
    <n v="1404833717"/>
    <b v="0"/>
    <n v="1"/>
    <b v="0"/>
    <s v="games/mobile games"/>
    <n v="1E-3"/>
    <n v="1"/>
    <x v="6"/>
    <x v="18"/>
  </r>
  <r>
    <x v="1129"/>
    <x v="1129"/>
    <s v="This app will provide you with the ability to use your most favorite profanities while playing a game with your friends."/>
    <n v="20000"/>
    <n v="21"/>
    <x v="2"/>
    <x v="0"/>
    <s v="USD"/>
    <n v="1465107693"/>
    <n v="1462515693"/>
    <b v="0"/>
    <n v="2"/>
    <b v="0"/>
    <s v="games/mobile games"/>
    <n v="1.0499999999999999E-3"/>
    <n v="10.5"/>
    <x v="6"/>
    <x v="18"/>
  </r>
  <r>
    <x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x v="1131"/>
    <x v="1131"/>
    <s v="Don't drop it like it's hot..Hot Potato is a battle between friends. Compete to keep Mr Potato off the ground. Who will drop him first?"/>
    <n v="40000"/>
    <n v="0"/>
    <x v="2"/>
    <x v="2"/>
    <s v="AUD"/>
    <n v="1450993668"/>
    <n v="1448401668"/>
    <b v="0"/>
    <n v="0"/>
    <b v="0"/>
    <s v="games/mobile games"/>
    <n v="0"/>
    <e v="#DIV/0!"/>
    <x v="6"/>
    <x v="18"/>
  </r>
  <r>
    <x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x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x v="1134"/>
    <x v="1134"/>
    <s v="We are creating a new Mario Bro's style game called KFK:Original. It's challenging, fun and totally awesome!!!"/>
    <n v="25000"/>
    <n v="1"/>
    <x v="2"/>
    <x v="2"/>
    <s v="AUD"/>
    <n v="1417235580"/>
    <n v="1416034228"/>
    <b v="0"/>
    <n v="1"/>
    <b v="0"/>
    <s v="games/mobile games"/>
    <n v="4.0000000000000003E-5"/>
    <n v="1"/>
    <x v="6"/>
    <x v="18"/>
  </r>
  <r>
    <x v="1135"/>
    <x v="1135"/>
    <s v="&quot;Trumperama&quot; ist ein Jump 'n' Run Spiel im 8-Bit Stil fÃ¼r Android._x000a_Donald Trump gewinnt die Wahlen und muss gestoppt werden!"/>
    <n v="1000"/>
    <n v="50"/>
    <x v="2"/>
    <x v="12"/>
    <s v="EUR"/>
    <n v="1470527094"/>
    <n v="1467935094"/>
    <b v="0"/>
    <n v="1"/>
    <b v="0"/>
    <s v="games/mobile games"/>
    <n v="0.05"/>
    <n v="50"/>
    <x v="6"/>
    <x v="18"/>
  </r>
  <r>
    <x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x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x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x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x v="1140"/>
    <x v="1140"/>
    <s v="We are creating the next epic Massive Multiplayer Online-Real Time Strategy game and we want you to be a part of it!"/>
    <n v="5000"/>
    <n v="0"/>
    <x v="2"/>
    <x v="1"/>
    <s v="GBP"/>
    <n v="1438859121"/>
    <n v="1436267121"/>
    <b v="0"/>
    <n v="0"/>
    <b v="0"/>
    <s v="games/mobile games"/>
    <n v="0"/>
    <e v="#DIV/0!"/>
    <x v="6"/>
    <x v="18"/>
  </r>
  <r>
    <x v="1141"/>
    <x v="1141"/>
    <s v="I think this will be a great game!"/>
    <n v="500"/>
    <n v="0"/>
    <x v="2"/>
    <x v="12"/>
    <s v="EUR"/>
    <n v="1436460450"/>
    <n v="1433868450"/>
    <b v="0"/>
    <n v="0"/>
    <b v="0"/>
    <s v="games/mobile games"/>
    <n v="0"/>
    <e v="#DIV/0!"/>
    <x v="6"/>
    <x v="18"/>
  </r>
  <r>
    <x v="1142"/>
    <x v="1142"/>
    <s v="If only you could help choose and/or create the Top Chart apps with your ideas..._x000a_Want that to come true? Well here we are."/>
    <n v="4000"/>
    <n v="0"/>
    <x v="2"/>
    <x v="0"/>
    <s v="USD"/>
    <n v="1424131727"/>
    <n v="1421539727"/>
    <b v="0"/>
    <n v="0"/>
    <b v="0"/>
    <s v="games/mobile games"/>
    <n v="0"/>
    <e v="#DIV/0!"/>
    <x v="6"/>
    <x v="18"/>
  </r>
  <r>
    <x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x v="1144"/>
    <x v="1144"/>
    <s v="We need your help to finish our food truck. We are building a BBQ Food Truck to serve competition style BBQ."/>
    <n v="9300"/>
    <n v="0"/>
    <x v="2"/>
    <x v="0"/>
    <s v="USD"/>
    <n v="1430281320"/>
    <n v="1427689320"/>
    <b v="0"/>
    <n v="0"/>
    <b v="0"/>
    <s v="food/food trucks"/>
    <n v="0"/>
    <e v="#DIV/0!"/>
    <x v="7"/>
    <x v="19"/>
  </r>
  <r>
    <x v="1145"/>
    <x v="1145"/>
    <s v="Emphasizing locally and responsibly raised ingredients, serving delicious food! I need your help."/>
    <n v="80000"/>
    <n v="100"/>
    <x v="2"/>
    <x v="0"/>
    <s v="USD"/>
    <n v="1412272592"/>
    <n v="1407088592"/>
    <b v="0"/>
    <n v="1"/>
    <b v="0"/>
    <s v="food/food trucks"/>
    <n v="1.25E-3"/>
    <n v="100"/>
    <x v="7"/>
    <x v="19"/>
  </r>
  <r>
    <x v="1146"/>
    <x v="1146"/>
    <s v="Bringing the flavor of competition BBQ to small town Auburn with the ease of a big city food truck."/>
    <n v="6000"/>
    <n v="530"/>
    <x v="2"/>
    <x v="0"/>
    <s v="USD"/>
    <n v="1399071173"/>
    <n v="1395787973"/>
    <b v="0"/>
    <n v="12"/>
    <b v="0"/>
    <s v="food/food trucks"/>
    <n v="8.8333333333333333E-2"/>
    <n v="44.166666666666664"/>
    <x v="7"/>
    <x v="19"/>
  </r>
  <r>
    <x v="1147"/>
    <x v="1147"/>
    <s v="amazing gourmet baked potato truck with variable options for everyone, its always been my dream, help me make it come true :)."/>
    <n v="25000"/>
    <n v="0"/>
    <x v="2"/>
    <x v="5"/>
    <s v="CAD"/>
    <n v="1413760783"/>
    <n v="1408576783"/>
    <b v="0"/>
    <n v="0"/>
    <b v="0"/>
    <s v="food/food trucks"/>
    <n v="0"/>
    <e v="#DIV/0!"/>
    <x v="7"/>
    <x v="19"/>
  </r>
  <r>
    <x v="1148"/>
    <x v="1148"/>
    <s v="New local (Louisville, KY.) food truck with a refreshing spin on rolling kitchens."/>
    <n v="15000"/>
    <n v="73"/>
    <x v="2"/>
    <x v="0"/>
    <s v="USD"/>
    <n v="1480568781"/>
    <n v="1477973181"/>
    <b v="0"/>
    <n v="3"/>
    <b v="0"/>
    <s v="food/food trucks"/>
    <n v="4.8666666666666667E-3"/>
    <n v="24.333333333333332"/>
    <x v="7"/>
    <x v="19"/>
  </r>
  <r>
    <x v="1149"/>
    <x v="1149"/>
    <s v="Bringing culturally diverse Floridian cuisine to the people!"/>
    <n v="50000"/>
    <n v="75"/>
    <x v="2"/>
    <x v="0"/>
    <s v="USD"/>
    <n v="1466096566"/>
    <n v="1463504566"/>
    <b v="0"/>
    <n v="2"/>
    <b v="0"/>
    <s v="food/food trucks"/>
    <n v="1.5E-3"/>
    <n v="37.5"/>
    <x v="7"/>
    <x v="19"/>
  </r>
  <r>
    <x v="1150"/>
    <x v="1150"/>
    <s v="Bringing delicious authentic and fusion Taiwanese Food to the West Coast."/>
    <n v="2500"/>
    <n v="252"/>
    <x v="2"/>
    <x v="0"/>
    <s v="USD"/>
    <n v="1452293675"/>
    <n v="1447109675"/>
    <b v="0"/>
    <n v="6"/>
    <b v="0"/>
    <s v="food/food trucks"/>
    <n v="0.1008"/>
    <n v="42"/>
    <x v="7"/>
    <x v="19"/>
  </r>
  <r>
    <x v="1151"/>
    <x v="1151"/>
    <s v="Basically home style foods as huge sandwiches, burgers, and apps. Limitited to NOTHING. Irish,Mexican, cajÃ£n, southern bqq even veggies"/>
    <n v="25000"/>
    <n v="0"/>
    <x v="2"/>
    <x v="0"/>
    <s v="USD"/>
    <n v="1441592863"/>
    <n v="1439000863"/>
    <b v="0"/>
    <n v="0"/>
    <b v="0"/>
    <s v="food/food trucks"/>
    <n v="0"/>
    <e v="#DIV/0!"/>
    <x v="7"/>
    <x v="19"/>
  </r>
  <r>
    <x v="1152"/>
    <x v="1152"/>
    <s v="Peruvian food truck with an LA twist."/>
    <n v="16000"/>
    <n v="911"/>
    <x v="2"/>
    <x v="0"/>
    <s v="USD"/>
    <n v="1431709312"/>
    <n v="1429117312"/>
    <b v="0"/>
    <n v="15"/>
    <b v="0"/>
    <s v="food/food trucks"/>
    <n v="5.6937500000000002E-2"/>
    <n v="60.733333333333334"/>
    <x v="7"/>
    <x v="19"/>
  </r>
  <r>
    <x v="1153"/>
    <x v="1153"/>
    <s v="A mobile concession trailer for snow cones, ice cream, smoothies and more"/>
    <n v="8000"/>
    <n v="50"/>
    <x v="2"/>
    <x v="0"/>
    <s v="USD"/>
    <n v="1434647305"/>
    <n v="1432055305"/>
    <b v="0"/>
    <n v="1"/>
    <b v="0"/>
    <s v="food/food trucks"/>
    <n v="6.2500000000000003E-3"/>
    <n v="50"/>
    <x v="7"/>
    <x v="19"/>
  </r>
  <r>
    <x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x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x v="1156"/>
    <x v="1156"/>
    <s v="A Food Truck featuring Deep Fried Natural Casing Beef/Pork mix Hot Dogs, New York Style Rippers. Also serving Fresh Cut Fries."/>
    <n v="6500"/>
    <n v="0"/>
    <x v="2"/>
    <x v="0"/>
    <s v="USD"/>
    <n v="1424742162"/>
    <n v="1422150162"/>
    <b v="0"/>
    <n v="0"/>
    <b v="0"/>
    <s v="food/food trucks"/>
    <n v="0"/>
    <e v="#DIV/0!"/>
    <x v="7"/>
    <x v="19"/>
  </r>
  <r>
    <x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x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x v="1159"/>
    <x v="1159"/>
    <s v="Skewed Up food truck is my dream and need help getting it started, presenting some to the bank for my loan, spice up logo, etc."/>
    <n v="6750"/>
    <n v="0"/>
    <x v="2"/>
    <x v="0"/>
    <s v="USD"/>
    <n v="1435679100"/>
    <n v="1433006765"/>
    <b v="0"/>
    <n v="0"/>
    <b v="0"/>
    <s v="food/food trucks"/>
    <n v="0"/>
    <e v="#DIV/0!"/>
    <x v="7"/>
    <x v="19"/>
  </r>
  <r>
    <x v="1160"/>
    <x v="1160"/>
    <s v="Food is a lifestyle...the art, the challenge, and the happiness is the wealth I seek....join me on my journey to success."/>
    <n v="30000"/>
    <n v="1155"/>
    <x v="2"/>
    <x v="0"/>
    <s v="USD"/>
    <n v="1427510586"/>
    <n v="1424922186"/>
    <b v="0"/>
    <n v="19"/>
    <b v="0"/>
    <s v="food/food trucks"/>
    <n v="3.85E-2"/>
    <n v="60.789473684210527"/>
    <x v="7"/>
    <x v="19"/>
  </r>
  <r>
    <x v="1161"/>
    <x v="1161"/>
    <s v="Amazing delicious pizza a real hit a true niche that has not been explored ground floor opportunity in food trucks done by a real chef"/>
    <n v="18000"/>
    <n v="0"/>
    <x v="2"/>
    <x v="0"/>
    <s v="USD"/>
    <n v="1432047989"/>
    <n v="1430233589"/>
    <b v="0"/>
    <n v="0"/>
    <b v="0"/>
    <s v="food/food trucks"/>
    <n v="0"/>
    <e v="#DIV/0!"/>
    <x v="7"/>
    <x v="19"/>
  </r>
  <r>
    <x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x v="1163"/>
    <x v="1163"/>
    <s v="Cooking is my passion.Lets take my passion to another level,by sending me to a culinary school, I WILL be one of the best chefs ever!"/>
    <n v="5200"/>
    <n v="0"/>
    <x v="2"/>
    <x v="0"/>
    <s v="USD"/>
    <n v="1407604920"/>
    <n v="1405012920"/>
    <b v="0"/>
    <n v="0"/>
    <b v="0"/>
    <s v="food/food trucks"/>
    <n v="0"/>
    <e v="#DIV/0!"/>
    <x v="7"/>
    <x v="19"/>
  </r>
  <r>
    <x v="1164"/>
    <x v="1164"/>
    <s v="Bayou Classic BBQ will be  Mansura,LA _x000a_newest and best mobile food truck_x000a_serving delicious BBQ Georgia style slow_x000a_smoke BBQ!"/>
    <n v="10000"/>
    <n v="0"/>
    <x v="2"/>
    <x v="0"/>
    <s v="USD"/>
    <n v="1466270582"/>
    <n v="1463678582"/>
    <b v="0"/>
    <n v="0"/>
    <b v="0"/>
    <s v="food/food trucks"/>
    <n v="0"/>
    <e v="#DIV/0!"/>
    <x v="7"/>
    <x v="19"/>
  </r>
  <r>
    <x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x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x v="1167"/>
    <x v="1167"/>
    <s v="A mobile food truck serving up a Latino-inspired fusion cuisine using fresh, local, &amp; organic ingredients!"/>
    <n v="60000"/>
    <n v="979"/>
    <x v="2"/>
    <x v="0"/>
    <s v="USD"/>
    <n v="1410543495"/>
    <n v="1407865095"/>
    <b v="0"/>
    <n v="16"/>
    <b v="0"/>
    <s v="food/food trucks"/>
    <n v="1.6316666666666667E-2"/>
    <n v="61.1875"/>
    <x v="7"/>
    <x v="19"/>
  </r>
  <r>
    <x v="1168"/>
    <x v="1168"/>
    <s v="Simply fresh farm to table on wheels working close with local farms to ensure the highest of quality of product ."/>
    <n v="18000"/>
    <n v="1020"/>
    <x v="2"/>
    <x v="0"/>
    <s v="USD"/>
    <n v="1474507065"/>
    <n v="1471915065"/>
    <b v="0"/>
    <n v="3"/>
    <b v="0"/>
    <s v="food/food trucks"/>
    <n v="5.6666666666666664E-2"/>
    <n v="340"/>
    <x v="7"/>
    <x v="19"/>
  </r>
  <r>
    <x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x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x v="1171"/>
    <x v="1171"/>
    <s v="Tulsa's first true biodiesel, alternative energy powered food truck! Oh yeah, and delicious food!"/>
    <n v="25000"/>
    <n v="25"/>
    <x v="2"/>
    <x v="0"/>
    <s v="USD"/>
    <n v="1415909927"/>
    <n v="1414351127"/>
    <b v="0"/>
    <n v="1"/>
    <b v="0"/>
    <s v="food/food trucks"/>
    <n v="1E-3"/>
    <n v="25"/>
    <x v="7"/>
    <x v="19"/>
  </r>
  <r>
    <x v="1172"/>
    <x v="1172"/>
    <s v="Bringing YOUR favorite dog recipes to the streets."/>
    <n v="9000"/>
    <n v="0"/>
    <x v="2"/>
    <x v="0"/>
    <s v="USD"/>
    <n v="1408551752"/>
    <n v="1405959752"/>
    <b v="0"/>
    <n v="0"/>
    <b v="0"/>
    <s v="food/food trucks"/>
    <n v="0"/>
    <e v="#DIV/0!"/>
    <x v="7"/>
    <x v="19"/>
  </r>
  <r>
    <x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x v="1174"/>
    <x v="1174"/>
    <s v="Help me purchase a parking space to be the Burro's permanant home, I need your help to raise $15,000!"/>
    <n v="15000"/>
    <n v="886"/>
    <x v="2"/>
    <x v="0"/>
    <s v="USD"/>
    <n v="1462738327"/>
    <n v="1460146327"/>
    <b v="0"/>
    <n v="19"/>
    <b v="0"/>
    <s v="food/food trucks"/>
    <n v="5.906666666666667E-2"/>
    <n v="46.631578947368418"/>
    <x v="7"/>
    <x v="19"/>
  </r>
  <r>
    <x v="1175"/>
    <x v="1175"/>
    <s v="&quot;Create-Your-Cone&quot;. Freshly made waffle cones stuffed with your choice of yummy ingredients, or frozen yogurt!"/>
    <n v="20000"/>
    <n v="585"/>
    <x v="2"/>
    <x v="0"/>
    <s v="USD"/>
    <n v="1436981339"/>
    <n v="1434389339"/>
    <b v="0"/>
    <n v="9"/>
    <b v="0"/>
    <s v="food/food trucks"/>
    <n v="2.9250000000000002E-2"/>
    <n v="65"/>
    <x v="7"/>
    <x v="19"/>
  </r>
  <r>
    <x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x v="1177"/>
    <x v="1177"/>
    <s v="Its CRAZY the UK is still in the dark about funnel cakes! We want to convert a trailer and show the country what they've been missing!"/>
    <n v="6000"/>
    <n v="0"/>
    <x v="2"/>
    <x v="1"/>
    <s v="GBP"/>
    <n v="1413388296"/>
    <n v="1410796296"/>
    <b v="0"/>
    <n v="0"/>
    <b v="0"/>
    <s v="food/food trucks"/>
    <n v="0"/>
    <e v="#DIV/0!"/>
    <x v="7"/>
    <x v="19"/>
  </r>
  <r>
    <x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x v="1179"/>
    <x v="1179"/>
    <s v="Mexican Style Food Truck, run by a Red Seal Chef, in a town with NO MEXICAN FOOD! That is a culinary emergency situation!"/>
    <n v="60000"/>
    <n v="3200"/>
    <x v="2"/>
    <x v="5"/>
    <s v="CAD"/>
    <n v="1446052627"/>
    <n v="1443460627"/>
    <b v="0"/>
    <n v="5"/>
    <b v="0"/>
    <s v="food/food trucks"/>
    <n v="5.3333333333333337E-2"/>
    <n v="640"/>
    <x v="7"/>
    <x v="19"/>
  </r>
  <r>
    <x v="1180"/>
    <x v="1180"/>
    <s v="We would like to start a military-themed food truck to serve the Battle Creek/Kalamazoo area."/>
    <n v="50000"/>
    <n v="5875"/>
    <x v="2"/>
    <x v="0"/>
    <s v="USD"/>
    <n v="1403983314"/>
    <n v="1400786514"/>
    <b v="0"/>
    <n v="85"/>
    <b v="0"/>
    <s v="food/food trucks"/>
    <n v="0.11749999999999999"/>
    <n v="69.117647058823536"/>
    <x v="7"/>
    <x v="19"/>
  </r>
  <r>
    <x v="1181"/>
    <x v="1181"/>
    <s v="Bringing the best tacos to the streets of Chicago!"/>
    <n v="50000"/>
    <n v="4"/>
    <x v="2"/>
    <x v="0"/>
    <s v="USD"/>
    <n v="1425197321"/>
    <n v="1422605321"/>
    <b v="0"/>
    <n v="3"/>
    <b v="0"/>
    <s v="food/food trucks"/>
    <n v="8.0000000000000007E-5"/>
    <n v="1.3333333333333333"/>
    <x v="7"/>
    <x v="19"/>
  </r>
  <r>
    <x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x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x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x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x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x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x v="1190"/>
    <s v="A pairing of self portraiture and writing to shed light on the reality of life with chronic illness."/>
    <n v="500"/>
    <n v="675"/>
    <x v="0"/>
    <x v="0"/>
    <s v="USD"/>
    <n v="1409500725"/>
    <n v="1406908725"/>
    <b v="0"/>
    <n v="13"/>
    <b v="1"/>
    <s v="photography/photobooks"/>
    <n v="1.35"/>
    <n v="51.92307692307692"/>
    <x v="8"/>
    <x v="20"/>
  </r>
  <r>
    <x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x v="1192"/>
    <s v="A macro landscape photography art book &amp; limited edition prints. A Make 100 project."/>
    <n v="100"/>
    <n v="290"/>
    <x v="0"/>
    <x v="1"/>
    <s v="GBP"/>
    <n v="1486814978"/>
    <n v="1484222978"/>
    <b v="0"/>
    <n v="15"/>
    <b v="1"/>
    <s v="photography/photobooks"/>
    <n v="2.9"/>
    <n v="19.333333333333332"/>
    <x v="8"/>
    <x v="20"/>
  </r>
  <r>
    <x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x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x v="1196"/>
    <s v="A book of male nudes photographed on location in Ibiza over the last 4 years."/>
    <n v="14500"/>
    <n v="39137"/>
    <x v="0"/>
    <x v="1"/>
    <s v="GBP"/>
    <n v="1450467539"/>
    <n v="1447875539"/>
    <b v="0"/>
    <n v="512"/>
    <b v="1"/>
    <s v="photography/photobooks"/>
    <n v="2.6991034482758622"/>
    <n v="76.439453125"/>
    <x v="8"/>
    <x v="20"/>
  </r>
  <r>
    <x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x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x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x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x v="1207"/>
    <s v="A humanistic photo book about ancestral &amp; post-modern Italy."/>
    <n v="16700"/>
    <n v="17396"/>
    <x v="0"/>
    <x v="13"/>
    <s v="EUR"/>
    <n v="1459418400"/>
    <n v="1456827573"/>
    <b v="0"/>
    <n v="141"/>
    <b v="1"/>
    <s v="photography/photobooks"/>
    <n v="1.0416766467065868"/>
    <n v="123.37588652482269"/>
    <x v="8"/>
    <x v="20"/>
  </r>
  <r>
    <x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x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x v="1210"/>
    <x v="1210"/>
    <s v="En fotobok om livet i det enda andra GÃ¶teborg i vÃ¤rlden"/>
    <n v="20000"/>
    <n v="50863"/>
    <x v="0"/>
    <x v="11"/>
    <s v="SEK"/>
    <n v="1433106000"/>
    <n v="1431124572"/>
    <b v="0"/>
    <n v="103"/>
    <b v="1"/>
    <s v="photography/photobooks"/>
    <n v="2.5431499999999998"/>
    <n v="493.81553398058253"/>
    <x v="8"/>
    <x v="20"/>
  </r>
  <r>
    <x v="1211"/>
    <x v="1211"/>
    <s v="From 2010 to 2015, I took over 15 000 photos in Japan. Here's 500 of them. Landscape, city view, people and so much more!"/>
    <n v="1000"/>
    <n v="1011"/>
    <x v="0"/>
    <x v="5"/>
    <s v="CAD"/>
    <n v="1465505261"/>
    <n v="1464209261"/>
    <b v="0"/>
    <n v="6"/>
    <b v="1"/>
    <s v="photography/photobooks"/>
    <n v="1.0109999999999999"/>
    <n v="168.5"/>
    <x v="8"/>
    <x v="20"/>
  </r>
  <r>
    <x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x v="1216"/>
    <x v="1216"/>
    <s v="A fine art photography book taking a new look at the art of bonsai."/>
    <n v="14000"/>
    <n v="20398"/>
    <x v="0"/>
    <x v="0"/>
    <s v="USD"/>
    <n v="1443826980"/>
    <n v="1441032457"/>
    <b v="0"/>
    <n v="222"/>
    <b v="1"/>
    <s v="photography/photobooks"/>
    <n v="1.4570000000000001"/>
    <n v="91.882882882882882"/>
    <x v="8"/>
    <x v="20"/>
  </r>
  <r>
    <x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x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x v="1219"/>
    <s v="The Box is a fine art book of Ron Amato's innovative and seductive photography project."/>
    <n v="16350"/>
    <n v="26024"/>
    <x v="0"/>
    <x v="0"/>
    <s v="USD"/>
    <n v="1476961513"/>
    <n v="1474369513"/>
    <b v="0"/>
    <n v="253"/>
    <b v="1"/>
    <s v="photography/photobooks"/>
    <n v="1.5916819571865444"/>
    <n v="102.86166007905139"/>
    <x v="8"/>
    <x v="20"/>
  </r>
  <r>
    <x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x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x v="1222"/>
    <s v="Project Pilgrim is my effort to work towards normalizing mental health."/>
    <n v="4000"/>
    <n v="11215"/>
    <x v="0"/>
    <x v="5"/>
    <s v="CAD"/>
    <n v="1459483200"/>
    <n v="1456852647"/>
    <b v="0"/>
    <n v="138"/>
    <b v="1"/>
    <s v="photography/photobooks"/>
    <n v="2.80375"/>
    <n v="81.268115942028984"/>
    <x v="8"/>
    <x v="20"/>
  </r>
  <r>
    <x v="1223"/>
    <x v="1223"/>
    <s v="A photography book focusing on the people rather than the nature at Yosemite National Park."/>
    <n v="19800"/>
    <n v="22197"/>
    <x v="0"/>
    <x v="0"/>
    <s v="USD"/>
    <n v="1478754909"/>
    <n v="1476159309"/>
    <b v="0"/>
    <n v="191"/>
    <b v="1"/>
    <s v="photography/photobooks"/>
    <n v="1.1210606060606061"/>
    <n v="116.21465968586388"/>
    <x v="8"/>
    <x v="20"/>
  </r>
  <r>
    <x v="1224"/>
    <x v="1224"/>
    <s v="Modern Celtic influenced CD.  Help me finish what I started before the stroke."/>
    <n v="15000"/>
    <n v="1060"/>
    <x v="1"/>
    <x v="0"/>
    <s v="USD"/>
    <n v="1402060302"/>
    <n v="1396876302"/>
    <b v="0"/>
    <n v="18"/>
    <b v="0"/>
    <s v="music/world music"/>
    <n v="7.0666666666666669E-2"/>
    <n v="58.888888888888886"/>
    <x v="4"/>
    <x v="21"/>
  </r>
  <r>
    <x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x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x v="1227"/>
    <x v="1227"/>
    <s v="After winning the iStandard Phoenix Producer Showcase (6/25/14)  I have been invited to Beast of the Beats VIII in New York Nov. 6-9"/>
    <n v="2000"/>
    <n v="0"/>
    <x v="1"/>
    <x v="0"/>
    <s v="USD"/>
    <n v="1407394800"/>
    <n v="1404770616"/>
    <b v="0"/>
    <n v="0"/>
    <b v="0"/>
    <s v="music/world music"/>
    <n v="0"/>
    <e v="#DIV/0!"/>
    <x v="4"/>
    <x v="21"/>
  </r>
  <r>
    <x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x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x v="1230"/>
    <x v="1230"/>
    <s v="It has been close to a decade since DC Talk began their &quot;Intermission&quot;.  It is time for A Live Concert Tribute &amp; DVD Movie!"/>
    <n v="500000"/>
    <n v="0"/>
    <x v="1"/>
    <x v="0"/>
    <s v="USD"/>
    <n v="1298589630"/>
    <n v="1295997630"/>
    <b v="0"/>
    <n v="0"/>
    <b v="0"/>
    <s v="music/world music"/>
    <n v="0"/>
    <e v="#DIV/0!"/>
    <x v="4"/>
    <x v="21"/>
  </r>
  <r>
    <x v="1231"/>
    <x v="1231"/>
    <s v="a non-profit, free, all-day, all-ages music &amp; arts festival dedicated to promoting non-violent spaces for community engagement"/>
    <n v="5000"/>
    <n v="0"/>
    <x v="1"/>
    <x v="0"/>
    <s v="USD"/>
    <n v="1440723600"/>
    <n v="1436394968"/>
    <b v="0"/>
    <n v="0"/>
    <b v="0"/>
    <s v="music/world music"/>
    <n v="0"/>
    <e v="#DIV/0!"/>
    <x v="4"/>
    <x v="21"/>
  </r>
  <r>
    <x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x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x v="1234"/>
    <x v="1234"/>
    <s v="We have been offered shows all over the world, to reach places and people with our music, for the experience of just doing it!"/>
    <n v="50000"/>
    <n v="0"/>
    <x v="1"/>
    <x v="1"/>
    <s v="GBP"/>
    <n v="1422903342"/>
    <n v="1420311342"/>
    <b v="0"/>
    <n v="0"/>
    <b v="0"/>
    <s v="music/world music"/>
    <n v="0"/>
    <e v="#DIV/0!"/>
    <x v="4"/>
    <x v="21"/>
  </r>
  <r>
    <x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x v="1236"/>
    <x v="1236"/>
    <s v="Raising money to give the musicians their due."/>
    <n v="2500"/>
    <n v="0"/>
    <x v="1"/>
    <x v="0"/>
    <s v="USD"/>
    <n v="1343491200"/>
    <n v="1342801164"/>
    <b v="0"/>
    <n v="0"/>
    <b v="0"/>
    <s v="music/world music"/>
    <n v="0"/>
    <e v="#DIV/0!"/>
    <x v="4"/>
    <x v="21"/>
  </r>
  <r>
    <x v="1237"/>
    <x v="1237"/>
    <s v="We have the songs, concept, need to add songs and mix/package for shows in Hawaii, book dates outside of Maui and advance his message"/>
    <n v="25000"/>
    <n v="0"/>
    <x v="1"/>
    <x v="0"/>
    <s v="USD"/>
    <n v="1345790865"/>
    <n v="1344062865"/>
    <b v="0"/>
    <n v="0"/>
    <b v="0"/>
    <s v="music/world music"/>
    <n v="0"/>
    <e v="#DIV/0!"/>
    <x v="4"/>
    <x v="21"/>
  </r>
  <r>
    <x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x v="1239"/>
    <x v="1239"/>
    <s v="Please consider helping us with our new CD and Riverdance Tour"/>
    <n v="2500"/>
    <n v="0"/>
    <x v="1"/>
    <x v="0"/>
    <s v="USD"/>
    <n v="1325804767"/>
    <n v="1323212767"/>
    <b v="0"/>
    <n v="0"/>
    <b v="0"/>
    <s v="music/world music"/>
    <n v="0"/>
    <e v="#DIV/0!"/>
    <x v="4"/>
    <x v="21"/>
  </r>
  <r>
    <x v="1240"/>
    <x v="1240"/>
    <s v="Sharing positive vibes of Peace, Love &amp; Unity with the World through conscious Reggae Music!"/>
    <n v="8000"/>
    <n v="241"/>
    <x v="1"/>
    <x v="0"/>
    <s v="USD"/>
    <n v="1373665860"/>
    <n v="1368579457"/>
    <b v="0"/>
    <n v="8"/>
    <b v="0"/>
    <s v="music/world music"/>
    <n v="3.0124999999999999E-2"/>
    <n v="30.125"/>
    <x v="4"/>
    <x v="21"/>
  </r>
  <r>
    <x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x v="1242"/>
    <x v="1242"/>
    <s v="Cellphonia 9/11 (http://cellphonia.org/911/) is one of the performance pieces in the Music After marathon concert on 9.11.11"/>
    <n v="911"/>
    <n v="5"/>
    <x v="1"/>
    <x v="0"/>
    <s v="USD"/>
    <n v="1315747080"/>
    <n v="1314417502"/>
    <b v="0"/>
    <n v="1"/>
    <b v="0"/>
    <s v="music/world music"/>
    <n v="5.4884742041712408E-3"/>
    <n v="5"/>
    <x v="4"/>
    <x v="21"/>
  </r>
  <r>
    <x v="1243"/>
    <x v="1243"/>
    <s v="California's premier Latino cultural festival - music, theatre, film, workshops, visual arts, cuisine and more!"/>
    <n v="12000"/>
    <n v="1691"/>
    <x v="1"/>
    <x v="0"/>
    <s v="USD"/>
    <n v="1310158800"/>
    <n v="1304888771"/>
    <b v="0"/>
    <n v="38"/>
    <b v="0"/>
    <s v="music/world music"/>
    <n v="0.14091666666666666"/>
    <n v="44.5"/>
    <x v="4"/>
    <x v="21"/>
  </r>
  <r>
    <x v="1244"/>
    <x v="1244"/>
    <s v="THEATRUM MUNDI releases DEBUT ALBUM! Pre-order &quot;The Eyes of the Realm&quot; and help make it happen!"/>
    <n v="2000"/>
    <n v="2076"/>
    <x v="0"/>
    <x v="0"/>
    <s v="USD"/>
    <n v="1366664400"/>
    <n v="1363981723"/>
    <b v="1"/>
    <n v="45"/>
    <b v="1"/>
    <s v="music/rock"/>
    <n v="1.038"/>
    <n v="46.133333333333333"/>
    <x v="4"/>
    <x v="11"/>
  </r>
  <r>
    <x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x v="1246"/>
    <s v="Candy Warpop, Las Vegas' female-fronted alt-punk rock monster, is raising money to fund the production of their first music video."/>
    <n v="2000"/>
    <n v="2340"/>
    <x v="0"/>
    <x v="0"/>
    <s v="USD"/>
    <n v="1323136949"/>
    <n v="1319245349"/>
    <b v="1"/>
    <n v="31"/>
    <b v="1"/>
    <s v="music/rock"/>
    <n v="1.17"/>
    <n v="75.483870967741936"/>
    <x v="4"/>
    <x v="11"/>
  </r>
  <r>
    <x v="1247"/>
    <x v="1247"/>
    <s v="BRAIN DEAD is going to record their debut EP and they need your help, Bozos!"/>
    <n v="3500"/>
    <n v="4275"/>
    <x v="0"/>
    <x v="0"/>
    <s v="USD"/>
    <n v="1367823655"/>
    <n v="1365231655"/>
    <b v="1"/>
    <n v="50"/>
    <b v="1"/>
    <s v="music/rock"/>
    <n v="1.2214285714285715"/>
    <n v="85.5"/>
    <x v="4"/>
    <x v="11"/>
  </r>
  <r>
    <x v="1248"/>
    <x v="1248"/>
    <s v="The Vandies make pop rock in glorious Portland, Oregon. Help us fund our first full length album!"/>
    <n v="2500"/>
    <n v="3791"/>
    <x v="0"/>
    <x v="0"/>
    <s v="USD"/>
    <n v="1402642740"/>
    <n v="1399563953"/>
    <b v="1"/>
    <n v="59"/>
    <b v="1"/>
    <s v="music/rock"/>
    <n v="1.5164"/>
    <n v="64.254237288135599"/>
    <x v="4"/>
    <x v="11"/>
  </r>
  <r>
    <x v="1249"/>
    <x v="1249"/>
    <s v="&quot;Let's Brighten It Up&quot; will be a seven song EP of originals heavily inspired by music from the 50s and 60s"/>
    <n v="5000"/>
    <n v="5222"/>
    <x v="0"/>
    <x v="0"/>
    <s v="USD"/>
    <n v="1341683211"/>
    <n v="1339091211"/>
    <b v="1"/>
    <n v="81"/>
    <b v="1"/>
    <s v="music/rock"/>
    <n v="1.0444"/>
    <n v="64.46913580246914"/>
    <x v="4"/>
    <x v="11"/>
  </r>
  <r>
    <x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x v="1251"/>
    <x v="1251"/>
    <s v="A tour of europe with 3 memphis artist, Jack Oblivian, Harlan T Bobo and Shawn Cripps."/>
    <n v="6000"/>
    <n v="6108"/>
    <x v="0"/>
    <x v="0"/>
    <s v="USD"/>
    <n v="1316979167"/>
    <n v="1311795167"/>
    <b v="1"/>
    <n v="74"/>
    <b v="1"/>
    <s v="music/rock"/>
    <n v="1.018"/>
    <n v="82.540540540540547"/>
    <x v="4"/>
    <x v="11"/>
  </r>
  <r>
    <x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x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x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x v="1255"/>
    <s v="Let the Space Bards abduct you on a quirky musical journey about two aliens struggling to fit in on planet Earth."/>
    <n v="3000"/>
    <n v="6071"/>
    <x v="0"/>
    <x v="0"/>
    <s v="USD"/>
    <n v="1385932652"/>
    <n v="1383337052"/>
    <b v="1"/>
    <n v="109"/>
    <b v="1"/>
    <s v="music/rock"/>
    <n v="2.0236666666666667"/>
    <n v="55.697247706422019"/>
    <x v="4"/>
    <x v="11"/>
  </r>
  <r>
    <x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x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x v="1259"/>
    <x v="1259"/>
    <s v="Falling From One is currently in the studio recording their first CD and they need your help!"/>
    <n v="2500"/>
    <n v="2606"/>
    <x v="0"/>
    <x v="0"/>
    <s v="USD"/>
    <n v="1402286340"/>
    <n v="1399504664"/>
    <b v="1"/>
    <n v="96"/>
    <b v="1"/>
    <s v="music/rock"/>
    <n v="1.0424"/>
    <n v="27.145833333333332"/>
    <x v="4"/>
    <x v="11"/>
  </r>
  <r>
    <x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x v="1261"/>
    <s v="We just recorded a stellar EP and we're trying to put it out on vinyl.  Can you help these punx out?"/>
    <n v="2000"/>
    <n v="2025"/>
    <x v="0"/>
    <x v="0"/>
    <s v="USD"/>
    <n v="1390983227"/>
    <n v="1388391227"/>
    <b v="1"/>
    <n v="52"/>
    <b v="1"/>
    <s v="music/rock"/>
    <n v="1.0125"/>
    <n v="38.942307692307693"/>
    <x v="4"/>
    <x v="11"/>
  </r>
  <r>
    <x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x v="1263"/>
    <s v="A fresh batch of chaos from Toledo, Ohio's reggae-rockers, Tropic Bombs!"/>
    <n v="1500"/>
    <n v="1785"/>
    <x v="0"/>
    <x v="0"/>
    <s v="USD"/>
    <n v="1396054800"/>
    <n v="1393034470"/>
    <b v="1"/>
    <n v="41"/>
    <b v="1"/>
    <s v="music/rock"/>
    <n v="1.19"/>
    <n v="43.536585365853661"/>
    <x v="4"/>
    <x v="11"/>
  </r>
  <r>
    <x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x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x v="1266"/>
    <s v="We are looking to record our first EP produced by Aaron Harris (ISIS/Palms) at Studio West."/>
    <n v="9500"/>
    <n v="9545"/>
    <x v="0"/>
    <x v="0"/>
    <s v="USD"/>
    <n v="1389474145"/>
    <n v="1386882145"/>
    <b v="1"/>
    <n v="50"/>
    <b v="1"/>
    <s v="music/rock"/>
    <n v="1.0047368421052632"/>
    <n v="190.9"/>
    <x v="4"/>
    <x v="11"/>
  </r>
  <r>
    <x v="1267"/>
    <x v="1267"/>
    <s v="A Rock 'n Roll album with plenty of indie guitar swagger. Fresh tunes that are a continuation of my early '90s shoegaze daze."/>
    <n v="22000"/>
    <n v="22396"/>
    <x v="0"/>
    <x v="0"/>
    <s v="USD"/>
    <n v="1374674558"/>
    <n v="1372082558"/>
    <b v="1"/>
    <n v="159"/>
    <b v="1"/>
    <s v="music/rock"/>
    <n v="1.018"/>
    <n v="140.85534591194968"/>
    <x v="4"/>
    <x v="11"/>
  </r>
  <r>
    <x v="1268"/>
    <x v="1268"/>
    <s v="Full Devil Jacket Is releasing their first record in over 12 yrs and we want you to be a part of it!"/>
    <n v="12000"/>
    <n v="14000"/>
    <x v="0"/>
    <x v="0"/>
    <s v="USD"/>
    <n v="1379708247"/>
    <n v="1377116247"/>
    <b v="1"/>
    <n v="182"/>
    <b v="1"/>
    <s v="music/rock"/>
    <n v="1.1666666666666667"/>
    <n v="76.92307692307692"/>
    <x v="4"/>
    <x v="11"/>
  </r>
  <r>
    <x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x v="1270"/>
    <s v="We make awake metal using violins in place of guitars and want to record a full length album."/>
    <n v="10000"/>
    <n v="11472"/>
    <x v="0"/>
    <x v="0"/>
    <s v="USD"/>
    <n v="1332704042"/>
    <n v="1327523642"/>
    <b v="1"/>
    <n v="169"/>
    <b v="1"/>
    <s v="music/rock"/>
    <n v="1.1472"/>
    <n v="67.881656804733723"/>
    <x v="4"/>
    <x v="11"/>
  </r>
  <r>
    <x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x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x v="1273"/>
    <s v="Run Coyote is raising funds to produce their debut album - &quot;Youth Haunts&quot; - on vinyl LP and CD"/>
    <n v="4000"/>
    <n v="4140"/>
    <x v="0"/>
    <x v="5"/>
    <s v="CAD"/>
    <n v="1409506291"/>
    <n v="1406914291"/>
    <b v="1"/>
    <n v="54"/>
    <b v="1"/>
    <s v="music/rock"/>
    <n v="1.0349999999999999"/>
    <n v="76.666666666666671"/>
    <x v="4"/>
    <x v="11"/>
  </r>
  <r>
    <x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x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x v="1276"/>
    <x v="1276"/>
    <s v="Sponsor this Brooklyn punk band's debut seven-inch, MR. DREAM GOES TO JAIL."/>
    <n v="3000"/>
    <n v="3132.63"/>
    <x v="0"/>
    <x v="0"/>
    <s v="USD"/>
    <n v="1251777600"/>
    <n v="1247504047"/>
    <b v="1"/>
    <n v="68"/>
    <b v="1"/>
    <s v="music/rock"/>
    <n v="1.0442100000000001"/>
    <n v="46.06808823529412"/>
    <x v="4"/>
    <x v="11"/>
  </r>
  <r>
    <x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x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x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x v="1283"/>
    <s v="Our 3rd album is halfway complete, but we need your help to record, mix and master the final product!"/>
    <n v="1000"/>
    <n v="2110.5"/>
    <x v="0"/>
    <x v="0"/>
    <s v="USD"/>
    <n v="1362974400"/>
    <n v="1360948389"/>
    <b v="1"/>
    <n v="22"/>
    <b v="1"/>
    <s v="music/rock"/>
    <n v="2.1105"/>
    <n v="95.931818181818187"/>
    <x v="4"/>
    <x v="11"/>
  </r>
  <r>
    <x v="1284"/>
    <x v="1284"/>
    <s v="â€œFree Jujube Brownâ€ by Psalmayene 24 is coming home to NYC and we need YOUR support of this moving and inspiring piece"/>
    <n v="2000"/>
    <n v="2020"/>
    <x v="0"/>
    <x v="0"/>
    <s v="USD"/>
    <n v="1483203540"/>
    <n v="1481175482"/>
    <b v="0"/>
    <n v="31"/>
    <b v="1"/>
    <s v="theater/plays"/>
    <n v="1.01"/>
    <n v="65.161290322580641"/>
    <x v="1"/>
    <x v="6"/>
  </r>
  <r>
    <x v="1285"/>
    <x v="1285"/>
    <s v="The world premiere of hysterically funny and heartbreaking story about family, unconditional love and facing the unfaceable"/>
    <n v="2000"/>
    <n v="2033"/>
    <x v="0"/>
    <x v="1"/>
    <s v="GBP"/>
    <n v="1434808775"/>
    <n v="1433512775"/>
    <b v="0"/>
    <n v="63"/>
    <b v="1"/>
    <s v="theater/plays"/>
    <n v="1.0165"/>
    <n v="32.269841269841272"/>
    <x v="1"/>
    <x v="6"/>
  </r>
  <r>
    <x v="1286"/>
    <x v="1286"/>
    <s v="A touring production of FRED's modern adaptation of the classic Victorian comic novel, reaching out to new audiences."/>
    <n v="1500"/>
    <n v="1625"/>
    <x v="0"/>
    <x v="1"/>
    <s v="GBP"/>
    <n v="1424181600"/>
    <n v="1423041227"/>
    <b v="0"/>
    <n v="20"/>
    <b v="1"/>
    <s v="theater/plays"/>
    <n v="1.0833333333333333"/>
    <n v="81.25"/>
    <x v="1"/>
    <x v="6"/>
  </r>
  <r>
    <x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x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x v="1289"/>
    <s v="A chilling original Edwardian Comedy of errors and foolishness made for the Patrick Henry College stage."/>
    <n v="1500"/>
    <n v="1876"/>
    <x v="0"/>
    <x v="0"/>
    <s v="USD"/>
    <n v="1483499645"/>
    <n v="1480907645"/>
    <b v="0"/>
    <n v="52"/>
    <b v="1"/>
    <s v="theater/plays"/>
    <n v="1.2506666666666666"/>
    <n v="36.07692307692308"/>
    <x v="1"/>
    <x v="6"/>
  </r>
  <r>
    <x v="1290"/>
    <x v="1290"/>
    <s v="Sometimes your Heart has to STOP for your Life to START."/>
    <n v="3500"/>
    <n v="3800"/>
    <x v="0"/>
    <x v="0"/>
    <s v="USD"/>
    <n v="1429772340"/>
    <n v="1427121931"/>
    <b v="0"/>
    <n v="86"/>
    <b v="1"/>
    <s v="theater/plays"/>
    <n v="1.0857142857142856"/>
    <n v="44.186046511627907"/>
    <x v="1"/>
    <x v="6"/>
  </r>
  <r>
    <x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x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x v="1294"/>
    <s v="We have an award-winning Danish play, now we just need a bathroom set to perform it in. Spend a penny to help us build the set!"/>
    <n v="500"/>
    <n v="610"/>
    <x v="0"/>
    <x v="1"/>
    <s v="GBP"/>
    <n v="1445252400"/>
    <n v="1443696797"/>
    <b v="0"/>
    <n v="22"/>
    <b v="1"/>
    <s v="theater/plays"/>
    <n v="1.22"/>
    <n v="27.727272727272727"/>
    <x v="1"/>
    <x v="6"/>
  </r>
  <r>
    <x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x v="1298"/>
    <s v="A play that raises awareness for mental health and explores the psychological effects childhood abuse can have on an adult."/>
    <n v="2000"/>
    <n v="2093"/>
    <x v="0"/>
    <x v="1"/>
    <s v="GBP"/>
    <n v="1461860432"/>
    <n v="1459268432"/>
    <b v="0"/>
    <n v="33"/>
    <b v="1"/>
    <s v="theater/plays"/>
    <n v="1.0465"/>
    <n v="63.424242424242422"/>
    <x v="1"/>
    <x v="6"/>
  </r>
  <r>
    <x v="1299"/>
    <x v="1299"/>
    <s v="A new work inspired by the classic novel and created by Dallas teens under the direction of professional artists."/>
    <n v="3500"/>
    <n v="4340"/>
    <x v="0"/>
    <x v="0"/>
    <s v="USD"/>
    <n v="1436902359"/>
    <n v="1434310359"/>
    <b v="0"/>
    <n v="32"/>
    <b v="1"/>
    <s v="theater/plays"/>
    <n v="1.24"/>
    <n v="135.625"/>
    <x v="1"/>
    <x v="6"/>
  </r>
  <r>
    <x v="1300"/>
    <x v="1300"/>
    <s v="What would you do with the time ticking and the pressure building to make a choice?! Find out what happens in this hilarious new play!!"/>
    <n v="3000"/>
    <n v="4050"/>
    <x v="0"/>
    <x v="0"/>
    <s v="USD"/>
    <n v="1464807420"/>
    <n v="1461427938"/>
    <b v="0"/>
    <n v="24"/>
    <b v="1"/>
    <s v="theater/plays"/>
    <n v="1.35"/>
    <n v="168.75"/>
    <x v="1"/>
    <x v="6"/>
  </r>
  <r>
    <x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x v="1302"/>
    <s v="Boys of a Certain Age is a unique and special show that we're trying to remount in New York City in 2017."/>
    <n v="2500"/>
    <n v="2500"/>
    <x v="0"/>
    <x v="0"/>
    <s v="USD"/>
    <n v="1480559011"/>
    <n v="1477963411"/>
    <b v="0"/>
    <n v="50"/>
    <b v="1"/>
    <s v="theater/plays"/>
    <n v="1"/>
    <n v="50"/>
    <x v="1"/>
    <x v="6"/>
  </r>
  <r>
    <x v="1303"/>
    <x v="1303"/>
    <s v="Groundbreaking queer theatre."/>
    <n v="3500"/>
    <n v="4559.13"/>
    <x v="0"/>
    <x v="1"/>
    <s v="GBP"/>
    <n v="1469962800"/>
    <n v="1468578920"/>
    <b v="0"/>
    <n v="108"/>
    <b v="1"/>
    <s v="theater/plays"/>
    <n v="1.3026085714285716"/>
    <n v="42.214166666666671"/>
    <x v="1"/>
    <x v="6"/>
  </r>
  <r>
    <x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x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x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x v="1307"/>
    <x v="1307"/>
    <s v="Get VR to Everyone with Mailable, Ready to Use Viewers"/>
    <n v="50000"/>
    <n v="5757"/>
    <x v="1"/>
    <x v="0"/>
    <s v="USD"/>
    <n v="1455710679"/>
    <n v="1453118679"/>
    <b v="0"/>
    <n v="45"/>
    <b v="0"/>
    <s v="technology/wearables"/>
    <n v="0.11514000000000001"/>
    <n v="127.93333333333334"/>
    <x v="2"/>
    <x v="8"/>
  </r>
  <r>
    <x v="1308"/>
    <x v="1308"/>
    <s v="Boost Band, a wristband that charges any device"/>
    <n v="10000"/>
    <n v="1136"/>
    <x v="1"/>
    <x v="0"/>
    <s v="USD"/>
    <n v="1475937812"/>
    <n v="1472481812"/>
    <b v="0"/>
    <n v="38"/>
    <b v="0"/>
    <s v="technology/wearables"/>
    <n v="0.11360000000000001"/>
    <n v="29.894736842105264"/>
    <x v="2"/>
    <x v="8"/>
  </r>
  <r>
    <x v="1309"/>
    <x v="1309"/>
    <s v="Wicked fun and built for excitement, CORE is the safest and most versatile speaker you've ever worn."/>
    <n v="11500"/>
    <n v="12879"/>
    <x v="1"/>
    <x v="0"/>
    <s v="USD"/>
    <n v="1444943468"/>
    <n v="1441919468"/>
    <b v="0"/>
    <n v="35"/>
    <b v="0"/>
    <s v="technology/wearables"/>
    <n v="1.1199130434782609"/>
    <n v="367.97142857142859"/>
    <x v="2"/>
    <x v="8"/>
  </r>
  <r>
    <x v="1310"/>
    <x v="1310"/>
    <s v="An essential hoodie that holds all sized smart phones and keep your headphone wires tangle free."/>
    <n v="20000"/>
    <n v="3100"/>
    <x v="1"/>
    <x v="0"/>
    <s v="USD"/>
    <n v="1471622450"/>
    <n v="1467734450"/>
    <b v="0"/>
    <n v="24"/>
    <b v="0"/>
    <s v="technology/wearables"/>
    <n v="0.155"/>
    <n v="129.16666666666666"/>
    <x v="2"/>
    <x v="8"/>
  </r>
  <r>
    <x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x v="1312"/>
    <x v="1312"/>
    <s v="People loved the original Black and Gray GoSolo hats and asked for more. So we received sample for 3 more colors!"/>
    <n v="4600"/>
    <n v="28"/>
    <x v="1"/>
    <x v="0"/>
    <s v="USD"/>
    <n v="1429375922"/>
    <n v="1426783922"/>
    <b v="0"/>
    <n v="1"/>
    <b v="0"/>
    <s v="technology/wearables"/>
    <n v="6.0869565217391303E-3"/>
    <n v="28"/>
    <x v="2"/>
    <x v="8"/>
  </r>
  <r>
    <x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x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x v="1315"/>
    <x v="1315"/>
    <s v="Zoom will happen - THANK YOU! Received outside funding due amazing early success!"/>
    <n v="100000"/>
    <n v="40404"/>
    <x v="1"/>
    <x v="0"/>
    <s v="USD"/>
    <n v="1446771600"/>
    <n v="1443700648"/>
    <b v="0"/>
    <n v="248"/>
    <b v="0"/>
    <s v="technology/wearables"/>
    <n v="0.40404000000000001"/>
    <n v="162.91935483870967"/>
    <x v="2"/>
    <x v="8"/>
  </r>
  <r>
    <x v="1316"/>
    <x v="1316"/>
    <s v="Future Belt comes in just 3 sizes, but yet, is designed to fit waists ranging from 25-55 inches. No batteries, no gimmicks."/>
    <n v="75000"/>
    <n v="1"/>
    <x v="1"/>
    <x v="0"/>
    <s v="USD"/>
    <n v="1456700709"/>
    <n v="1453676709"/>
    <b v="0"/>
    <n v="1"/>
    <b v="0"/>
    <s v="technology/wearables"/>
    <n v="1.3333333333333333E-5"/>
    <n v="1"/>
    <x v="2"/>
    <x v="8"/>
  </r>
  <r>
    <x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x v="1318"/>
    <x v="1318"/>
    <s v="Your Dog's Best Friend._x000a_Revolutionize the way you care about your pups and brings you peace of mind."/>
    <n v="40000"/>
    <n v="6130"/>
    <x v="1"/>
    <x v="0"/>
    <s v="USD"/>
    <n v="1420938172"/>
    <n v="1418346172"/>
    <b v="0"/>
    <n v="135"/>
    <b v="0"/>
    <s v="technology/wearables"/>
    <n v="0.15325"/>
    <n v="45.407407407407405"/>
    <x v="2"/>
    <x v="8"/>
  </r>
  <r>
    <x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x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x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x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x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x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x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x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x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x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x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x v="1330"/>
    <x v="1330"/>
    <s v="Outdoor play is essential. Wanderwatch helps to make it fun and safe! Fun for kids, great for parents. Time to Play!"/>
    <n v="35000"/>
    <n v="7873"/>
    <x v="1"/>
    <x v="0"/>
    <s v="USD"/>
    <n v="1467432000"/>
    <n v="1464763109"/>
    <b v="0"/>
    <n v="50"/>
    <b v="0"/>
    <s v="technology/wearables"/>
    <n v="0.22494285714285714"/>
    <n v="157.46"/>
    <x v="2"/>
    <x v="8"/>
  </r>
  <r>
    <x v="1331"/>
    <x v="1331"/>
    <s v="The World's First Wearable Battery Backup - wireless, modular, flexible, and ultra-lightweight! Click, charge, go!!!"/>
    <n v="250000"/>
    <n v="3417"/>
    <x v="1"/>
    <x v="0"/>
    <s v="USD"/>
    <n v="1471435554"/>
    <n v="1468843554"/>
    <b v="0"/>
    <n v="34"/>
    <b v="0"/>
    <s v="technology/wearables"/>
    <n v="1.3668E-2"/>
    <n v="100.5"/>
    <x v="2"/>
    <x v="8"/>
  </r>
  <r>
    <x v="1332"/>
    <x v="1332"/>
    <s v="Long bus queue and no seats around? This light weight seating device can be worn anywhere and at anytime! Belt that converts into seat."/>
    <n v="10115"/>
    <n v="0"/>
    <x v="1"/>
    <x v="16"/>
    <s v="CHF"/>
    <n v="1485480408"/>
    <n v="1482888408"/>
    <b v="0"/>
    <n v="0"/>
    <b v="0"/>
    <s v="technology/wearables"/>
    <n v="0"/>
    <e v="#DIV/0!"/>
    <x v="2"/>
    <x v="8"/>
  </r>
  <r>
    <x v="1333"/>
    <x v="1333"/>
    <s v="Im in the process of creating a biohazard suit that can be worn like an extra layer, unlike these bulky units that are currently in use"/>
    <n v="2500"/>
    <n v="0"/>
    <x v="1"/>
    <x v="2"/>
    <s v="AUD"/>
    <n v="1405478025"/>
    <n v="1402886025"/>
    <b v="0"/>
    <n v="0"/>
    <b v="0"/>
    <s v="technology/wearables"/>
    <n v="0"/>
    <e v="#DIV/0!"/>
    <x v="2"/>
    <x v="8"/>
  </r>
  <r>
    <x v="1334"/>
    <x v="1334"/>
    <s v="A wearable device that allows you to dock and operate your phone hands-free anywhere and everywhere!"/>
    <n v="133000"/>
    <n v="14303"/>
    <x v="1"/>
    <x v="0"/>
    <s v="USD"/>
    <n v="1457721287"/>
    <n v="1455129287"/>
    <b v="0"/>
    <n v="276"/>
    <b v="0"/>
    <s v="technology/wearables"/>
    <n v="0.10754135338345865"/>
    <n v="51.822463768115945"/>
    <x v="2"/>
    <x v="8"/>
  </r>
  <r>
    <x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x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x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x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x v="1339"/>
    <x v="1339"/>
    <s v="World's Smallest customizable Phone &amp; GPS Watch for kids !"/>
    <n v="50000"/>
    <n v="3317"/>
    <x v="1"/>
    <x v="0"/>
    <s v="USD"/>
    <n v="1418056315"/>
    <n v="1414164715"/>
    <b v="0"/>
    <n v="37"/>
    <b v="0"/>
    <s v="technology/wearables"/>
    <n v="6.6339999999999996E-2"/>
    <n v="89.648648648648646"/>
    <x v="2"/>
    <x v="8"/>
  </r>
  <r>
    <x v="1340"/>
    <x v="1340"/>
    <s v="I would like to make nicer, more stylish looking frames for the Google Glass using 3D printing technology."/>
    <n v="1680"/>
    <n v="0"/>
    <x v="1"/>
    <x v="0"/>
    <s v="USD"/>
    <n v="1408112253"/>
    <n v="1405520253"/>
    <b v="0"/>
    <n v="0"/>
    <b v="0"/>
    <s v="technology/wearables"/>
    <n v="0"/>
    <e v="#DIV/0!"/>
    <x v="2"/>
    <x v="8"/>
  </r>
  <r>
    <x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x v="1342"/>
    <x v="1342"/>
    <s v="Method50 aims to prototype a revolutionary true heads up display to create a new way of living in, playing in, and viewing the world."/>
    <n v="50000"/>
    <n v="100"/>
    <x v="1"/>
    <x v="0"/>
    <s v="USD"/>
    <n v="1437161739"/>
    <n v="1434569739"/>
    <b v="0"/>
    <n v="1"/>
    <b v="0"/>
    <s v="technology/wearables"/>
    <n v="2E-3"/>
    <n v="100"/>
    <x v="2"/>
    <x v="8"/>
  </r>
  <r>
    <x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x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x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x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x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x v="1351"/>
    <s v="Discover your purpose, live a more fulfilling life, leave a positive footprint on society."/>
    <n v="20000"/>
    <n v="20253"/>
    <x v="0"/>
    <x v="0"/>
    <s v="USD"/>
    <n v="1455299144"/>
    <n v="1452707144"/>
    <b v="0"/>
    <n v="120"/>
    <b v="1"/>
    <s v="publishing/nonfiction"/>
    <n v="1.0126500000000001"/>
    <n v="168.77500000000001"/>
    <x v="3"/>
    <x v="9"/>
  </r>
  <r>
    <x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x v="1353"/>
    <s v="A book that teaches aspiring writers how to get from a basic idea to a fully rewritten screenplay."/>
    <n v="1000"/>
    <n v="1336"/>
    <x v="0"/>
    <x v="0"/>
    <s v="USD"/>
    <n v="1362960000"/>
    <n v="1359946188"/>
    <b v="0"/>
    <n v="42"/>
    <b v="1"/>
    <s v="publishing/nonfiction"/>
    <n v="1.3360000000000001"/>
    <n v="31.80952380952381"/>
    <x v="3"/>
    <x v="9"/>
  </r>
  <r>
    <x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x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x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x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x v="1360"/>
    <s v="So Bad, It's Good! is a guide to finding the best films for your bad movie night."/>
    <n v="1500"/>
    <n v="2598"/>
    <x v="0"/>
    <x v="0"/>
    <s v="USD"/>
    <n v="1343943420"/>
    <n v="1341524220"/>
    <b v="0"/>
    <n v="81"/>
    <b v="1"/>
    <s v="publishing/nonfiction"/>
    <n v="1.732"/>
    <n v="32.074074074074076"/>
    <x v="3"/>
    <x v="9"/>
  </r>
  <r>
    <x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x v="1362"/>
    <x v="1362"/>
    <s v="The never-before-told story of Karl Barth's (first and only) journey to the United States in 1962."/>
    <n v="1000"/>
    <n v="1091"/>
    <x v="0"/>
    <x v="0"/>
    <s v="USD"/>
    <n v="1378592731"/>
    <n v="1373408731"/>
    <b v="0"/>
    <n v="25"/>
    <b v="1"/>
    <s v="publishing/nonfiction"/>
    <n v="1.091"/>
    <n v="43.64"/>
    <x v="3"/>
    <x v="9"/>
  </r>
  <r>
    <x v="1363"/>
    <x v="1363"/>
    <s v="Identifying cancer and disease products we use everyday and are totally unaware of. Then substituting them with healthy alternatives"/>
    <n v="200"/>
    <n v="200"/>
    <x v="0"/>
    <x v="0"/>
    <s v="USD"/>
    <n v="1455523140"/>
    <n v="1453925727"/>
    <b v="0"/>
    <n v="5"/>
    <b v="1"/>
    <s v="publishing/nonfiction"/>
    <n v="1"/>
    <n v="40"/>
    <x v="3"/>
    <x v="9"/>
  </r>
  <r>
    <x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x v="1366"/>
    <x v="1366"/>
    <s v="A musical memorial for Alexi Petersen."/>
    <n v="7500"/>
    <n v="9486.69"/>
    <x v="0"/>
    <x v="0"/>
    <s v="USD"/>
    <n v="1417049663"/>
    <n v="1413158063"/>
    <b v="0"/>
    <n v="147"/>
    <b v="1"/>
    <s v="music/rock"/>
    <n v="1.2648920000000001"/>
    <n v="64.535306122448986"/>
    <x v="4"/>
    <x v="11"/>
  </r>
  <r>
    <x v="1367"/>
    <x v="1367"/>
    <s v="House of Rabbits are recording our full-length, debut album! Support independent music, receive great rewards!"/>
    <n v="5000"/>
    <n v="5713"/>
    <x v="0"/>
    <x v="0"/>
    <s v="USD"/>
    <n v="1447463050"/>
    <n v="1444867450"/>
    <b v="0"/>
    <n v="90"/>
    <b v="1"/>
    <s v="music/rock"/>
    <n v="1.1426000000000001"/>
    <n v="63.477777777777774"/>
    <x v="4"/>
    <x v="11"/>
  </r>
  <r>
    <x v="1368"/>
    <x v="1368"/>
    <s v="We are in the final stages of the creation of our 4th record, The Separation Effect. our most passionate record to date."/>
    <n v="5000"/>
    <n v="5535"/>
    <x v="0"/>
    <x v="0"/>
    <s v="USD"/>
    <n v="1434342894"/>
    <n v="1432269294"/>
    <b v="0"/>
    <n v="87"/>
    <b v="1"/>
    <s v="music/rock"/>
    <n v="1.107"/>
    <n v="63.620689655172413"/>
    <x v="4"/>
    <x v="11"/>
  </r>
  <r>
    <x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x v="1370"/>
    <s v="Songs about the first year of parenthood, often inappropriate for children"/>
    <n v="1500"/>
    <n v="1555"/>
    <x v="0"/>
    <x v="0"/>
    <s v="USD"/>
    <n v="1381881890"/>
    <n v="1380585890"/>
    <b v="0"/>
    <n v="20"/>
    <b v="1"/>
    <s v="music/rock"/>
    <n v="1.0366666666666666"/>
    <n v="77.75"/>
    <x v="4"/>
    <x v="11"/>
  </r>
  <r>
    <x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x v="1372"/>
    <s v="Please help us raise funds to press our new CD!"/>
    <n v="500"/>
    <n v="620"/>
    <x v="0"/>
    <x v="0"/>
    <s v="USD"/>
    <n v="1342115132"/>
    <n v="1339523132"/>
    <b v="0"/>
    <n v="16"/>
    <b v="1"/>
    <s v="music/rock"/>
    <n v="1.24"/>
    <n v="38.75"/>
    <x v="4"/>
    <x v="11"/>
  </r>
  <r>
    <x v="1373"/>
    <x v="1373"/>
    <s v="Help Broccoli Samurai raise money to get a new van and continue bringing you the jams!"/>
    <n v="10000"/>
    <n v="10501"/>
    <x v="0"/>
    <x v="0"/>
    <s v="USD"/>
    <n v="1483138233"/>
    <n v="1480546233"/>
    <b v="0"/>
    <n v="52"/>
    <b v="1"/>
    <s v="music/rock"/>
    <n v="1.0501"/>
    <n v="201.94230769230768"/>
    <x v="4"/>
    <x v="11"/>
  </r>
  <r>
    <x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x v="1376"/>
    <s v="Dead Pirates are planning a second pressing of HIGHMARE LP, who wants one ?"/>
    <n v="3700"/>
    <n v="9342"/>
    <x v="0"/>
    <x v="1"/>
    <s v="GBP"/>
    <n v="1480784606"/>
    <n v="1478189006"/>
    <b v="0"/>
    <n v="168"/>
    <b v="1"/>
    <s v="music/rock"/>
    <n v="2.5248648648648651"/>
    <n v="55.607142857142854"/>
    <x v="4"/>
    <x v="11"/>
  </r>
  <r>
    <x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x v="1378"/>
    <s v="A psychedelic post rock masterpiece!"/>
    <n v="2000"/>
    <n v="4067"/>
    <x v="0"/>
    <x v="1"/>
    <s v="GBP"/>
    <n v="1470075210"/>
    <n v="1468779210"/>
    <b v="0"/>
    <n v="133"/>
    <b v="1"/>
    <s v="music/rock"/>
    <n v="2.0335000000000001"/>
    <n v="30.578947368421051"/>
    <x v="4"/>
    <x v="11"/>
  </r>
  <r>
    <x v="1379"/>
    <x v="1379"/>
    <s v="---------The long-awaited debut full-length from Justin Ruddy--------"/>
    <n v="10000"/>
    <n v="11160"/>
    <x v="0"/>
    <x v="0"/>
    <s v="USD"/>
    <n v="1433504876"/>
    <n v="1430912876"/>
    <b v="0"/>
    <n v="151"/>
    <b v="1"/>
    <s v="music/rock"/>
    <n v="1.1160000000000001"/>
    <n v="73.907284768211923"/>
    <x v="4"/>
    <x v="11"/>
  </r>
  <r>
    <x v="1380"/>
    <x v="1380"/>
    <s v="A DIY MUSIC FESTIVAL FROM ST. LOUIS MO! Bands make their own festival, help make it legit!"/>
    <n v="25"/>
    <n v="106"/>
    <x v="0"/>
    <x v="0"/>
    <s v="USD"/>
    <n v="1433815200"/>
    <n v="1431886706"/>
    <b v="0"/>
    <n v="5"/>
    <b v="1"/>
    <s v="music/rock"/>
    <n v="4.24"/>
    <n v="21.2"/>
    <x v="4"/>
    <x v="11"/>
  </r>
  <r>
    <x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x v="1382"/>
    <s v="We're making a new record -- independently! We've got some great new songs we're really excited to bring to you!"/>
    <n v="8000"/>
    <n v="8349"/>
    <x v="0"/>
    <x v="0"/>
    <s v="USD"/>
    <n v="1367867536"/>
    <n v="1365275536"/>
    <b v="0"/>
    <n v="148"/>
    <b v="1"/>
    <s v="music/rock"/>
    <n v="1.043625"/>
    <n v="56.412162162162161"/>
    <x v="4"/>
    <x v="11"/>
  </r>
  <r>
    <x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x v="1384"/>
    <x v="1384"/>
    <s v="Outland Warrior is my first solo musical project, featuring songs written by me and recorded at my home studio."/>
    <n v="3500"/>
    <n v="4343"/>
    <x v="0"/>
    <x v="0"/>
    <s v="USD"/>
    <n v="1436117922"/>
    <n v="1433525922"/>
    <b v="0"/>
    <n v="63"/>
    <b v="1"/>
    <s v="music/rock"/>
    <n v="1.2408571428571429"/>
    <n v="68.936507936507937"/>
    <x v="4"/>
    <x v="11"/>
  </r>
  <r>
    <x v="1385"/>
    <x v="1385"/>
    <s v="Musicians, singers &amp; songwriters from all over the world collaborate via YouTube in order to create an amazing album!"/>
    <n v="8000"/>
    <n v="8832.49"/>
    <x v="0"/>
    <x v="12"/>
    <s v="EUR"/>
    <n v="1461931860"/>
    <n v="1457109121"/>
    <b v="0"/>
    <n v="134"/>
    <b v="1"/>
    <s v="music/rock"/>
    <n v="1.10406125"/>
    <n v="65.914104477611943"/>
    <x v="4"/>
    <x v="11"/>
  </r>
  <r>
    <x v="1386"/>
    <x v="1386"/>
    <s v="We are a classic hard rock/heavy metal band just trying to keep rock alive!"/>
    <n v="400"/>
    <n v="875"/>
    <x v="0"/>
    <x v="0"/>
    <s v="USD"/>
    <n v="1438183889"/>
    <n v="1435591889"/>
    <b v="0"/>
    <n v="14"/>
    <b v="1"/>
    <s v="music/rock"/>
    <n v="2.1875"/>
    <n v="62.5"/>
    <x v="4"/>
    <x v="11"/>
  </r>
  <r>
    <x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x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x v="1389"/>
    <s v="Help fund the pressing of DANCEHALL's first record by pre-ordering it in advance!!!"/>
    <n v="500"/>
    <n v="727"/>
    <x v="0"/>
    <x v="1"/>
    <s v="GBP"/>
    <n v="1471087957"/>
    <n v="1468495957"/>
    <b v="0"/>
    <n v="34"/>
    <b v="1"/>
    <s v="music/rock"/>
    <n v="1.454"/>
    <n v="21.382352941176471"/>
    <x v="4"/>
    <x v="11"/>
  </r>
  <r>
    <x v="1390"/>
    <x v="1390"/>
    <s v="Breakout Artist Management will be working with us on a brand new music video and we need your help!"/>
    <n v="2800"/>
    <n v="3055"/>
    <x v="0"/>
    <x v="0"/>
    <s v="USD"/>
    <n v="1430154720"/>
    <n v="1427224606"/>
    <b v="0"/>
    <n v="19"/>
    <b v="1"/>
    <s v="music/rock"/>
    <n v="1.0910714285714285"/>
    <n v="160.78947368421052"/>
    <x v="4"/>
    <x v="11"/>
  </r>
  <r>
    <x v="1391"/>
    <x v="1391"/>
    <s v="With the money donated through this project we intend on investing in sound equipment for live shows"/>
    <n v="500"/>
    <n v="551"/>
    <x v="0"/>
    <x v="0"/>
    <s v="USD"/>
    <n v="1440219540"/>
    <n v="1436369818"/>
    <b v="0"/>
    <n v="13"/>
    <b v="1"/>
    <s v="music/rock"/>
    <n v="1.1020000000000001"/>
    <n v="42.384615384615387"/>
    <x v="4"/>
    <x v="11"/>
  </r>
  <r>
    <x v="1392"/>
    <x v="1392"/>
    <s v="Telesomniac is a rock band from Provo, UT releasing their debut album Thirty-One Flashes in the Dark."/>
    <n v="2500"/>
    <n v="2841"/>
    <x v="0"/>
    <x v="0"/>
    <s v="USD"/>
    <n v="1456976586"/>
    <n v="1454298186"/>
    <b v="0"/>
    <n v="104"/>
    <b v="1"/>
    <s v="music/rock"/>
    <n v="1.1364000000000001"/>
    <n v="27.317307692307693"/>
    <x v="4"/>
    <x v="11"/>
  </r>
  <r>
    <x v="1393"/>
    <x v="1393"/>
    <s v="Rock n' Roll tales of our times"/>
    <n v="10000"/>
    <n v="10235"/>
    <x v="0"/>
    <x v="0"/>
    <s v="USD"/>
    <n v="1470068523"/>
    <n v="1467476523"/>
    <b v="0"/>
    <n v="52"/>
    <b v="1"/>
    <s v="music/rock"/>
    <n v="1.0235000000000001"/>
    <n v="196.82692307692307"/>
    <x v="4"/>
    <x v="11"/>
  </r>
  <r>
    <x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x v="1395"/>
    <s v="Help Quiet Oaks record their debut album!!!"/>
    <n v="3500"/>
    <n v="3916"/>
    <x v="0"/>
    <x v="0"/>
    <s v="USD"/>
    <n v="1484430481"/>
    <n v="1481838481"/>
    <b v="0"/>
    <n v="82"/>
    <b v="1"/>
    <s v="music/rock"/>
    <n v="1.1188571428571428"/>
    <n v="47.756097560975611"/>
    <x v="4"/>
    <x v="11"/>
  </r>
  <r>
    <x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x v="1398"/>
    <s v="'StonyCold', a Kansas-based 80's Rock Band, is recording their first all-cover tunes CD, 'Back To the 80's With StonyCold!'"/>
    <n v="4400"/>
    <n v="4826"/>
    <x v="0"/>
    <x v="0"/>
    <s v="USD"/>
    <n v="1467752334"/>
    <n v="1465160334"/>
    <b v="0"/>
    <n v="65"/>
    <b v="1"/>
    <s v="music/rock"/>
    <n v="1.0968181818181819"/>
    <n v="74.246153846153845"/>
    <x v="4"/>
    <x v="11"/>
  </r>
  <r>
    <x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x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x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x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x v="1405"/>
    <x v="1405"/>
    <s v="Will more people read the Bible if it were translated into Emoticons?"/>
    <n v="25000"/>
    <n v="105"/>
    <x v="2"/>
    <x v="0"/>
    <s v="USD"/>
    <n v="1417195201"/>
    <n v="1414599601"/>
    <b v="1"/>
    <n v="17"/>
    <b v="0"/>
    <s v="publishing/translations"/>
    <n v="4.1999999999999997E-3"/>
    <n v="6.1764705882352944"/>
    <x v="3"/>
    <x v="22"/>
  </r>
  <r>
    <x v="1406"/>
    <x v="1406"/>
    <s v="The White coat and the battle dress uniform"/>
    <n v="12000"/>
    <n v="15"/>
    <x v="2"/>
    <x v="13"/>
    <s v="EUR"/>
    <n v="1449914400"/>
    <n v="1445336607"/>
    <b v="0"/>
    <n v="3"/>
    <b v="0"/>
    <s v="publishing/translations"/>
    <n v="1.25E-3"/>
    <n v="5"/>
    <x v="3"/>
    <x v="22"/>
  </r>
  <r>
    <x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x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x v="1409"/>
    <x v="1409"/>
    <s v="Modern Literal Translation of the 1st Book of the Torah in English and Russian with sub-linear and interlinear layout."/>
    <n v="4000"/>
    <n v="0"/>
    <x v="2"/>
    <x v="0"/>
    <s v="USD"/>
    <n v="1420085535"/>
    <n v="1414897935"/>
    <b v="0"/>
    <n v="0"/>
    <b v="0"/>
    <s v="publishing/translations"/>
    <n v="0"/>
    <e v="#DIV/0!"/>
    <x v="3"/>
    <x v="22"/>
  </r>
  <r>
    <x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x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x v="1412"/>
    <x v="1412"/>
    <s v="â€œClimbing Silver!â€- An English translation of the Young Adult Shogi novella"/>
    <n v="7000"/>
    <n v="320"/>
    <x v="2"/>
    <x v="0"/>
    <s v="USD"/>
    <n v="1417656699"/>
    <n v="1415064699"/>
    <b v="0"/>
    <n v="13"/>
    <b v="0"/>
    <s v="publishing/translations"/>
    <n v="4.5714285714285714E-2"/>
    <n v="24.615384615384617"/>
    <x v="3"/>
    <x v="22"/>
  </r>
  <r>
    <x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x v="1414"/>
    <x v="1414"/>
    <s v="Create an open source &quot;interlinear&quot; translation fo the Greek New Testament in re-publishable and open source database format."/>
    <n v="500"/>
    <n v="1"/>
    <x v="2"/>
    <x v="0"/>
    <s v="USD"/>
    <n v="1483423467"/>
    <n v="1480831467"/>
    <b v="0"/>
    <n v="1"/>
    <b v="0"/>
    <s v="publishing/translations"/>
    <n v="2E-3"/>
    <n v="1"/>
    <x v="3"/>
    <x v="22"/>
  </r>
  <r>
    <x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x v="1416"/>
    <x v="1416"/>
    <s v="glenn's  book of quotes is designed to give the readers a thought for the day , lighten the mood  and put a smile  on their faces."/>
    <n v="50000"/>
    <n v="0"/>
    <x v="2"/>
    <x v="0"/>
    <s v="USD"/>
    <n v="1448147619"/>
    <n v="1445552019"/>
    <b v="0"/>
    <n v="0"/>
    <b v="0"/>
    <s v="publishing/translations"/>
    <n v="0"/>
    <e v="#DIV/0!"/>
    <x v="3"/>
    <x v="22"/>
  </r>
  <r>
    <x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x v="1418"/>
    <x v="1418"/>
    <s v="Â¿Y si hubiera una camino intermedio entre ciencia y religion?_x000a_Descubre la respuesta ayudando a publicar y traducir este libro."/>
    <n v="3000"/>
    <n v="6"/>
    <x v="2"/>
    <x v="3"/>
    <s v="EUR"/>
    <n v="1456397834"/>
    <n v="1453805834"/>
    <b v="0"/>
    <n v="1"/>
    <b v="0"/>
    <s v="publishing/translations"/>
    <n v="2E-3"/>
    <n v="6"/>
    <x v="3"/>
    <x v="22"/>
  </r>
  <r>
    <x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x v="1420"/>
    <x v="1420"/>
    <s v="Help me butcher Shakespeare in a satirical fashion."/>
    <n v="110"/>
    <n v="3"/>
    <x v="2"/>
    <x v="0"/>
    <s v="USD"/>
    <n v="1467129686"/>
    <n v="1464969686"/>
    <b v="0"/>
    <n v="3"/>
    <b v="0"/>
    <s v="publishing/translations"/>
    <n v="2.7272727272727271E-2"/>
    <n v="1"/>
    <x v="3"/>
    <x v="22"/>
  </r>
  <r>
    <x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x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x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x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x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x v="1426"/>
    <x v="1426"/>
    <s v="The World of Sharks is an interactive eBook for the iPad and Mac. It shall be translated into english to make it available worldwide."/>
    <n v="1000"/>
    <n v="0"/>
    <x v="2"/>
    <x v="12"/>
    <s v="EUR"/>
    <n v="1440408120"/>
    <n v="1435224120"/>
    <b v="0"/>
    <n v="0"/>
    <b v="0"/>
    <s v="publishing/translations"/>
    <n v="0"/>
    <e v="#DIV/0!"/>
    <x v="3"/>
    <x v="22"/>
  </r>
  <r>
    <x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x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x v="1429"/>
    <x v="1429"/>
    <s v="A guy in his 30's tries to live his &quot;American Dream&quot;, but quickly it turns into a nightmare. (A Novel)"/>
    <n v="10000"/>
    <n v="0"/>
    <x v="2"/>
    <x v="0"/>
    <s v="USD"/>
    <n v="1428629242"/>
    <n v="1426037242"/>
    <b v="0"/>
    <n v="0"/>
    <b v="0"/>
    <s v="publishing/translations"/>
    <n v="0"/>
    <e v="#DIV/0!"/>
    <x v="3"/>
    <x v="22"/>
  </r>
  <r>
    <x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x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x v="1432"/>
    <x v="1432"/>
    <s v="THE HOLY BIB-EL Translated By Leon Cook. The Creation: CHAPTER 1.  1* In the beginning Gods created The Heavens and The Planet Earth."/>
    <n v="40000"/>
    <n v="0"/>
    <x v="2"/>
    <x v="0"/>
    <s v="USD"/>
    <n v="1437417828"/>
    <n v="1434825828"/>
    <b v="0"/>
    <n v="0"/>
    <b v="0"/>
    <s v="publishing/translations"/>
    <n v="0"/>
    <e v="#DIV/0!"/>
    <x v="3"/>
    <x v="22"/>
  </r>
  <r>
    <x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x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x v="1435"/>
    <x v="1435"/>
    <s v="English translation of the first book from a sword and sorcery Fantasy trilogy, by Paolo Parente"/>
    <n v="15000"/>
    <n v="15"/>
    <x v="2"/>
    <x v="13"/>
    <s v="EUR"/>
    <n v="1444589020"/>
    <n v="1441997020"/>
    <b v="0"/>
    <n v="2"/>
    <b v="0"/>
    <s v="publishing/translations"/>
    <n v="1E-3"/>
    <n v="7.5"/>
    <x v="3"/>
    <x v="22"/>
  </r>
  <r>
    <x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x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x v="1438"/>
    <x v="1438"/>
    <s v="Feltmaking is an acient yet modern craft using wool in creative ways. Our thorough guides should be for people all over the world."/>
    <n v="20000"/>
    <n v="600"/>
    <x v="2"/>
    <x v="8"/>
    <s v="DKK"/>
    <n v="1461765300"/>
    <n v="1459198499"/>
    <b v="0"/>
    <n v="8"/>
    <b v="0"/>
    <s v="publishing/translations"/>
    <n v="0.03"/>
    <n v="75"/>
    <x v="3"/>
    <x v="22"/>
  </r>
  <r>
    <x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x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x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x v="1442"/>
    <x v="1442"/>
    <s v="If people contribute on Kickstarter, I will be able to give this 159-page e-book anthology away free to libraries and e-bookreaders.  I"/>
    <n v="1500"/>
    <n v="0"/>
    <x v="2"/>
    <x v="0"/>
    <s v="USD"/>
    <n v="1464190158"/>
    <n v="1461598158"/>
    <b v="0"/>
    <n v="0"/>
    <b v="0"/>
    <s v="publishing/translations"/>
    <n v="0"/>
    <e v="#DIV/0!"/>
    <x v="3"/>
    <x v="22"/>
  </r>
  <r>
    <x v="1443"/>
    <x v="1443"/>
    <s v="Hello everyone !_x000a_I need your help for translate my saga Fantasy : Icarus at the school of the gods - Book 1&quot;."/>
    <n v="13000"/>
    <n v="0"/>
    <x v="2"/>
    <x v="6"/>
    <s v="EUR"/>
    <n v="1483395209"/>
    <n v="1480803209"/>
    <b v="0"/>
    <n v="0"/>
    <b v="0"/>
    <s v="publishing/translations"/>
    <n v="0"/>
    <e v="#DIV/0!"/>
    <x v="3"/>
    <x v="22"/>
  </r>
  <r>
    <x v="1444"/>
    <x v="1444"/>
    <s v="We as a successfull german stock market newsletter publisher want expand in the US market!"/>
    <n v="4950"/>
    <n v="0"/>
    <x v="2"/>
    <x v="12"/>
    <s v="EUR"/>
    <n v="1442091462"/>
    <n v="1436907462"/>
    <b v="0"/>
    <n v="0"/>
    <b v="0"/>
    <s v="publishing/translations"/>
    <n v="0"/>
    <e v="#DIV/0!"/>
    <x v="3"/>
    <x v="22"/>
  </r>
  <r>
    <x v="1445"/>
    <x v="1445"/>
    <s v="Erstellung einer deutschen Ãœbersetzung ( Lesbarmachung ) des Buches Finnegans Wake von James Joyce. Die Umsetzung erfolgt 1 zu 1."/>
    <n v="130000"/>
    <n v="0"/>
    <x v="2"/>
    <x v="12"/>
    <s v="EUR"/>
    <n v="1434286855"/>
    <n v="1431694855"/>
    <b v="0"/>
    <n v="0"/>
    <b v="0"/>
    <s v="publishing/translations"/>
    <n v="0"/>
    <e v="#DIV/0!"/>
    <x v="3"/>
    <x v="22"/>
  </r>
  <r>
    <x v="1446"/>
    <x v="1446"/>
    <s v="All backers can help us with 1â‚¬ to create the 1st Italian Manual Kickstarter - Per chi vuole finanziare le proprie idee con successo"/>
    <n v="900"/>
    <n v="0"/>
    <x v="2"/>
    <x v="13"/>
    <s v="EUR"/>
    <n v="1461235478"/>
    <n v="1459507478"/>
    <b v="0"/>
    <n v="0"/>
    <b v="0"/>
    <s v="publishing/translations"/>
    <n v="0"/>
    <e v="#DIV/0!"/>
    <x v="3"/>
    <x v="22"/>
  </r>
  <r>
    <x v="1447"/>
    <x v="1447"/>
    <s v="I'm creating a dictionary of multiple Indian languages."/>
    <n v="500000"/>
    <n v="75"/>
    <x v="2"/>
    <x v="0"/>
    <s v="USD"/>
    <n v="1467999134"/>
    <n v="1465407134"/>
    <b v="0"/>
    <n v="3"/>
    <b v="0"/>
    <s v="publishing/translations"/>
    <n v="1.4999999999999999E-4"/>
    <n v="25"/>
    <x v="3"/>
    <x v="22"/>
  </r>
  <r>
    <x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x v="1449"/>
    <x v="1449"/>
    <s v="Calling out Backers throughout the world. We are here to provide an intermediate channel to offer U.S. products worldwide. PLEASE READ!"/>
    <n v="8888"/>
    <n v="0"/>
    <x v="2"/>
    <x v="0"/>
    <s v="USD"/>
    <n v="1431286105"/>
    <n v="1427138905"/>
    <b v="0"/>
    <n v="0"/>
    <b v="0"/>
    <s v="publishing/translations"/>
    <n v="0"/>
    <e v="#DIV/0!"/>
    <x v="3"/>
    <x v="22"/>
  </r>
  <r>
    <x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x v="1451"/>
    <x v="1451"/>
    <s v="Modern Literal Translation of the Torah in English and Russian with sub-linear and interlinear layout."/>
    <n v="18950"/>
    <n v="2"/>
    <x v="1"/>
    <x v="0"/>
    <s v="USD"/>
    <n v="1416355259"/>
    <n v="1413759659"/>
    <b v="0"/>
    <n v="2"/>
    <b v="0"/>
    <s v="publishing/translations"/>
    <n v="1.0554089709762533E-4"/>
    <n v="1"/>
    <x v="3"/>
    <x v="22"/>
  </r>
  <r>
    <x v="1452"/>
    <x v="1452"/>
    <s v="I am gathering rare, out-of-print Judo books for preservation, translation and sharing."/>
    <n v="14000"/>
    <n v="0"/>
    <x v="1"/>
    <x v="0"/>
    <s v="USD"/>
    <n v="1406566363"/>
    <n v="1403974363"/>
    <b v="0"/>
    <n v="0"/>
    <b v="0"/>
    <s v="publishing/translations"/>
    <n v="0"/>
    <e v="#DIV/0!"/>
    <x v="3"/>
    <x v="22"/>
  </r>
  <r>
    <x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x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x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x v="1456"/>
    <x v="1456"/>
    <s v="English Version of my auto-published novel"/>
    <n v="5000"/>
    <n v="145"/>
    <x v="1"/>
    <x v="13"/>
    <s v="EUR"/>
    <n v="1483459365"/>
    <n v="1480867365"/>
    <b v="0"/>
    <n v="3"/>
    <b v="0"/>
    <s v="publishing/translations"/>
    <n v="2.9000000000000001E-2"/>
    <n v="48.333333333333336"/>
    <x v="3"/>
    <x v="22"/>
  </r>
  <r>
    <x v="1457"/>
    <x v="1457"/>
    <s v="Age is more than just a number, I hope your younger than you feel."/>
    <n v="6000"/>
    <n v="0"/>
    <x v="1"/>
    <x v="0"/>
    <s v="USD"/>
    <n v="1447281044"/>
    <n v="1444685444"/>
    <b v="0"/>
    <n v="0"/>
    <b v="0"/>
    <s v="publishing/translations"/>
    <n v="0"/>
    <e v="#DIV/0!"/>
    <x v="3"/>
    <x v="22"/>
  </r>
  <r>
    <x v="1458"/>
    <x v="1458"/>
    <s v="I decided to get help. I respect AA and recognize the value of it's methods but the overwhelming religious language is a big hurdle. ."/>
    <n v="5000"/>
    <n v="0"/>
    <x v="1"/>
    <x v="0"/>
    <s v="USD"/>
    <n v="1407729600"/>
    <n v="1405097760"/>
    <b v="0"/>
    <n v="0"/>
    <b v="0"/>
    <s v="publishing/translations"/>
    <n v="0"/>
    <e v="#DIV/0!"/>
    <x v="3"/>
    <x v="22"/>
  </r>
  <r>
    <x v="1459"/>
    <x v="1459"/>
    <s v="What if you suddenly found out, that your life wasnÂ´t the life you thought you had? What if you were like all the others!"/>
    <n v="37000"/>
    <n v="0"/>
    <x v="1"/>
    <x v="8"/>
    <s v="DKK"/>
    <n v="1449077100"/>
    <n v="1446612896"/>
    <b v="0"/>
    <n v="0"/>
    <b v="0"/>
    <s v="publishing/translations"/>
    <n v="0"/>
    <e v="#DIV/0!"/>
    <x v="3"/>
    <x v="22"/>
  </r>
  <r>
    <x v="1460"/>
    <x v="1460"/>
    <s v="KJV2015 Easier to understand for our kids and family not leaving out one verse or changing a meaning one bit."/>
    <n v="25000000"/>
    <n v="0"/>
    <x v="1"/>
    <x v="0"/>
    <s v="USD"/>
    <n v="1417391100"/>
    <n v="1412371898"/>
    <b v="0"/>
    <n v="0"/>
    <b v="0"/>
    <s v="publishing/translations"/>
    <n v="0"/>
    <e v="#DIV/0!"/>
    <x v="3"/>
    <x v="22"/>
  </r>
  <r>
    <x v="1461"/>
    <x v="1461"/>
    <s v="Series 2 of Relatively Prime, a podcast of stories from the Mathematical Domain"/>
    <n v="15000"/>
    <n v="15186.69"/>
    <x v="0"/>
    <x v="0"/>
    <s v="USD"/>
    <n v="1413849600"/>
    <n v="1410967754"/>
    <b v="1"/>
    <n v="340"/>
    <b v="1"/>
    <s v="publishing/radio &amp; podcasts"/>
    <n v="1.012446"/>
    <n v="44.66673529411765"/>
    <x v="3"/>
    <x v="23"/>
  </r>
  <r>
    <x v="1462"/>
    <x v="1462"/>
    <s v="A new radio show focused on short fiction produced by Louisville Public Media"/>
    <n v="4000"/>
    <n v="4340.7"/>
    <x v="0"/>
    <x v="0"/>
    <s v="USD"/>
    <n v="1365609271"/>
    <n v="1363017271"/>
    <b v="1"/>
    <n v="150"/>
    <b v="1"/>
    <s v="publishing/radio &amp; podcasts"/>
    <n v="1.085175"/>
    <n v="28.937999999999999"/>
    <x v="3"/>
    <x v="23"/>
  </r>
  <r>
    <x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x v="1464"/>
    <s v="The Best Science Media on the Web"/>
    <n v="5000"/>
    <n v="8160"/>
    <x v="0"/>
    <x v="0"/>
    <s v="USD"/>
    <n v="1361029958"/>
    <n v="1358437958"/>
    <b v="1"/>
    <n v="234"/>
    <b v="1"/>
    <s v="publishing/radio &amp; podcasts"/>
    <n v="1.6319999999999999"/>
    <n v="34.871794871794869"/>
    <x v="3"/>
    <x v="23"/>
  </r>
  <r>
    <x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x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x v="1467"/>
    <s v="We are a new Spanish language podcast telling uniquely Latin American stories."/>
    <n v="40000"/>
    <n v="46032"/>
    <x v="0"/>
    <x v="0"/>
    <s v="USD"/>
    <n v="1332699285"/>
    <n v="1327518885"/>
    <b v="1"/>
    <n v="600"/>
    <b v="1"/>
    <s v="publishing/radio &amp; podcasts"/>
    <n v="1.1508"/>
    <n v="76.72"/>
    <x v="3"/>
    <x v="23"/>
  </r>
  <r>
    <x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x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x v="1473"/>
    <s v="Public Radio Project"/>
    <n v="1500"/>
    <n v="1807.74"/>
    <x v="0"/>
    <x v="0"/>
    <s v="USD"/>
    <n v="1330644639"/>
    <n v="1328052639"/>
    <b v="1"/>
    <n v="47"/>
    <b v="1"/>
    <s v="publishing/radio &amp; podcasts"/>
    <n v="1.20516"/>
    <n v="38.462553191489363"/>
    <x v="3"/>
    <x v="23"/>
  </r>
  <r>
    <x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x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x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x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x v="1482"/>
    <x v="1482"/>
    <s v="Those who believe, call them Gods._x000a_Those who don't believe, call them aliens._x000a_Either way, you can't stop the war."/>
    <n v="5000"/>
    <n v="5"/>
    <x v="2"/>
    <x v="0"/>
    <s v="USD"/>
    <n v="1347004260"/>
    <n v="1345062936"/>
    <b v="0"/>
    <n v="1"/>
    <b v="0"/>
    <s v="publishing/fiction"/>
    <n v="1E-3"/>
    <n v="5"/>
    <x v="3"/>
    <x v="10"/>
  </r>
  <r>
    <x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x v="1484"/>
    <x v="1484"/>
    <s v="The mussings of an old wizard"/>
    <n v="2000"/>
    <n v="0"/>
    <x v="2"/>
    <x v="0"/>
    <s v="USD"/>
    <n v="1342882260"/>
    <n v="1337834963"/>
    <b v="0"/>
    <n v="0"/>
    <b v="0"/>
    <s v="publishing/fiction"/>
    <n v="0"/>
    <e v="#DIV/0!"/>
    <x v="3"/>
    <x v="10"/>
  </r>
  <r>
    <x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x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x v="1487"/>
    <x v="1487"/>
    <s v="A lover becomes an enemy when a line has been crossed. Torn between memories and reality, his mask of sanity is slipping."/>
    <n v="10000"/>
    <n v="0"/>
    <x v="2"/>
    <x v="0"/>
    <s v="USD"/>
    <n v="1470175271"/>
    <n v="1467583271"/>
    <b v="0"/>
    <n v="0"/>
    <b v="0"/>
    <s v="publishing/fiction"/>
    <n v="0"/>
    <e v="#DIV/0!"/>
    <x v="3"/>
    <x v="10"/>
  </r>
  <r>
    <x v="1488"/>
    <x v="1488"/>
    <s v="A blockbuster sci-fi adventure. What would you do if one day your life changed to beyond the imaginable?"/>
    <n v="15000"/>
    <n v="360"/>
    <x v="2"/>
    <x v="2"/>
    <s v="AUD"/>
    <n v="1388928660"/>
    <n v="1386336660"/>
    <b v="0"/>
    <n v="6"/>
    <b v="0"/>
    <s v="publishing/fiction"/>
    <n v="2.4E-2"/>
    <n v="60"/>
    <x v="3"/>
    <x v="10"/>
  </r>
  <r>
    <x v="1489"/>
    <x v="1489"/>
    <s v="My project is a novel, QUIET ENJOYMENT. It is a funny and serious story of one friend helping another deal with AIDS."/>
    <n v="5000"/>
    <n v="0"/>
    <x v="2"/>
    <x v="0"/>
    <s v="USD"/>
    <n v="1352994052"/>
    <n v="1350398452"/>
    <b v="0"/>
    <n v="0"/>
    <b v="0"/>
    <s v="publishing/fiction"/>
    <n v="0"/>
    <e v="#DIV/0!"/>
    <x v="3"/>
    <x v="10"/>
  </r>
  <r>
    <x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x v="1491"/>
    <x v="1491"/>
    <s v="What do you get when you take outlaws, guns, gold and and old beagle in the old west? Adventure!"/>
    <n v="1200"/>
    <n v="100"/>
    <x v="2"/>
    <x v="0"/>
    <s v="USD"/>
    <n v="1424014680"/>
    <n v="1418922443"/>
    <b v="0"/>
    <n v="1"/>
    <b v="0"/>
    <s v="publishing/fiction"/>
    <n v="8.3333333333333329E-2"/>
    <n v="100"/>
    <x v="3"/>
    <x v="10"/>
  </r>
  <r>
    <x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x v="1493"/>
    <x v="1493"/>
    <s v="Help illustrate the sequel to the bestselling _x000a_The Transylvania Flying Squad of Detectives"/>
    <n v="2400"/>
    <n v="0"/>
    <x v="2"/>
    <x v="0"/>
    <s v="USD"/>
    <n v="1371415675"/>
    <n v="1368823675"/>
    <b v="0"/>
    <n v="0"/>
    <b v="0"/>
    <s v="publishing/fiction"/>
    <n v="0"/>
    <e v="#DIV/0!"/>
    <x v="3"/>
    <x v="10"/>
  </r>
  <r>
    <x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x v="1495"/>
    <x v="1495"/>
    <s v="The Adventures of Penelope Hawthorne. Part One: The Spellbook of Dracone."/>
    <n v="2000"/>
    <n v="0"/>
    <x v="2"/>
    <x v="0"/>
    <s v="USD"/>
    <n v="1314471431"/>
    <n v="1311879431"/>
    <b v="0"/>
    <n v="0"/>
    <b v="0"/>
    <s v="publishing/fiction"/>
    <n v="0"/>
    <e v="#DIV/0!"/>
    <x v="3"/>
    <x v="10"/>
  </r>
  <r>
    <x v="1496"/>
    <x v="1496"/>
    <s v="Capturing the awe-inspiring magic of the likes of LoTR, Tainted Steel tells the story of one mans' struggle against Destiny."/>
    <n v="1500"/>
    <n v="0"/>
    <x v="2"/>
    <x v="0"/>
    <s v="USD"/>
    <n v="1410866659"/>
    <n v="1405682659"/>
    <b v="0"/>
    <n v="0"/>
    <b v="0"/>
    <s v="publishing/fiction"/>
    <n v="0"/>
    <e v="#DIV/0!"/>
    <x v="3"/>
    <x v="10"/>
  </r>
  <r>
    <x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x v="1498"/>
    <x v="1498"/>
    <s v="Is a dead body in her bar enough to make this cop return to the force? She tried to retire . . but can she? A page-turning crime novel."/>
    <n v="3000"/>
    <n v="57"/>
    <x v="2"/>
    <x v="0"/>
    <s v="USD"/>
    <n v="1409787378"/>
    <n v="1405899378"/>
    <b v="0"/>
    <n v="3"/>
    <b v="0"/>
    <s v="publishing/fiction"/>
    <n v="1.9E-2"/>
    <n v="19"/>
    <x v="3"/>
    <x v="10"/>
  </r>
  <r>
    <x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x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x v="1501"/>
    <x v="1501"/>
    <s v="A hardcover book of surf, outdoor and nature photos from the British Columbia coast."/>
    <n v="52000"/>
    <n v="86492"/>
    <x v="0"/>
    <x v="5"/>
    <s v="CAD"/>
    <n v="1436364023"/>
    <n v="1433772023"/>
    <b v="1"/>
    <n v="885"/>
    <b v="1"/>
    <s v="photography/photobooks"/>
    <n v="1.6633076923076924"/>
    <n v="97.731073446327684"/>
    <x v="8"/>
    <x v="20"/>
  </r>
  <r>
    <x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x v="1504"/>
    <s v="A football photography book like no other about the 2014 World Cup in Brazil, by Ryu Voelkel."/>
    <n v="6500"/>
    <n v="18066"/>
    <x v="0"/>
    <x v="1"/>
    <s v="GBP"/>
    <n v="1402389180"/>
    <n v="1399996024"/>
    <b v="1"/>
    <n v="269"/>
    <b v="1"/>
    <s v="photography/photobooks"/>
    <n v="2.7793846153846156"/>
    <n v="67.159851301115239"/>
    <x v="8"/>
    <x v="20"/>
  </r>
  <r>
    <x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x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x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x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x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x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x v="1518"/>
    <s v="A photobook of Robin Schwartz's ongoing series with her daughter Amelia."/>
    <n v="15000"/>
    <n v="30805"/>
    <x v="0"/>
    <x v="0"/>
    <s v="USD"/>
    <n v="1401565252"/>
    <n v="1398973252"/>
    <b v="1"/>
    <n v="236"/>
    <b v="1"/>
    <s v="photography/photobooks"/>
    <n v="2.0536666666666665"/>
    <n v="130.52966101694915"/>
    <x v="8"/>
    <x v="20"/>
  </r>
  <r>
    <x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x v="1520"/>
    <x v="1520"/>
    <s v="A self-published photography book by Andrew Miksys from his new series about Belarus"/>
    <n v="18000"/>
    <n v="18625"/>
    <x v="0"/>
    <x v="0"/>
    <s v="USD"/>
    <n v="1418961600"/>
    <n v="1415824513"/>
    <b v="1"/>
    <n v="167"/>
    <b v="1"/>
    <s v="photography/photobooks"/>
    <n v="1.0347222222222223"/>
    <n v="111.52694610778443"/>
    <x v="8"/>
    <x v="20"/>
  </r>
  <r>
    <x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x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x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x v="1524"/>
    <s v="Limited edition split zine by photographers AdeY and Kersti K. 100 signed and hand numbered copies!"/>
    <n v="3000"/>
    <n v="6210"/>
    <x v="0"/>
    <x v="11"/>
    <s v="SEK"/>
    <n v="1487592090"/>
    <n v="1485000090"/>
    <b v="1"/>
    <n v="28"/>
    <b v="1"/>
    <s v="photography/photobooks"/>
    <n v="2.0699999999999998"/>
    <n v="221.78571428571428"/>
    <x v="8"/>
    <x v="20"/>
  </r>
  <r>
    <x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x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x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x v="1528"/>
    <x v="1528"/>
    <s v="A book of street photos from around Shibuya that I've made between 2011-2016."/>
    <n v="3000"/>
    <n v="8447"/>
    <x v="0"/>
    <x v="0"/>
    <s v="USD"/>
    <n v="1485907200"/>
    <n v="1483292122"/>
    <b v="1"/>
    <n v="160"/>
    <b v="1"/>
    <s v="photography/photobooks"/>
    <n v="2.8156666666666665"/>
    <n v="52.793750000000003"/>
    <x v="8"/>
    <x v="20"/>
  </r>
  <r>
    <x v="1529"/>
    <x v="1529"/>
    <s v="An empowering photo book that transforms hurtful experiences into strength and solidarity."/>
    <n v="19000"/>
    <n v="19129"/>
    <x v="0"/>
    <x v="0"/>
    <s v="USD"/>
    <n v="1426773920"/>
    <n v="1424185520"/>
    <b v="1"/>
    <n v="141"/>
    <b v="1"/>
    <s v="photography/photobooks"/>
    <n v="1.0067894736842105"/>
    <n v="135.66666666666666"/>
    <x v="8"/>
    <x v="20"/>
  </r>
  <r>
    <x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x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x v="1533"/>
    <x v="1533"/>
    <s v="This is an intimate story about a family, focusing on their love and strength in the face of mortality."/>
    <n v="45000"/>
    <n v="65313"/>
    <x v="0"/>
    <x v="0"/>
    <s v="USD"/>
    <n v="1462161540"/>
    <n v="1457913777"/>
    <b v="1"/>
    <n v="740"/>
    <b v="1"/>
    <s v="photography/photobooks"/>
    <n v="1.4514"/>
    <n v="88.26081081081081"/>
    <x v="8"/>
    <x v="20"/>
  </r>
  <r>
    <x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x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x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x v="1537"/>
    <s v="A Photobook about one of the most fascinating places on earth -     the sacred Mount Kailash in Tibet."/>
    <n v="12000"/>
    <n v="21588"/>
    <x v="0"/>
    <x v="12"/>
    <s v="EUR"/>
    <n v="1470506400"/>
    <n v="1467358427"/>
    <b v="1"/>
    <n v="224"/>
    <b v="1"/>
    <s v="photography/photobooks"/>
    <n v="1.7989999999999999"/>
    <n v="96.375"/>
    <x v="8"/>
    <x v="20"/>
  </r>
  <r>
    <x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x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x v="1541"/>
    <x v="1541"/>
    <s v="My Goal is to travel across Panama with my team and capture the beauty and wildlife throughout the canal."/>
    <n v="18000"/>
    <n v="6"/>
    <x v="2"/>
    <x v="0"/>
    <s v="USD"/>
    <n v="1420045538"/>
    <n v="1417453538"/>
    <b v="0"/>
    <n v="2"/>
    <b v="0"/>
    <s v="photography/nature"/>
    <n v="3.3333333333333332E-4"/>
    <n v="3"/>
    <x v="8"/>
    <x v="24"/>
  </r>
  <r>
    <x v="1542"/>
    <x v="1542"/>
    <s v="The photography project aims to show challenges &amp; successes of a  student attempting to continue his family beekeeping heritage."/>
    <n v="500"/>
    <n v="20"/>
    <x v="2"/>
    <x v="5"/>
    <s v="CAD"/>
    <n v="1435708500"/>
    <n v="1434412500"/>
    <b v="0"/>
    <n v="1"/>
    <b v="0"/>
    <s v="photography/nature"/>
    <n v="0.04"/>
    <n v="20"/>
    <x v="8"/>
    <x v="24"/>
  </r>
  <r>
    <x v="1543"/>
    <x v="1543"/>
    <s v="I plan to take pictures of the sunrise in the MidWest every day in 2015 and compile them in a slide show for distribution."/>
    <n v="2250"/>
    <n v="10"/>
    <x v="2"/>
    <x v="0"/>
    <s v="USD"/>
    <n v="1416662034"/>
    <n v="1414066434"/>
    <b v="0"/>
    <n v="1"/>
    <b v="0"/>
    <s v="photography/nature"/>
    <n v="4.4444444444444444E-3"/>
    <n v="10"/>
    <x v="8"/>
    <x v="24"/>
  </r>
  <r>
    <x v="1544"/>
    <x v="1544"/>
    <s v="My name is Travis LaFee, I live in beautiful McCall, Idaho. I wish to display the beauty of valley county by taking pics outdoors."/>
    <n v="1000"/>
    <n v="0"/>
    <x v="2"/>
    <x v="0"/>
    <s v="USD"/>
    <n v="1427847480"/>
    <n v="1424222024"/>
    <b v="0"/>
    <n v="0"/>
    <b v="0"/>
    <s v="photography/nature"/>
    <n v="0"/>
    <e v="#DIV/0!"/>
    <x v="8"/>
    <x v="24"/>
  </r>
  <r>
    <x v="1545"/>
    <x v="1545"/>
    <s v="&quot;He will not be a wise man who does not study human hearts!&quot;_x000a_Hope in natural art, creation!"/>
    <n v="3000"/>
    <n v="1"/>
    <x v="2"/>
    <x v="0"/>
    <s v="USD"/>
    <n v="1425330960"/>
    <n v="1422393234"/>
    <b v="0"/>
    <n v="1"/>
    <b v="0"/>
    <s v="photography/nature"/>
    <n v="3.3333333333333332E-4"/>
    <n v="1"/>
    <x v="8"/>
    <x v="24"/>
  </r>
  <r>
    <x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x v="1547"/>
    <x v="1547"/>
    <s v="I have produced a limited number (100) of five 8x10 prints of mixed photography I would like to share with you."/>
    <n v="20"/>
    <n v="0"/>
    <x v="2"/>
    <x v="0"/>
    <s v="USD"/>
    <n v="1487844882"/>
    <n v="1487240082"/>
    <b v="0"/>
    <n v="0"/>
    <b v="0"/>
    <s v="photography/nature"/>
    <n v="0"/>
    <e v="#DIV/0!"/>
    <x v="8"/>
    <x v="24"/>
  </r>
  <r>
    <x v="1548"/>
    <x v="1548"/>
    <s v="Beauty is in the eye of the beholder and I want to inspire conservation through color."/>
    <n v="700"/>
    <n v="60"/>
    <x v="2"/>
    <x v="0"/>
    <s v="USD"/>
    <n v="1447020620"/>
    <n v="1444425020"/>
    <b v="0"/>
    <n v="1"/>
    <b v="0"/>
    <s v="photography/nature"/>
    <n v="8.5714285714285715E-2"/>
    <n v="60"/>
    <x v="8"/>
    <x v="24"/>
  </r>
  <r>
    <x v="1549"/>
    <x v="1549"/>
    <s v="A 2016 calendar collection of landscape and wildlife photographs from award winning photographer, Steve Marler."/>
    <n v="500"/>
    <n v="170"/>
    <x v="2"/>
    <x v="0"/>
    <s v="USD"/>
    <n v="1446524159"/>
    <n v="1443928559"/>
    <b v="0"/>
    <n v="6"/>
    <b v="0"/>
    <s v="photography/nature"/>
    <n v="0.34"/>
    <n v="28.333333333333332"/>
    <x v="8"/>
    <x v="24"/>
  </r>
  <r>
    <x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x v="1551"/>
    <x v="1551"/>
    <s v="I can do it but help can't hurt. Sweet Montana photos like never seen before. Be a part of Randy Hoffman Photography and our activities"/>
    <n v="3500"/>
    <n v="0"/>
    <x v="2"/>
    <x v="0"/>
    <s v="USD"/>
    <n v="1432756039"/>
    <n v="1430164039"/>
    <b v="0"/>
    <n v="0"/>
    <b v="0"/>
    <s v="photography/nature"/>
    <n v="0"/>
    <e v="#DIV/0!"/>
    <x v="8"/>
    <x v="24"/>
  </r>
  <r>
    <x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x v="1553"/>
    <x v="1553"/>
    <s v="This project is about exhibiting the raw beauty of the elements through highlining, surfing, fire spinning and rock climbing."/>
    <n v="6000"/>
    <n v="0"/>
    <x v="2"/>
    <x v="0"/>
    <s v="USD"/>
    <n v="1441176447"/>
    <n v="1438584447"/>
    <b v="0"/>
    <n v="0"/>
    <b v="0"/>
    <s v="photography/nature"/>
    <n v="0"/>
    <e v="#DIV/0!"/>
    <x v="8"/>
    <x v="24"/>
  </r>
  <r>
    <x v="1554"/>
    <x v="1554"/>
    <s v="I create art by photographing flowers/seeds i would love to buy my own camera/computer/Photoshop and restore my old shed into my studio"/>
    <n v="20000"/>
    <n v="0"/>
    <x v="2"/>
    <x v="2"/>
    <s v="AUD"/>
    <n v="1438495390"/>
    <n v="1435903390"/>
    <b v="0"/>
    <n v="0"/>
    <b v="0"/>
    <s v="photography/nature"/>
    <n v="0"/>
    <e v="#DIV/0!"/>
    <x v="8"/>
    <x v="24"/>
  </r>
  <r>
    <x v="1555"/>
    <x v="1555"/>
    <s v="I am traveling the coastline of Maine and will be taking pictures of all the scenery and lighthouses in the area."/>
    <n v="750"/>
    <n v="0"/>
    <x v="2"/>
    <x v="0"/>
    <s v="USD"/>
    <n v="1442509200"/>
    <n v="1440513832"/>
    <b v="0"/>
    <n v="0"/>
    <b v="0"/>
    <s v="photography/nature"/>
    <n v="0"/>
    <e v="#DIV/0!"/>
    <x v="8"/>
    <x v="24"/>
  </r>
  <r>
    <x v="1556"/>
    <x v="1556"/>
    <s v="To gather a collection of photographs for a coffee table book that displays the beauty of Canada's west."/>
    <n v="1500"/>
    <n v="677"/>
    <x v="2"/>
    <x v="5"/>
    <s v="CAD"/>
    <n v="1467603624"/>
    <n v="1465011624"/>
    <b v="0"/>
    <n v="12"/>
    <b v="0"/>
    <s v="photography/nature"/>
    <n v="0.45133333333333331"/>
    <n v="56.416666666666664"/>
    <x v="8"/>
    <x v="24"/>
  </r>
  <r>
    <x v="1557"/>
    <x v="1557"/>
    <s v="I have always been captivated by photography, Now I am trying to set up my own company and publish my pictures."/>
    <n v="2500"/>
    <n v="100"/>
    <x v="2"/>
    <x v="0"/>
    <s v="USD"/>
    <n v="1411227633"/>
    <n v="1408549233"/>
    <b v="0"/>
    <n v="1"/>
    <b v="0"/>
    <s v="photography/nature"/>
    <n v="0.04"/>
    <n v="100"/>
    <x v="8"/>
    <x v="24"/>
  </r>
  <r>
    <x v="1558"/>
    <x v="1558"/>
    <s v="A large 2016 wall-calendar (A3 when open) featuring 12 stunning photographs by Lucy Wood."/>
    <n v="750"/>
    <n v="35"/>
    <x v="2"/>
    <x v="1"/>
    <s v="GBP"/>
    <n v="1440763920"/>
    <n v="1435656759"/>
    <b v="0"/>
    <n v="3"/>
    <b v="0"/>
    <s v="photography/nature"/>
    <n v="4.6666666666666669E-2"/>
    <n v="11.666666666666666"/>
    <x v="8"/>
    <x v="24"/>
  </r>
  <r>
    <x v="1559"/>
    <x v="1559"/>
    <s v="The goal of this project is to provide scientific evidence of bigfoot in the North Cascades."/>
    <n v="15000"/>
    <n v="50"/>
    <x v="2"/>
    <x v="0"/>
    <s v="USD"/>
    <n v="1430270199"/>
    <n v="1428974199"/>
    <b v="0"/>
    <n v="1"/>
    <b v="0"/>
    <s v="photography/nature"/>
    <n v="3.3333333333333335E-3"/>
    <n v="50"/>
    <x v="8"/>
    <x v="24"/>
  </r>
  <r>
    <x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x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x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x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x v="1564"/>
    <x v="1564"/>
    <s v="This is a book of art and poetry that highlights the highs and lows of a young 20 something coming to terms with her bipolar."/>
    <n v="10000"/>
    <n v="10"/>
    <x v="1"/>
    <x v="0"/>
    <s v="USD"/>
    <n v="1432843500"/>
    <n v="1430124509"/>
    <b v="0"/>
    <n v="1"/>
    <b v="0"/>
    <s v="publishing/art books"/>
    <n v="1E-3"/>
    <n v="10"/>
    <x v="3"/>
    <x v="25"/>
  </r>
  <r>
    <x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x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x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x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x v="1569"/>
    <x v="1569"/>
    <s v="to be removed"/>
    <n v="30000"/>
    <n v="0"/>
    <x v="1"/>
    <x v="0"/>
    <s v="USD"/>
    <n v="1369498714"/>
    <n v="1366906714"/>
    <b v="0"/>
    <n v="0"/>
    <b v="0"/>
    <s v="publishing/art books"/>
    <n v="0"/>
    <e v="#DIV/0!"/>
    <x v="3"/>
    <x v="25"/>
  </r>
  <r>
    <x v="1570"/>
    <x v="1570"/>
    <s v="A Coloring Book of Breathtaking Beauties_x000a_To Calm the Heart and Soul"/>
    <n v="6000"/>
    <n v="2484"/>
    <x v="1"/>
    <x v="0"/>
    <s v="USD"/>
    <n v="1460140282"/>
    <n v="1457551882"/>
    <b v="0"/>
    <n v="52"/>
    <b v="0"/>
    <s v="publishing/art books"/>
    <n v="0.41399999999999998"/>
    <n v="47.769230769230766"/>
    <x v="3"/>
    <x v="25"/>
  </r>
  <r>
    <x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x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x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x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x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x v="1576"/>
    <x v="1576"/>
    <s v="For the publication of my first 3 books: an Art book, a graphic novel, and a coloring book"/>
    <n v="5000"/>
    <n v="650"/>
    <x v="1"/>
    <x v="0"/>
    <s v="USD"/>
    <n v="1435698368"/>
    <n v="1431810368"/>
    <b v="0"/>
    <n v="10"/>
    <b v="0"/>
    <s v="publishing/art books"/>
    <n v="0.13"/>
    <n v="65"/>
    <x v="3"/>
    <x v="25"/>
  </r>
  <r>
    <x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x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x v="1579"/>
    <x v="1579"/>
    <s v="'Compilation of visual and literary art through fine art photography, graphic art, and poetry."/>
    <n v="3333"/>
    <n v="28"/>
    <x v="1"/>
    <x v="0"/>
    <s v="USD"/>
    <n v="1377734091"/>
    <n v="1374882891"/>
    <b v="0"/>
    <n v="2"/>
    <b v="0"/>
    <s v="publishing/art books"/>
    <n v="8.4008400840084006E-3"/>
    <n v="14"/>
    <x v="3"/>
    <x v="25"/>
  </r>
  <r>
    <x v="1580"/>
    <x v="1580"/>
    <s v="Creating my 2nd book depicting the people and places in Brevard County w/current images + traveling to obtain new ones."/>
    <n v="1750"/>
    <n v="0"/>
    <x v="1"/>
    <x v="0"/>
    <s v="USD"/>
    <n v="1337562726"/>
    <n v="1332378726"/>
    <b v="0"/>
    <n v="0"/>
    <b v="0"/>
    <s v="publishing/art books"/>
    <n v="0"/>
    <e v="#DIV/0!"/>
    <x v="3"/>
    <x v="25"/>
  </r>
  <r>
    <x v="1581"/>
    <x v="1581"/>
    <s v="Photographic canvas prints depicting different scenes from around the globe, including local images taken in Sussex England."/>
    <n v="1000"/>
    <n v="5"/>
    <x v="2"/>
    <x v="1"/>
    <s v="GBP"/>
    <n v="1450521990"/>
    <n v="1447757190"/>
    <b v="0"/>
    <n v="1"/>
    <b v="0"/>
    <s v="photography/places"/>
    <n v="5.0000000000000001E-3"/>
    <n v="5"/>
    <x v="8"/>
    <x v="26"/>
  </r>
  <r>
    <x v="1582"/>
    <x v="1582"/>
    <s v="I create canvas prints of images from in and around New Orleans"/>
    <n v="1000"/>
    <n v="93"/>
    <x v="2"/>
    <x v="0"/>
    <s v="USD"/>
    <n v="1445894400"/>
    <n v="1440961053"/>
    <b v="0"/>
    <n v="3"/>
    <b v="0"/>
    <s v="photography/places"/>
    <n v="9.2999999999999999E-2"/>
    <n v="31"/>
    <x v="8"/>
    <x v="26"/>
  </r>
  <r>
    <x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x v="1584"/>
    <x v="1584"/>
    <s v="25 Kansas State Parks in the next year. What a great adventure to take together. Join me. Together we can photo this beautiful state."/>
    <n v="1200"/>
    <n v="0"/>
    <x v="2"/>
    <x v="0"/>
    <s v="USD"/>
    <n v="1401464101"/>
    <n v="1400600101"/>
    <b v="0"/>
    <n v="0"/>
    <b v="0"/>
    <s v="photography/places"/>
    <n v="0"/>
    <e v="#DIV/0!"/>
    <x v="8"/>
    <x v="26"/>
  </r>
  <r>
    <x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x v="1586"/>
    <x v="1586"/>
    <s v="Show the world the beauty that is in all of our back yards!"/>
    <n v="1500"/>
    <n v="0"/>
    <x v="2"/>
    <x v="0"/>
    <s v="USD"/>
    <n v="1428197422"/>
    <n v="1425609022"/>
    <b v="0"/>
    <n v="0"/>
    <b v="0"/>
    <s v="photography/places"/>
    <n v="0"/>
    <e v="#DIV/0!"/>
    <x v="8"/>
    <x v="26"/>
  </r>
  <r>
    <x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x v="1588"/>
    <x v="1588"/>
    <s v="Southeast Texas as seen through the lens of a cell phone camera"/>
    <n v="516"/>
    <n v="0"/>
    <x v="2"/>
    <x v="0"/>
    <s v="USD"/>
    <n v="1422735120"/>
    <n v="1420091999"/>
    <b v="0"/>
    <n v="0"/>
    <b v="0"/>
    <s v="photography/places"/>
    <n v="0"/>
    <e v="#DIV/0!"/>
    <x v="8"/>
    <x v="26"/>
  </r>
  <r>
    <x v="1589"/>
    <x v="1589"/>
    <s v="I want to be able to have my own photography inside a canvas and have it be displayed everywhere."/>
    <n v="1200"/>
    <n v="0"/>
    <x v="2"/>
    <x v="0"/>
    <s v="USD"/>
    <n v="1444433886"/>
    <n v="1441841886"/>
    <b v="0"/>
    <n v="0"/>
    <b v="0"/>
    <s v="photography/places"/>
    <n v="0"/>
    <e v="#DIV/0!"/>
    <x v="8"/>
    <x v="26"/>
  </r>
  <r>
    <x v="1590"/>
    <x v="1590"/>
    <s v="Discover Italy through photography."/>
    <n v="60000"/>
    <n v="1020"/>
    <x v="2"/>
    <x v="13"/>
    <s v="EUR"/>
    <n v="1443040464"/>
    <n v="1440448464"/>
    <b v="0"/>
    <n v="2"/>
    <b v="0"/>
    <s v="photography/places"/>
    <n v="1.7000000000000001E-2"/>
    <n v="510"/>
    <x v="8"/>
    <x v="26"/>
  </r>
  <r>
    <x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x v="1592"/>
    <x v="1592"/>
    <s v="A portfolio collage of beautiful pictures of authentic Pittsburgh locations and scenery."/>
    <n v="25"/>
    <n v="0"/>
    <x v="2"/>
    <x v="0"/>
    <s v="USD"/>
    <n v="1427503485"/>
    <n v="1423619085"/>
    <b v="0"/>
    <n v="0"/>
    <b v="0"/>
    <s v="photography/places"/>
    <n v="0"/>
    <e v="#DIV/0!"/>
    <x v="8"/>
    <x v="26"/>
  </r>
  <r>
    <x v="1593"/>
    <x v="1593"/>
    <s v="A trip to fulfill a dream of capturing the wonders and history of ancient Italy in person."/>
    <n v="22000"/>
    <n v="3"/>
    <x v="2"/>
    <x v="0"/>
    <s v="USD"/>
    <n v="1425154655"/>
    <n v="1422562655"/>
    <b v="0"/>
    <n v="3"/>
    <b v="0"/>
    <s v="photography/places"/>
    <n v="1.3636363636363637E-4"/>
    <n v="1"/>
    <x v="8"/>
    <x v="26"/>
  </r>
  <r>
    <x v="1594"/>
    <x v="1594"/>
    <s v="I photograph my love of New Orleans, create canvases and share those memories with you."/>
    <n v="1000"/>
    <n v="205"/>
    <x v="2"/>
    <x v="0"/>
    <s v="USD"/>
    <n v="1463329260"/>
    <n v="1458147982"/>
    <b v="0"/>
    <n v="10"/>
    <b v="0"/>
    <s v="photography/places"/>
    <n v="0.20499999999999999"/>
    <n v="20.5"/>
    <x v="8"/>
    <x v="26"/>
  </r>
  <r>
    <x v="1595"/>
    <x v="1595"/>
    <s v="To make a coffee table book,  displaying civil war battlefields and forts,  taken at the same time of year the battles were fought."/>
    <n v="100000"/>
    <n v="280"/>
    <x v="2"/>
    <x v="0"/>
    <s v="USD"/>
    <n v="1403122380"/>
    <n v="1400634728"/>
    <b v="0"/>
    <n v="7"/>
    <b v="0"/>
    <s v="photography/places"/>
    <n v="2.8E-3"/>
    <n v="40"/>
    <x v="8"/>
    <x v="26"/>
  </r>
  <r>
    <x v="1596"/>
    <x v="1596"/>
    <s v="London is beautiful. I want to create a book of stunning images from in and around our great city"/>
    <n v="3250"/>
    <n v="75"/>
    <x v="2"/>
    <x v="1"/>
    <s v="GBP"/>
    <n v="1418469569"/>
    <n v="1414577969"/>
    <b v="0"/>
    <n v="3"/>
    <b v="0"/>
    <s v="photography/places"/>
    <n v="2.3076923076923078E-2"/>
    <n v="25"/>
    <x v="8"/>
    <x v="26"/>
  </r>
  <r>
    <x v="1597"/>
    <x v="1597"/>
    <s v="We're starting up a new an improved way to do vacation rental management, but we need some funding to kick start it!"/>
    <n v="15000"/>
    <n v="0"/>
    <x v="2"/>
    <x v="0"/>
    <s v="USD"/>
    <n v="1474360197"/>
    <n v="1471768197"/>
    <b v="0"/>
    <n v="0"/>
    <b v="0"/>
    <s v="photography/places"/>
    <n v="0"/>
    <e v="#DIV/0!"/>
    <x v="8"/>
    <x v="26"/>
  </r>
  <r>
    <x v="1598"/>
    <x v="1598"/>
    <s v="I want to get our there and expand my photography skills and take a trip to Tornado alley to get more shots of storms and hopefully to"/>
    <n v="800"/>
    <n v="1"/>
    <x v="2"/>
    <x v="0"/>
    <s v="USD"/>
    <n v="1437926458"/>
    <n v="1432742458"/>
    <b v="0"/>
    <n v="1"/>
    <b v="0"/>
    <s v="photography/places"/>
    <n v="1.25E-3"/>
    <n v="1"/>
    <x v="8"/>
    <x v="26"/>
  </r>
  <r>
    <x v="1599"/>
    <x v="1599"/>
    <s v="A London photographer trekking 5,895m up Africa's Mount Kilimanjaro to pursue and enrich a career."/>
    <n v="500"/>
    <n v="0"/>
    <x v="2"/>
    <x v="1"/>
    <s v="GBP"/>
    <n v="1460116576"/>
    <n v="1457528176"/>
    <b v="0"/>
    <n v="0"/>
    <b v="0"/>
    <s v="photography/places"/>
    <n v="0"/>
    <e v="#DIV/0!"/>
    <x v="8"/>
    <x v="26"/>
  </r>
  <r>
    <x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x v="1601"/>
    <x v="1601"/>
    <s v="We're so close to releasing our long-awaited debut album! A little help will go a long way... let's do this!"/>
    <n v="2500"/>
    <n v="2706.23"/>
    <x v="0"/>
    <x v="0"/>
    <s v="USD"/>
    <n v="1304561633"/>
    <n v="1301969633"/>
    <b v="0"/>
    <n v="56"/>
    <b v="1"/>
    <s v="music/rock"/>
    <n v="1.082492"/>
    <n v="48.325535714285714"/>
    <x v="4"/>
    <x v="11"/>
  </r>
  <r>
    <x v="1602"/>
    <x v="1602"/>
    <s v="We need the help of fans of both music and film alike to help us create our collective vision for this song."/>
    <n v="1500"/>
    <n v="1502.5"/>
    <x v="0"/>
    <x v="0"/>
    <s v="USD"/>
    <n v="1318633200"/>
    <n v="1314947317"/>
    <b v="0"/>
    <n v="32"/>
    <b v="1"/>
    <s v="music/rock"/>
    <n v="1.0016666666666667"/>
    <n v="46.953125"/>
    <x v="4"/>
    <x v="11"/>
  </r>
  <r>
    <x v="1603"/>
    <x v="1603"/>
    <s v="An exercise in the wild and dangerous world of solo musicianship by Maxwell D Feinstein."/>
    <n v="2000"/>
    <n v="2000.66"/>
    <x v="0"/>
    <x v="0"/>
    <s v="USD"/>
    <n v="1327723459"/>
    <n v="1322539459"/>
    <b v="0"/>
    <n v="30"/>
    <b v="1"/>
    <s v="music/rock"/>
    <n v="1.0003299999999999"/>
    <n v="66.688666666666663"/>
    <x v="4"/>
    <x v="11"/>
  </r>
  <r>
    <x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x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x v="1607"/>
    <s v="The world's only all-Asian American dance rock band, The Slants, needs a bus to tour cons, shows, and festivals."/>
    <n v="10000"/>
    <n v="14511"/>
    <x v="0"/>
    <x v="0"/>
    <s v="USD"/>
    <n v="1339701851"/>
    <n v="1337887451"/>
    <b v="0"/>
    <n v="205"/>
    <b v="1"/>
    <s v="music/rock"/>
    <n v="1.4511000000000001"/>
    <n v="70.785365853658533"/>
    <x v="4"/>
    <x v="11"/>
  </r>
  <r>
    <x v="1608"/>
    <x v="1608"/>
    <s v="The Devil &amp; Me's Debut album, &quot;...It's Not A Dream&quot;, featuring 9 original, Hard Rock songs."/>
    <n v="1200"/>
    <n v="1215"/>
    <x v="0"/>
    <x v="0"/>
    <s v="USD"/>
    <n v="1388553960"/>
    <n v="1385754986"/>
    <b v="0"/>
    <n v="23"/>
    <b v="1"/>
    <s v="music/rock"/>
    <n v="1.0125"/>
    <n v="52.826086956521742"/>
    <x v="4"/>
    <x v="11"/>
  </r>
  <r>
    <x v="1609"/>
    <x v="1609"/>
    <s v="Still the Sky's Limit is finishing their first full length album and going on a full US tour, and WE NEED YOUR HELP!"/>
    <n v="1500"/>
    <n v="1775"/>
    <x v="0"/>
    <x v="0"/>
    <s v="USD"/>
    <n v="1320220800"/>
    <n v="1315612909"/>
    <b v="0"/>
    <n v="4"/>
    <b v="1"/>
    <s v="music/rock"/>
    <n v="1.1833333333333333"/>
    <n v="443.75"/>
    <x v="4"/>
    <x v="11"/>
  </r>
  <r>
    <x v="1610"/>
    <x v="1610"/>
    <s v="So The Story Goes is the upcoming album from &quot;Just Joe&quot; Altier."/>
    <n v="2000"/>
    <n v="5437"/>
    <x v="0"/>
    <x v="0"/>
    <s v="USD"/>
    <n v="1355609510"/>
    <n v="1353017510"/>
    <b v="0"/>
    <n v="112"/>
    <b v="1"/>
    <s v="music/rock"/>
    <n v="2.7185000000000001"/>
    <n v="48.544642857142854"/>
    <x v="4"/>
    <x v="11"/>
  </r>
  <r>
    <x v="1611"/>
    <x v="1611"/>
    <s v="Skelton-Luns CD/7&quot; No Big Deal."/>
    <n v="800"/>
    <n v="1001"/>
    <x v="0"/>
    <x v="0"/>
    <s v="USD"/>
    <n v="1370390432"/>
    <n v="1368576032"/>
    <b v="0"/>
    <n v="27"/>
    <b v="1"/>
    <s v="music/rock"/>
    <n v="1.25125"/>
    <n v="37.074074074074076"/>
    <x v="4"/>
    <x v="11"/>
  </r>
  <r>
    <x v="1612"/>
    <x v="1612"/>
    <s v="Help us achieve our goal to get our van repaired, gassed up, and road-ready for our winter tour!"/>
    <n v="500"/>
    <n v="550"/>
    <x v="0"/>
    <x v="0"/>
    <s v="USD"/>
    <n v="1357160384"/>
    <n v="1354568384"/>
    <b v="0"/>
    <n v="11"/>
    <b v="1"/>
    <s v="music/rock"/>
    <n v="1.1000000000000001"/>
    <n v="50"/>
    <x v="4"/>
    <x v="11"/>
  </r>
  <r>
    <x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x v="1615"/>
    <s v="We are Reno Divorce!! Here is a taste of our upcoming release and we invite you to be a part of it."/>
    <n v="8000"/>
    <n v="9130"/>
    <x v="0"/>
    <x v="0"/>
    <s v="USD"/>
    <n v="1323742396"/>
    <n v="1319850796"/>
    <b v="0"/>
    <n v="136"/>
    <b v="1"/>
    <s v="music/rock"/>
    <n v="1.1412500000000001"/>
    <n v="67.132352941176464"/>
    <x v="4"/>
    <x v="11"/>
  </r>
  <r>
    <x v="1616"/>
    <x v="1616"/>
    <s v="HELP! We don't have much time.....Join Aly Jados in making her new EP a reality before the world ends!!!!"/>
    <n v="10000"/>
    <n v="10420"/>
    <x v="0"/>
    <x v="0"/>
    <s v="USD"/>
    <n v="1353621600"/>
    <n v="1350061821"/>
    <b v="0"/>
    <n v="157"/>
    <b v="1"/>
    <s v="music/rock"/>
    <n v="1.042"/>
    <n v="66.369426751592357"/>
    <x v="4"/>
    <x v="11"/>
  </r>
  <r>
    <x v="1617"/>
    <x v="1617"/>
    <s v="The Coffis Brothers &amp;The Mountain Men are recording a brand new full length record."/>
    <n v="7000"/>
    <n v="10210"/>
    <x v="0"/>
    <x v="0"/>
    <s v="USD"/>
    <n v="1383332400"/>
    <n v="1380470188"/>
    <b v="0"/>
    <n v="158"/>
    <b v="1"/>
    <s v="music/rock"/>
    <n v="1.4585714285714286"/>
    <n v="64.620253164556956"/>
    <x v="4"/>
    <x v="11"/>
  </r>
  <r>
    <x v="1618"/>
    <x v="1618"/>
    <s v="Janus Word combines hard rock with melodic acoustic music for a unique and awesome sound."/>
    <n v="1500"/>
    <n v="1576"/>
    <x v="0"/>
    <x v="0"/>
    <s v="USD"/>
    <n v="1362757335"/>
    <n v="1359301335"/>
    <b v="0"/>
    <n v="27"/>
    <b v="1"/>
    <s v="music/rock"/>
    <n v="1.0506666666666666"/>
    <n v="58.370370370370374"/>
    <x v="4"/>
    <x v="11"/>
  </r>
  <r>
    <x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x v="1620"/>
    <x v="1620"/>
    <s v="Kickstarting my music career with 300 hard copy CDs of my first release."/>
    <n v="1000"/>
    <n v="1130"/>
    <x v="0"/>
    <x v="0"/>
    <s v="USD"/>
    <n v="1361606940"/>
    <n v="1361002140"/>
    <b v="0"/>
    <n v="17"/>
    <b v="1"/>
    <s v="music/rock"/>
    <n v="1.1299999999999999"/>
    <n v="66.470588235294116"/>
    <x v="4"/>
    <x v="11"/>
  </r>
  <r>
    <x v="1621"/>
    <x v="1621"/>
    <s v="Its long over due! Help us fund our debut album! We need all our friends and fans support on this! Lets make it happen!"/>
    <n v="5000"/>
    <n v="6060"/>
    <x v="0"/>
    <x v="0"/>
    <s v="USD"/>
    <n v="1338177540"/>
    <n v="1333550015"/>
    <b v="0"/>
    <n v="37"/>
    <b v="1"/>
    <s v="music/rock"/>
    <n v="1.212"/>
    <n v="163.78378378378378"/>
    <x v="4"/>
    <x v="11"/>
  </r>
  <r>
    <x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x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x v="1624"/>
    <s v="Joey De Noble is raising money to help record his latest music, and he wants YOU to be a part of it!"/>
    <n v="1000"/>
    <n v="1180"/>
    <x v="0"/>
    <x v="0"/>
    <s v="USD"/>
    <n v="1357721335"/>
    <n v="1354265335"/>
    <b v="0"/>
    <n v="25"/>
    <b v="1"/>
    <s v="music/rock"/>
    <n v="1.18"/>
    <n v="47.2"/>
    <x v="4"/>
    <x v="11"/>
  </r>
  <r>
    <x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x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x v="1628"/>
    <x v="1628"/>
    <s v="Original Jewish rock music on human relationships and identity"/>
    <n v="4000"/>
    <n v="4037"/>
    <x v="0"/>
    <x v="0"/>
    <s v="USD"/>
    <n v="1403026882"/>
    <n v="1400175682"/>
    <b v="0"/>
    <n v="88"/>
    <b v="1"/>
    <s v="music/rock"/>
    <n v="1.00925"/>
    <n v="45.875"/>
    <x v="4"/>
    <x v="11"/>
  </r>
  <r>
    <x v="1629"/>
    <x v="1629"/>
    <s v="Help Off The Turnpike release new music, and set fire to everything!"/>
    <n v="6000"/>
    <n v="6220"/>
    <x v="0"/>
    <x v="0"/>
    <s v="USD"/>
    <n v="1392929333"/>
    <n v="1389041333"/>
    <b v="0"/>
    <n v="82"/>
    <b v="1"/>
    <s v="music/rock"/>
    <n v="1.0366666666666666"/>
    <n v="75.853658536585371"/>
    <x v="4"/>
    <x v="11"/>
  </r>
  <r>
    <x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x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x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x v="1633"/>
    <s v="We are a four piece rock band that has played shows in and around NYC including Mercury Lounge.  Two of our members are now in LA."/>
    <n v="10000"/>
    <n v="10000"/>
    <x v="0"/>
    <x v="0"/>
    <s v="USD"/>
    <n v="1326690000"/>
    <n v="1324329156"/>
    <b v="0"/>
    <n v="58"/>
    <b v="1"/>
    <s v="music/rock"/>
    <n v="1"/>
    <n v="172.41379310344828"/>
    <x v="4"/>
    <x v="11"/>
  </r>
  <r>
    <x v="1634"/>
    <x v="1634"/>
    <s v="Recording Debut  Album w/ Producer Ikey Owens from Free Moral Agents/ The Mars Volta"/>
    <n v="2000"/>
    <n v="2010"/>
    <x v="0"/>
    <x v="0"/>
    <s v="USD"/>
    <n v="1306994340"/>
    <n v="1303706001"/>
    <b v="0"/>
    <n v="32"/>
    <b v="1"/>
    <s v="music/rock"/>
    <n v="1.0049999999999999"/>
    <n v="62.8125"/>
    <x v="4"/>
    <x v="11"/>
  </r>
  <r>
    <x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x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x v="1637"/>
    <s v="We (the band Sunset) has been invited to play in Philadelphia.   Help us get there and you will receive special prizes."/>
    <n v="500"/>
    <n v="519"/>
    <x v="0"/>
    <x v="0"/>
    <s v="USD"/>
    <n v="1262302740"/>
    <n v="1257444140"/>
    <b v="0"/>
    <n v="15"/>
    <b v="1"/>
    <s v="music/rock"/>
    <n v="1.038"/>
    <n v="34.6"/>
    <x v="4"/>
    <x v="11"/>
  </r>
  <r>
    <x v="1638"/>
    <x v="1638"/>
    <s v="Avenues will be going in to the studio to record a new EP with Matt Allison!"/>
    <n v="1000"/>
    <n v="1050"/>
    <x v="0"/>
    <x v="0"/>
    <s v="USD"/>
    <n v="1362086700"/>
    <n v="1358180968"/>
    <b v="0"/>
    <n v="27"/>
    <b v="1"/>
    <s v="music/rock"/>
    <n v="1.05"/>
    <n v="38.888888888888886"/>
    <x v="4"/>
    <x v="11"/>
  </r>
  <r>
    <x v="1639"/>
    <x v="1639"/>
    <s v="We've written the music and now it's time to record. We're excited to work with Nic at Different Fur studios but we need your help!"/>
    <n v="1800"/>
    <n v="1800"/>
    <x v="0"/>
    <x v="0"/>
    <s v="USD"/>
    <n v="1330789165"/>
    <n v="1328197165"/>
    <b v="0"/>
    <n v="19"/>
    <b v="1"/>
    <s v="music/rock"/>
    <n v="1"/>
    <n v="94.736842105263165"/>
    <x v="4"/>
    <x v="11"/>
  </r>
  <r>
    <x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x v="1641"/>
    <x v="1641"/>
    <s v="Music Video For Upbeat and Inspiring Song - Run For Your Life"/>
    <n v="2500"/>
    <n v="2535"/>
    <x v="0"/>
    <x v="0"/>
    <s v="USD"/>
    <n v="1418998744"/>
    <n v="1416406744"/>
    <b v="0"/>
    <n v="26"/>
    <b v="1"/>
    <s v="music/pop"/>
    <n v="1.014"/>
    <n v="97.5"/>
    <x v="4"/>
    <x v="27"/>
  </r>
  <r>
    <x v="1642"/>
    <x v="1642"/>
    <s v="Pop Garden Radio Presents: The Rock on the Road Tour Season 2 CD. 23 great Pop tracks from independent Pop artists."/>
    <n v="1200"/>
    <n v="1200"/>
    <x v="0"/>
    <x v="0"/>
    <s v="USD"/>
    <n v="1308011727"/>
    <n v="1306283727"/>
    <b v="0"/>
    <n v="28"/>
    <b v="1"/>
    <s v="music/pop"/>
    <n v="1"/>
    <n v="42.857142857142854"/>
    <x v="4"/>
    <x v="27"/>
  </r>
  <r>
    <x v="1643"/>
    <x v="1643"/>
    <s v="This Is All Now is putting out a brand new record, and we need YOUR help to do it!"/>
    <n v="5000"/>
    <n v="6235"/>
    <x v="0"/>
    <x v="0"/>
    <s v="USD"/>
    <n v="1348516012"/>
    <n v="1345924012"/>
    <b v="0"/>
    <n v="37"/>
    <b v="1"/>
    <s v="music/pop"/>
    <n v="1.2470000000000001"/>
    <n v="168.51351351351352"/>
    <x v="4"/>
    <x v="27"/>
  </r>
  <r>
    <x v="1644"/>
    <x v="1644"/>
    <s v="Be a part of helping Singer/Songwriter Kevin Wood bring his 3rd Album &quot;Out Among The Wolves&quot; from the studio to you!"/>
    <n v="10000"/>
    <n v="10950"/>
    <x v="0"/>
    <x v="0"/>
    <s v="USD"/>
    <n v="1353551160"/>
    <n v="1348363560"/>
    <b v="0"/>
    <n v="128"/>
    <b v="1"/>
    <s v="music/pop"/>
    <n v="1.095"/>
    <n v="85.546875"/>
    <x v="4"/>
    <x v="27"/>
  </r>
  <r>
    <x v="1645"/>
    <x v="1645"/>
    <s v="&quot;All I Have is filled with soaring pianos and bright guitars; heartfelt songs coupled with intuitive melodic compositions&quot;"/>
    <n v="5000"/>
    <n v="5540"/>
    <x v="0"/>
    <x v="0"/>
    <s v="USD"/>
    <n v="1379515740"/>
    <n v="1378306140"/>
    <b v="0"/>
    <n v="10"/>
    <b v="1"/>
    <s v="music/pop"/>
    <n v="1.1080000000000001"/>
    <n v="554"/>
    <x v="4"/>
    <x v="27"/>
  </r>
  <r>
    <x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x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x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x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x v="1650"/>
    <s v="Help me record a CD that uses pop styling to give a fresh sound to ancient wisdom from scripture!"/>
    <n v="2000"/>
    <n v="2831"/>
    <x v="0"/>
    <x v="0"/>
    <s v="USD"/>
    <n v="1381314437"/>
    <n v="1378722437"/>
    <b v="0"/>
    <n v="32"/>
    <b v="1"/>
    <s v="music/pop"/>
    <n v="1.4155"/>
    <n v="88.46875"/>
    <x v="4"/>
    <x v="27"/>
  </r>
  <r>
    <x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x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x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x v="1655"/>
    <x v="1655"/>
    <s v="Berklee College of Music student, Meg Porter needs YOUR help to fund her very first EP!"/>
    <n v="1500"/>
    <n v="2143"/>
    <x v="0"/>
    <x v="0"/>
    <s v="USD"/>
    <n v="1333648820"/>
    <n v="1331060420"/>
    <b v="0"/>
    <n v="48"/>
    <b v="1"/>
    <s v="music/pop"/>
    <n v="1.4286666666666668"/>
    <n v="44.645833333333336"/>
    <x v="4"/>
    <x v="27"/>
  </r>
  <r>
    <x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x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x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x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x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x v="1663"/>
    <s v="music is as important to the eyes as it is to the ears. help bring ghost to life in front of your eyes."/>
    <n v="1000"/>
    <n v="1080"/>
    <x v="0"/>
    <x v="0"/>
    <s v="USD"/>
    <n v="1422750707"/>
    <n v="1420158707"/>
    <b v="0"/>
    <n v="32"/>
    <b v="1"/>
    <s v="music/pop"/>
    <n v="1.08"/>
    <n v="33.75"/>
    <x v="4"/>
    <x v="27"/>
  </r>
  <r>
    <x v="1664"/>
    <x v="1664"/>
    <s v="Korean-American Soprano Grace's Debut Album - coming up in June 2012. Come and be part of this exciting project!"/>
    <n v="2500"/>
    <n v="3060.22"/>
    <x v="0"/>
    <x v="0"/>
    <s v="USD"/>
    <n v="1331870340"/>
    <n v="1328033818"/>
    <b v="0"/>
    <n v="89"/>
    <b v="1"/>
    <s v="music/pop"/>
    <n v="1.2240879999999998"/>
    <n v="34.384494382022467"/>
    <x v="4"/>
    <x v="27"/>
  </r>
  <r>
    <x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x v="1666"/>
    <s v="Play a KEY role in Venus On Fire's success - Working with a World Class Producer to make a memorable EP."/>
    <n v="2500"/>
    <n v="4022"/>
    <x v="0"/>
    <x v="0"/>
    <s v="USD"/>
    <n v="1364447073"/>
    <n v="1361858673"/>
    <b v="0"/>
    <n v="98"/>
    <b v="1"/>
    <s v="music/pop"/>
    <n v="1.6088"/>
    <n v="41.04081632653061"/>
    <x v="4"/>
    <x v="27"/>
  </r>
  <r>
    <x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x v="1669"/>
    <x v="1669"/>
    <s v="Hi guys! I'll be recording a 6-7 song EP this summer and I need your help to make it happen! _x000a_Any support is appreciated!"/>
    <n v="2000"/>
    <n v="2795"/>
    <x v="0"/>
    <x v="0"/>
    <s v="USD"/>
    <n v="1464729276"/>
    <n v="1459545276"/>
    <b v="0"/>
    <n v="52"/>
    <b v="1"/>
    <s v="music/pop"/>
    <n v="1.3975"/>
    <n v="53.75"/>
    <x v="4"/>
    <x v="27"/>
  </r>
  <r>
    <x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x v="1671"/>
    <x v="1671"/>
    <s v="I am seeking funding in order to help take my music from a hobby to a career."/>
    <n v="2000"/>
    <n v="2013.47"/>
    <x v="0"/>
    <x v="0"/>
    <s v="USD"/>
    <n v="1470056614"/>
    <n v="1467464614"/>
    <b v="0"/>
    <n v="77"/>
    <b v="1"/>
    <s v="music/pop"/>
    <n v="1.0067349999999999"/>
    <n v="26.148961038961041"/>
    <x v="4"/>
    <x v="27"/>
  </r>
  <r>
    <x v="1672"/>
    <x v="1672"/>
    <s v="Sweet, sweet harmonies from Portland Oregon's premiere high school women's a cappella group."/>
    <n v="1700"/>
    <n v="1920"/>
    <x v="0"/>
    <x v="0"/>
    <s v="USD"/>
    <n v="1338824730"/>
    <n v="1336232730"/>
    <b v="0"/>
    <n v="49"/>
    <b v="1"/>
    <s v="music/pop"/>
    <n v="1.1294117647058823"/>
    <n v="39.183673469387756"/>
    <x v="4"/>
    <x v="27"/>
  </r>
  <r>
    <x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x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x v="1675"/>
    <x v="1675"/>
    <s v="The Great Party is releasing their debut album. Here's your chance to be a part of it!"/>
    <n v="1000"/>
    <n v="1374.16"/>
    <x v="0"/>
    <x v="0"/>
    <s v="USD"/>
    <n v="1318802580"/>
    <n v="1316194540"/>
    <b v="0"/>
    <n v="34"/>
    <b v="1"/>
    <s v="music/pop"/>
    <n v="1.37416"/>
    <n v="40.416470588235299"/>
    <x v="4"/>
    <x v="27"/>
  </r>
  <r>
    <x v="1676"/>
    <x v="1676"/>
    <s v="Help fund Bridge 19's tour in support of their first duo record, to be released in May 2012."/>
    <n v="3000"/>
    <n v="3460"/>
    <x v="0"/>
    <x v="0"/>
    <s v="USD"/>
    <n v="1334980740"/>
    <n v="1330968347"/>
    <b v="0"/>
    <n v="42"/>
    <b v="1"/>
    <s v="music/pop"/>
    <n v="1.1533333333333333"/>
    <n v="82.38095238095238"/>
    <x v="4"/>
    <x v="27"/>
  </r>
  <r>
    <x v="1677"/>
    <x v="1677"/>
    <s v="It's time to record my new album. Studio, musicians and arranger are ready, are you coming on this journey with me?"/>
    <n v="6000"/>
    <n v="6700"/>
    <x v="0"/>
    <x v="3"/>
    <s v="EUR"/>
    <n v="1460786340"/>
    <n v="1455615976"/>
    <b v="0"/>
    <n v="42"/>
    <b v="1"/>
    <s v="music/pop"/>
    <n v="1.1166666666666667"/>
    <n v="159.52380952380952"/>
    <x v="4"/>
    <x v="27"/>
  </r>
  <r>
    <x v="1678"/>
    <x v="1678"/>
    <s v="Help me make an amazing music video so that I can take my music to the next level and get a manager!"/>
    <n v="1500"/>
    <n v="1776"/>
    <x v="0"/>
    <x v="0"/>
    <s v="USD"/>
    <n v="1391718671"/>
    <n v="1390509071"/>
    <b v="0"/>
    <n v="49"/>
    <b v="1"/>
    <s v="music/pop"/>
    <n v="1.1839999999999999"/>
    <n v="36.244897959183675"/>
    <x v="4"/>
    <x v="27"/>
  </r>
  <r>
    <x v="1679"/>
    <x v="1679"/>
    <s v="Your ticket for an adventure in STEREOPHONIC, INTERSTELLAR  HI-FIDELITY_x000a_w/ your crooning Star-Captain, Jody Mulgrew. Pre-Order Today."/>
    <n v="2000"/>
    <n v="3500"/>
    <x v="0"/>
    <x v="0"/>
    <s v="USD"/>
    <n v="1311298745"/>
    <n v="1309311545"/>
    <b v="0"/>
    <n v="56"/>
    <b v="1"/>
    <s v="music/pop"/>
    <n v="1.75"/>
    <n v="62.5"/>
    <x v="4"/>
    <x v="27"/>
  </r>
  <r>
    <x v="1680"/>
    <x v="1680"/>
    <s v="Working Musician dilemma #164: how the taxman put Kick the Record 2.0 on hold"/>
    <n v="1000"/>
    <n v="1175"/>
    <x v="0"/>
    <x v="0"/>
    <s v="USD"/>
    <n v="1405188667"/>
    <n v="1402596667"/>
    <b v="0"/>
    <n v="25"/>
    <b v="1"/>
    <s v="music/pop"/>
    <n v="1.175"/>
    <n v="47"/>
    <x v="4"/>
    <x v="27"/>
  </r>
  <r>
    <x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x v="1682"/>
    <s v="Christian singer-wongerwriter searching for funding to record CD of original Christian music."/>
    <n v="6000"/>
    <n v="0"/>
    <x v="3"/>
    <x v="0"/>
    <s v="USD"/>
    <n v="1492142860"/>
    <n v="1486962460"/>
    <b v="0"/>
    <n v="0"/>
    <b v="0"/>
    <s v="music/faith"/>
    <n v="0"/>
    <e v="#DIV/0!"/>
    <x v="4"/>
    <x v="28"/>
  </r>
  <r>
    <x v="1683"/>
    <x v="1683"/>
    <s v="Rendre tÃ©moignage de ce que Dieu fait chaque jour pour moi et venir en  aide  aux autres, c'est  mon but."/>
    <n v="3500"/>
    <n v="760"/>
    <x v="3"/>
    <x v="6"/>
    <s v="EUR"/>
    <n v="1491590738"/>
    <n v="1489517138"/>
    <b v="0"/>
    <n v="10"/>
    <b v="0"/>
    <s v="music/faith"/>
    <n v="0.21714285714285714"/>
    <n v="76"/>
    <x v="4"/>
    <x v="28"/>
  </r>
  <r>
    <x v="1684"/>
    <x v="1684"/>
    <s v="New Music from Marty Mikles!  A new EP all about God's Goodness &amp; Mercy."/>
    <n v="8000"/>
    <n v="8730"/>
    <x v="3"/>
    <x v="0"/>
    <s v="USD"/>
    <n v="1489775641"/>
    <n v="1487360041"/>
    <b v="0"/>
    <n v="101"/>
    <b v="0"/>
    <s v="music/faith"/>
    <n v="1.0912500000000001"/>
    <n v="86.43564356435644"/>
    <x v="4"/>
    <x v="28"/>
  </r>
  <r>
    <x v="1685"/>
    <x v="1685"/>
    <s v="My name is Brad Dassey.  I've been composing and making music for 18 years now.  I want to get my music out there even further."/>
    <n v="350"/>
    <n v="360"/>
    <x v="3"/>
    <x v="0"/>
    <s v="USD"/>
    <n v="1490331623"/>
    <n v="1487743223"/>
    <b v="0"/>
    <n v="15"/>
    <b v="0"/>
    <s v="music/faith"/>
    <n v="1.0285714285714285"/>
    <n v="24"/>
    <x v="4"/>
    <x v="28"/>
  </r>
  <r>
    <x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x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x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x v="1689"/>
    <x v="1689"/>
    <s v="Praising the Living God in the second half of life."/>
    <n v="2400"/>
    <n v="2400"/>
    <x v="3"/>
    <x v="0"/>
    <s v="USD"/>
    <n v="1489700230"/>
    <n v="1487111830"/>
    <b v="0"/>
    <n v="14"/>
    <b v="0"/>
    <s v="music/faith"/>
    <n v="1"/>
    <n v="171.42857142857142"/>
    <x v="4"/>
    <x v="28"/>
  </r>
  <r>
    <x v="1690"/>
    <x v="1690"/>
    <s v="Our newest project! We are hard at it trying to bring music that uplifts the spirit, and tells a story of life-changing love."/>
    <n v="2500"/>
    <n v="635"/>
    <x v="3"/>
    <x v="0"/>
    <s v="USD"/>
    <n v="1491470442"/>
    <n v="1488882042"/>
    <b v="0"/>
    <n v="11"/>
    <b v="0"/>
    <s v="music/faith"/>
    <n v="0.254"/>
    <n v="57.727272727272727"/>
    <x v="4"/>
    <x v="28"/>
  </r>
  <r>
    <x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x v="1692"/>
    <x v="1692"/>
    <s v="After 3 years.....It's time for some new music! Album #2 is in motion and I can't wait to share it with all of you!"/>
    <n v="5000"/>
    <n v="2390"/>
    <x v="3"/>
    <x v="0"/>
    <s v="USD"/>
    <n v="1490572740"/>
    <n v="1487734667"/>
    <b v="0"/>
    <n v="15"/>
    <b v="0"/>
    <s v="music/faith"/>
    <n v="0.47799999999999998"/>
    <n v="159.33333333333334"/>
    <x v="4"/>
    <x v="28"/>
  </r>
  <r>
    <x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x v="1694"/>
    <x v="1694"/>
    <s v="Hey all I'm building out my Christian Recording studio in a new building. I have the building but lack the funds to build it out!!!"/>
    <n v="10000"/>
    <n v="5"/>
    <x v="3"/>
    <x v="0"/>
    <s v="USD"/>
    <n v="1490589360"/>
    <n v="1488038674"/>
    <b v="0"/>
    <n v="1"/>
    <b v="0"/>
    <s v="music/faith"/>
    <n v="5.0000000000000001E-4"/>
    <n v="5"/>
    <x v="4"/>
    <x v="28"/>
  </r>
  <r>
    <x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x v="1696"/>
    <x v="1696"/>
    <s v="I was dying. No will to live. Angel spoke to me. Changed my life. Help me to Share the message with the world. My life changing story."/>
    <n v="300000"/>
    <n v="0"/>
    <x v="3"/>
    <x v="0"/>
    <s v="USD"/>
    <n v="1491007211"/>
    <n v="1488418811"/>
    <b v="0"/>
    <n v="0"/>
    <b v="0"/>
    <s v="music/faith"/>
    <n v="0"/>
    <e v="#DIV/0!"/>
    <x v="4"/>
    <x v="28"/>
  </r>
  <r>
    <x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x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x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x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x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x v="1702"/>
    <x v="1702"/>
    <s v="I can do all things through christ jesus"/>
    <n v="16500"/>
    <n v="1"/>
    <x v="2"/>
    <x v="0"/>
    <s v="USD"/>
    <n v="1427745150"/>
    <n v="1425156750"/>
    <b v="0"/>
    <n v="1"/>
    <b v="0"/>
    <s v="music/faith"/>
    <n v="6.0606060606060605E-5"/>
    <n v="1"/>
    <x v="4"/>
    <x v="28"/>
  </r>
  <r>
    <x v="1703"/>
    <x v="1703"/>
    <s v="I would love for you to be a part of helping me raise money for music and video production to launch my first Worship album!"/>
    <n v="5000"/>
    <n v="51"/>
    <x v="2"/>
    <x v="0"/>
    <s v="USD"/>
    <n v="1441003537"/>
    <n v="1435819537"/>
    <b v="0"/>
    <n v="2"/>
    <b v="0"/>
    <s v="music/faith"/>
    <n v="1.0200000000000001E-2"/>
    <n v="25.5"/>
    <x v="4"/>
    <x v="28"/>
  </r>
  <r>
    <x v="1704"/>
    <x v="1704"/>
    <s v="We want to record an album of popular praise &amp; worship songs with our own influence and style."/>
    <n v="2000"/>
    <n v="1302"/>
    <x v="2"/>
    <x v="0"/>
    <s v="USD"/>
    <n v="1424056873"/>
    <n v="1421464873"/>
    <b v="0"/>
    <n v="11"/>
    <b v="0"/>
    <s v="music/faith"/>
    <n v="0.65100000000000002"/>
    <n v="118.36363636363636"/>
    <x v="4"/>
    <x v="28"/>
  </r>
  <r>
    <x v="1705"/>
    <x v="1705"/>
    <s v="An instrumental album that ranges from hymns to contemporary music. All the music is recorded by myself."/>
    <n v="2000"/>
    <n v="0"/>
    <x v="2"/>
    <x v="0"/>
    <s v="USD"/>
    <n v="1441814400"/>
    <n v="1440807846"/>
    <b v="0"/>
    <n v="0"/>
    <b v="0"/>
    <s v="music/faith"/>
    <n v="0"/>
    <e v="#DIV/0!"/>
    <x v="4"/>
    <x v="28"/>
  </r>
  <r>
    <x v="1706"/>
    <x v="1706"/>
    <s v="Unsere &quot;Aufgabe&quot; ist es, fÃ¼r Christen da zu sein die keiner Gemeinde angehÃ¶ren. Zudem spielt Lobpreis eine Zentrale Rolle."/>
    <n v="5500"/>
    <n v="0"/>
    <x v="2"/>
    <x v="12"/>
    <s v="EUR"/>
    <n v="1440314472"/>
    <n v="1435130472"/>
    <b v="0"/>
    <n v="0"/>
    <b v="0"/>
    <s v="music/faith"/>
    <n v="0"/>
    <e v="#DIV/0!"/>
    <x v="4"/>
    <x v="28"/>
  </r>
  <r>
    <x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x v="1708"/>
    <x v="1708"/>
    <s v="A debut album for the New Gate Church's praise team; making a cd filled with original songs from a team of misfits with 1 goal in mind"/>
    <n v="7000"/>
    <n v="0"/>
    <x v="2"/>
    <x v="0"/>
    <s v="USD"/>
    <n v="1462135706"/>
    <n v="1458679706"/>
    <b v="0"/>
    <n v="0"/>
    <b v="0"/>
    <s v="music/faith"/>
    <n v="0"/>
    <e v="#DIV/0!"/>
    <x v="4"/>
    <x v="28"/>
  </r>
  <r>
    <x v="1709"/>
    <x v="1709"/>
    <s v="A project to set psalms to music. The psalms are taken from the English Standard Version (ESV) of the Bible."/>
    <n v="1750"/>
    <n v="85"/>
    <x v="2"/>
    <x v="0"/>
    <s v="USD"/>
    <n v="1409513940"/>
    <n v="1405949514"/>
    <b v="0"/>
    <n v="4"/>
    <b v="0"/>
    <s v="music/faith"/>
    <n v="4.8571428571428571E-2"/>
    <n v="21.25"/>
    <x v="4"/>
    <x v="28"/>
  </r>
  <r>
    <x v="1710"/>
    <x v="1710"/>
    <s v="We want to create a gospel live album which has never been produced before."/>
    <n v="5000"/>
    <n v="34"/>
    <x v="2"/>
    <x v="12"/>
    <s v="EUR"/>
    <n v="1453122000"/>
    <n v="1449151888"/>
    <b v="0"/>
    <n v="1"/>
    <b v="0"/>
    <s v="music/faith"/>
    <n v="6.7999999999999996E-3"/>
    <n v="34"/>
    <x v="4"/>
    <x v="28"/>
  </r>
  <r>
    <x v="1711"/>
    <x v="1711"/>
    <s v="&quot;Redemption&quot; is a multi-cultural worship album aimed at giving you an 'around-the-world' experience of Jesus-focused worship."/>
    <n v="10000"/>
    <n v="1050"/>
    <x v="2"/>
    <x v="0"/>
    <s v="USD"/>
    <n v="1409585434"/>
    <n v="1406907034"/>
    <b v="0"/>
    <n v="2"/>
    <b v="0"/>
    <s v="music/faith"/>
    <n v="0.105"/>
    <n v="525"/>
    <x v="4"/>
    <x v="28"/>
  </r>
  <r>
    <x v="1712"/>
    <x v="1712"/>
    <s v="Recording/equipment for MCM - a team of musicians who will help your local musicians to hold your own Cowboy Church with Gospel Music"/>
    <n v="5000"/>
    <n v="0"/>
    <x v="2"/>
    <x v="0"/>
    <s v="USD"/>
    <n v="1435701353"/>
    <n v="1430517353"/>
    <b v="0"/>
    <n v="0"/>
    <b v="0"/>
    <s v="music/faith"/>
    <n v="0"/>
    <e v="#DIV/0!"/>
    <x v="4"/>
    <x v="28"/>
  </r>
  <r>
    <x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x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x v="1715"/>
    <x v="1715"/>
    <s v="Kimberly Stokes the daughter of Elder Baby Stokes Jr, of Bibleway C.O.G.I.C, is currently working on a EP. She is sharing her heart"/>
    <n v="5000"/>
    <n v="11"/>
    <x v="2"/>
    <x v="0"/>
    <s v="USD"/>
    <n v="1427772120"/>
    <n v="1425186785"/>
    <b v="0"/>
    <n v="2"/>
    <b v="0"/>
    <s v="music/faith"/>
    <n v="2.2000000000000001E-3"/>
    <n v="5.5"/>
    <x v="4"/>
    <x v="28"/>
  </r>
  <r>
    <x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x v="1717"/>
    <x v="1717"/>
    <s v="Our first record created to reach, inspire, and ultimately express the love of Jesus to our generation."/>
    <n v="3265"/>
    <n v="1395"/>
    <x v="2"/>
    <x v="0"/>
    <s v="USD"/>
    <n v="1461211200"/>
    <n v="1459467238"/>
    <b v="0"/>
    <n v="41"/>
    <b v="0"/>
    <s v="music/faith"/>
    <n v="0.42725880551301687"/>
    <n v="34.024390243902438"/>
    <x v="4"/>
    <x v="28"/>
  </r>
  <r>
    <x v="1718"/>
    <x v="1718"/>
    <s v="A melody for the galaxy."/>
    <n v="35000"/>
    <n v="75"/>
    <x v="2"/>
    <x v="0"/>
    <s v="USD"/>
    <n v="1463201940"/>
    <n v="1459435149"/>
    <b v="0"/>
    <n v="2"/>
    <b v="0"/>
    <s v="music/faith"/>
    <n v="2.142857142857143E-3"/>
    <n v="37.5"/>
    <x v="4"/>
    <x v="28"/>
  </r>
  <r>
    <x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x v="1720"/>
    <x v="1720"/>
    <s v="Justin and Elly Heckel just finished recording their Debut Album and need your help to release it to the rest of the World!"/>
    <n v="4000"/>
    <n v="225"/>
    <x v="2"/>
    <x v="0"/>
    <s v="USD"/>
    <n v="1415562471"/>
    <n v="1412966871"/>
    <b v="0"/>
    <n v="8"/>
    <b v="0"/>
    <s v="music/faith"/>
    <n v="5.6250000000000001E-2"/>
    <n v="28.125"/>
    <x v="4"/>
    <x v="28"/>
  </r>
  <r>
    <x v="1721"/>
    <x v="1721"/>
    <s v="Heavens calling is an album for people all over the world in need of a healing for the soul, positive mindset and total prosperity"/>
    <n v="5000"/>
    <n v="0"/>
    <x v="2"/>
    <x v="0"/>
    <s v="USD"/>
    <n v="1449831863"/>
    <n v="1447239863"/>
    <b v="0"/>
    <n v="0"/>
    <b v="0"/>
    <s v="music/faith"/>
    <n v="0"/>
    <e v="#DIV/0!"/>
    <x v="4"/>
    <x v="28"/>
  </r>
  <r>
    <x v="1722"/>
    <x v="1722"/>
    <s v="I am raising money to leave a legacy for the DC Gospel Stars and preserve this art form for music lovers of this style."/>
    <n v="2880"/>
    <n v="1"/>
    <x v="2"/>
    <x v="0"/>
    <s v="USD"/>
    <n v="1459642200"/>
    <n v="1456441429"/>
    <b v="0"/>
    <n v="1"/>
    <b v="0"/>
    <s v="music/faith"/>
    <n v="3.4722222222222224E-4"/>
    <n v="1"/>
    <x v="4"/>
    <x v="28"/>
  </r>
  <r>
    <x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x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x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x v="1726"/>
    <x v="1726"/>
    <s v="Amanda Joy Hall's sophomore album, &quot;Every Day&quot;. Release expected July 2014"/>
    <n v="6500"/>
    <n v="2196"/>
    <x v="2"/>
    <x v="0"/>
    <s v="USD"/>
    <n v="1403906664"/>
    <n v="1401401064"/>
    <b v="0"/>
    <n v="16"/>
    <b v="0"/>
    <s v="music/faith"/>
    <n v="0.33784615384615385"/>
    <n v="137.25"/>
    <x v="4"/>
    <x v="28"/>
  </r>
  <r>
    <x v="1727"/>
    <x v="1727"/>
    <s v="Please help fund my second Prophetic Guitar album. Be a part of a pioneering and groundbreaking sound released from Heaven."/>
    <n v="3000"/>
    <n v="1"/>
    <x v="2"/>
    <x v="1"/>
    <s v="GBP"/>
    <n v="1428231600"/>
    <n v="1423520177"/>
    <b v="0"/>
    <n v="1"/>
    <b v="0"/>
    <s v="music/faith"/>
    <n v="3.3333333333333332E-4"/>
    <n v="1"/>
    <x v="4"/>
    <x v="28"/>
  </r>
  <r>
    <x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x v="1729"/>
    <x v="1729"/>
    <s v="A few years back, I was inspired to write some songs, turned out the messages are real but a little scary, I need help to produce."/>
    <n v="10000"/>
    <n v="0"/>
    <x v="2"/>
    <x v="0"/>
    <s v="USD"/>
    <n v="1465521306"/>
    <n v="1460337306"/>
    <b v="0"/>
    <n v="0"/>
    <b v="0"/>
    <s v="music/faith"/>
    <n v="0"/>
    <e v="#DIV/0!"/>
    <x v="4"/>
    <x v="28"/>
  </r>
  <r>
    <x v="1730"/>
    <x v="1730"/>
    <s v="Hello, I am raising money to fund my first solo Album.  This project is my testimony that God is truly our shelter in the storm."/>
    <n v="3000"/>
    <n v="0"/>
    <x v="2"/>
    <x v="0"/>
    <s v="USD"/>
    <n v="1445738783"/>
    <n v="1443146783"/>
    <b v="0"/>
    <n v="0"/>
    <b v="0"/>
    <s v="music/faith"/>
    <n v="0"/>
    <e v="#DIV/0!"/>
    <x v="4"/>
    <x v="28"/>
  </r>
  <r>
    <x v="1731"/>
    <x v="1731"/>
    <s v="We are a Christin Worship band looking to midwest tour. God Bless!"/>
    <n v="1000"/>
    <n v="0"/>
    <x v="2"/>
    <x v="0"/>
    <s v="USD"/>
    <n v="1434034800"/>
    <n v="1432849552"/>
    <b v="0"/>
    <n v="0"/>
    <b v="0"/>
    <s v="music/faith"/>
    <n v="0"/>
    <e v="#DIV/0!"/>
    <x v="4"/>
    <x v="28"/>
  </r>
  <r>
    <x v="1732"/>
    <x v="1732"/>
    <s v="This event will be free to the public with approximately 20 Christian vocalist and choirs from several genres. Rock,Blue Grass,Hip Hop."/>
    <n v="4000"/>
    <n v="0"/>
    <x v="2"/>
    <x v="0"/>
    <s v="USD"/>
    <n v="1452920400"/>
    <n v="1447777481"/>
    <b v="0"/>
    <n v="0"/>
    <b v="0"/>
    <s v="music/faith"/>
    <n v="0"/>
    <e v="#DIV/0!"/>
    <x v="4"/>
    <x v="28"/>
  </r>
  <r>
    <x v="1733"/>
    <x v="1733"/>
    <s v="I am trying to share the music I am blessed to have written. https://www.johncox4.com or https://reverbnation.com/johncox4"/>
    <n v="10000"/>
    <n v="0"/>
    <x v="2"/>
    <x v="0"/>
    <s v="USD"/>
    <n v="1473802200"/>
    <n v="1472746374"/>
    <b v="0"/>
    <n v="0"/>
    <b v="0"/>
    <s v="music/faith"/>
    <n v="0"/>
    <e v="#DIV/0!"/>
    <x v="4"/>
    <x v="28"/>
  </r>
  <r>
    <x v="1734"/>
    <x v="1734"/>
    <s v="This is a double venture project. I have finished a new manuscript and currently working on creating a Christian rap CD."/>
    <n v="4500"/>
    <n v="1"/>
    <x v="2"/>
    <x v="0"/>
    <s v="USD"/>
    <n v="1431046356"/>
    <n v="1428454356"/>
    <b v="0"/>
    <n v="1"/>
    <b v="0"/>
    <s v="music/faith"/>
    <n v="2.2222222222222223E-4"/>
    <n v="1"/>
    <x v="4"/>
    <x v="28"/>
  </r>
  <r>
    <x v="1735"/>
    <x v="1735"/>
    <s v="RainSong is letting my buy a discounted guitar. I will use this to offer my talents to the ministry programs I'm a part of."/>
    <n v="1000"/>
    <n v="110"/>
    <x v="2"/>
    <x v="0"/>
    <s v="USD"/>
    <n v="1470598345"/>
    <n v="1468006345"/>
    <b v="0"/>
    <n v="2"/>
    <b v="0"/>
    <s v="music/faith"/>
    <n v="0.11"/>
    <n v="55"/>
    <x v="4"/>
    <x v="28"/>
  </r>
  <r>
    <x v="1736"/>
    <x v="1736"/>
    <s v="A unique meditative album reflecting on the life of Christ, inviting Him into your presence"/>
    <n v="3000"/>
    <n v="22"/>
    <x v="2"/>
    <x v="0"/>
    <s v="USD"/>
    <n v="1447018833"/>
    <n v="1444423233"/>
    <b v="0"/>
    <n v="1"/>
    <b v="0"/>
    <s v="music/faith"/>
    <n v="7.3333333333333332E-3"/>
    <n v="22"/>
    <x v="4"/>
    <x v="28"/>
  </r>
  <r>
    <x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x v="1738"/>
    <x v="1738"/>
    <s v="Music that inspires and gives hope for overcoming and change. And it is good music."/>
    <n v="5000"/>
    <n v="20"/>
    <x v="2"/>
    <x v="0"/>
    <s v="USD"/>
    <n v="1412283542"/>
    <n v="1409691542"/>
    <b v="0"/>
    <n v="1"/>
    <b v="0"/>
    <s v="music/faith"/>
    <n v="4.0000000000000001E-3"/>
    <n v="20"/>
    <x v="4"/>
    <x v="28"/>
  </r>
  <r>
    <x v="1739"/>
    <x v="1739"/>
    <s v="HELP US RECORD -- SWEET LOVE -- Listen to this sped up ROUGH version and be sure and check out the unique REWARDS ---"/>
    <n v="1000"/>
    <n v="1"/>
    <x v="2"/>
    <x v="0"/>
    <s v="USD"/>
    <n v="1462391932"/>
    <n v="1457297932"/>
    <b v="0"/>
    <n v="1"/>
    <b v="0"/>
    <s v="music/faith"/>
    <n v="1E-3"/>
    <n v="1"/>
    <x v="4"/>
    <x v="28"/>
  </r>
  <r>
    <x v="1740"/>
    <x v="1740"/>
    <s v="I recently recorded a new single. With your help I can return to the studio. Would you like to be part of my next worship project?"/>
    <n v="3000"/>
    <n v="0"/>
    <x v="2"/>
    <x v="0"/>
    <s v="USD"/>
    <n v="1437075422"/>
    <n v="1434483422"/>
    <b v="0"/>
    <n v="0"/>
    <b v="0"/>
    <s v="music/faith"/>
    <n v="0"/>
    <e v="#DIV/0!"/>
    <x v="4"/>
    <x v="28"/>
  </r>
  <r>
    <x v="1741"/>
    <x v="1741"/>
    <s v="A photo journal documenting my experiences and travels across New Zealand"/>
    <n v="1200"/>
    <n v="1330"/>
    <x v="0"/>
    <x v="1"/>
    <s v="GBP"/>
    <n v="1433948671"/>
    <n v="1430060671"/>
    <b v="0"/>
    <n v="52"/>
    <b v="1"/>
    <s v="photography/photobooks"/>
    <n v="1.1083333333333334"/>
    <n v="25.576923076923077"/>
    <x v="8"/>
    <x v="20"/>
  </r>
  <r>
    <x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x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x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x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x v="1748"/>
    <s v="Telling the story of the city through remarkable people who live in Vancouver today."/>
    <n v="50000"/>
    <n v="64974"/>
    <x v="0"/>
    <x v="5"/>
    <s v="CAD"/>
    <n v="1441234143"/>
    <n v="1438642143"/>
    <b v="0"/>
    <n v="181"/>
    <b v="1"/>
    <s v="photography/photobooks"/>
    <n v="1.29948"/>
    <n v="358.97237569060775"/>
    <x v="8"/>
    <x v="20"/>
  </r>
  <r>
    <x v="1749"/>
    <x v="1749"/>
    <s v="Help me fund the production run of my first book by local Photographer Sandro Ortolani."/>
    <n v="10050"/>
    <n v="12410.5"/>
    <x v="0"/>
    <x v="19"/>
    <s v="EUR"/>
    <n v="1488394800"/>
    <n v="1485213921"/>
    <b v="0"/>
    <n v="131"/>
    <b v="1"/>
    <s v="photography/photobooks"/>
    <n v="1.2348756218905472"/>
    <n v="94.736641221374043"/>
    <x v="8"/>
    <x v="20"/>
  </r>
  <r>
    <x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x v="1751"/>
    <s v="Photographs and stories culled from 10 years of road trips through rural Greece"/>
    <n v="10000"/>
    <n v="10290"/>
    <x v="0"/>
    <x v="0"/>
    <s v="USD"/>
    <n v="1426787123"/>
    <n v="1424198723"/>
    <b v="0"/>
    <n v="61"/>
    <b v="1"/>
    <s v="photography/photobooks"/>
    <n v="1.0289999999999999"/>
    <n v="168.68852459016392"/>
    <x v="8"/>
    <x v="20"/>
  </r>
  <r>
    <x v="1752"/>
    <x v="1752"/>
    <s v="A little book of calm, in picture form, that will soothe the soul and un-furrow the brow."/>
    <n v="1200"/>
    <n v="3122"/>
    <x v="0"/>
    <x v="1"/>
    <s v="GBP"/>
    <n v="1476425082"/>
    <n v="1473833082"/>
    <b v="0"/>
    <n v="90"/>
    <b v="1"/>
    <s v="photography/photobooks"/>
    <n v="2.6016666666666666"/>
    <n v="34.68888888888889"/>
    <x v="8"/>
    <x v="20"/>
  </r>
  <r>
    <x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x v="1755"/>
    <x v="1755"/>
    <s v="For about a year I've been taking pictures while walking around the block with my dog. Want to publish a ebook of what I captured."/>
    <n v="25"/>
    <n v="30"/>
    <x v="0"/>
    <x v="0"/>
    <s v="USD"/>
    <n v="1444071361"/>
    <n v="1441479361"/>
    <b v="0"/>
    <n v="4"/>
    <b v="1"/>
    <s v="photography/photobooks"/>
    <n v="1.2"/>
    <n v="7.5"/>
    <x v="8"/>
    <x v="20"/>
  </r>
  <r>
    <x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x v="1757"/>
    <x v="1757"/>
    <s v="I want to create a self published photo art book on the topic of the resurgence of femininity."/>
    <n v="5000"/>
    <n v="5800"/>
    <x v="0"/>
    <x v="0"/>
    <s v="USD"/>
    <n v="1485631740"/>
    <n v="1483041083"/>
    <b v="0"/>
    <n v="14"/>
    <b v="1"/>
    <s v="photography/photobooks"/>
    <n v="1.1599999999999999"/>
    <n v="414.28571428571428"/>
    <x v="8"/>
    <x v="20"/>
  </r>
  <r>
    <x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x v="1759"/>
    <s v="Death Valley will be the first photo book of Andi State"/>
    <n v="5000"/>
    <n v="5330"/>
    <x v="0"/>
    <x v="0"/>
    <s v="USD"/>
    <n v="1427309629"/>
    <n v="1425585229"/>
    <b v="0"/>
    <n v="49"/>
    <b v="1"/>
    <s v="photography/photobooks"/>
    <n v="1.0660000000000001"/>
    <n v="108.77551020408163"/>
    <x v="8"/>
    <x v="20"/>
  </r>
  <r>
    <x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x v="1761"/>
    <x v="1761"/>
    <s v="A hardcover photobook telling the naked truth of a young photographers journey."/>
    <n v="100"/>
    <n v="155"/>
    <x v="0"/>
    <x v="1"/>
    <s v="GBP"/>
    <n v="1442065060"/>
    <n v="1437745060"/>
    <b v="0"/>
    <n v="3"/>
    <b v="1"/>
    <s v="photography/photobooks"/>
    <n v="1.55"/>
    <n v="51.666666666666664"/>
    <x v="8"/>
    <x v="20"/>
  </r>
  <r>
    <x v="1762"/>
    <x v="1762"/>
    <s v="Project rewards $25 gets you 190+ digital images"/>
    <n v="100"/>
    <n v="885"/>
    <x v="0"/>
    <x v="0"/>
    <s v="USD"/>
    <n v="1457739245"/>
    <n v="1455147245"/>
    <b v="0"/>
    <n v="25"/>
    <b v="1"/>
    <s v="photography/photobooks"/>
    <n v="8.85"/>
    <n v="35.4"/>
    <x v="8"/>
    <x v="20"/>
  </r>
  <r>
    <x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x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x v="1766"/>
    <x v="1766"/>
    <s v="I want to create a beautiful book which documents the Melbourne music scene."/>
    <n v="1500"/>
    <n v="0"/>
    <x v="2"/>
    <x v="2"/>
    <s v="AUD"/>
    <n v="1408999088"/>
    <n v="1407184688"/>
    <b v="1"/>
    <n v="0"/>
    <b v="0"/>
    <s v="photography/photobooks"/>
    <n v="0"/>
    <e v="#DIV/0!"/>
    <x v="8"/>
    <x v="20"/>
  </r>
  <r>
    <x v="1767"/>
    <x v="1767"/>
    <s v="A photographic search for the true meaning of pride for ones country during the World Cup"/>
    <n v="5000"/>
    <n v="2286"/>
    <x v="2"/>
    <x v="0"/>
    <s v="USD"/>
    <n v="1407080884"/>
    <n v="1404488884"/>
    <b v="1"/>
    <n v="39"/>
    <b v="0"/>
    <s v="photography/photobooks"/>
    <n v="0.4572"/>
    <n v="58.615384615384613"/>
    <x v="8"/>
    <x v="20"/>
  </r>
  <r>
    <x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x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x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x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x v="1772"/>
    <x v="1772"/>
    <s v="A photobook and a short documentary film telling the story of Holocaust in Northwestern Lithuania"/>
    <n v="5500"/>
    <n v="858"/>
    <x v="2"/>
    <x v="1"/>
    <s v="GBP"/>
    <n v="1404666836"/>
    <n v="1399482836"/>
    <b v="1"/>
    <n v="19"/>
    <b v="0"/>
    <s v="photography/photobooks"/>
    <n v="0.156"/>
    <n v="45.157894736842103"/>
    <x v="8"/>
    <x v="20"/>
  </r>
  <r>
    <x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x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x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x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x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x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x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x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x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x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x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x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x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x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x v="1787"/>
    <x v="1787"/>
    <s v="Raising awareness to the effects of global warming through photographs of the high mountains of Peru."/>
    <n v="10000"/>
    <n v="1533"/>
    <x v="2"/>
    <x v="0"/>
    <s v="USD"/>
    <n v="1428158637"/>
    <n v="1425570237"/>
    <b v="1"/>
    <n v="24"/>
    <b v="0"/>
    <s v="photography/photobooks"/>
    <n v="0.15329999999999999"/>
    <n v="63.875"/>
    <x v="8"/>
    <x v="20"/>
  </r>
  <r>
    <x v="1788"/>
    <x v="1788"/>
    <s v="A photo book celebrating Goths, exploring their lives and giving an insight into what Goth is for them."/>
    <n v="5500"/>
    <n v="76"/>
    <x v="2"/>
    <x v="1"/>
    <s v="GBP"/>
    <n v="1414795542"/>
    <n v="1412203542"/>
    <b v="1"/>
    <n v="4"/>
    <b v="0"/>
    <s v="photography/photobooks"/>
    <n v="1.3818181818181818E-2"/>
    <n v="19"/>
    <x v="8"/>
    <x v="20"/>
  </r>
  <r>
    <x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x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x v="1791"/>
    <x v="1791"/>
    <s v="For the love of street photography and the beauty of traditional cultures in southern Italy."/>
    <n v="3000"/>
    <n v="107"/>
    <x v="2"/>
    <x v="1"/>
    <s v="GBP"/>
    <n v="1422553565"/>
    <n v="1417369565"/>
    <b v="1"/>
    <n v="4"/>
    <b v="0"/>
    <s v="photography/photobooks"/>
    <n v="3.5666666666666666E-2"/>
    <n v="26.75"/>
    <x v="8"/>
    <x v="20"/>
  </r>
  <r>
    <x v="1792"/>
    <x v="1792"/>
    <s v="In 1970 Helaine Garren shot a series of images at Bensingerâ€™s Pool Hall in Chicago, Illinois."/>
    <n v="25000"/>
    <n v="15281"/>
    <x v="2"/>
    <x v="0"/>
    <s v="USD"/>
    <n v="1439189940"/>
    <n v="1435970682"/>
    <b v="1"/>
    <n v="139"/>
    <b v="0"/>
    <s v="photography/photobooks"/>
    <n v="0.61124000000000001"/>
    <n v="109.93525179856115"/>
    <x v="8"/>
    <x v="20"/>
  </r>
  <r>
    <x v="1793"/>
    <x v="1793"/>
    <s v="The beginning of a long term project to document life of the Karen ethnic group on the border of Thailand and Burma."/>
    <n v="3000"/>
    <n v="40"/>
    <x v="2"/>
    <x v="2"/>
    <s v="AUD"/>
    <n v="1417127040"/>
    <n v="1414531440"/>
    <b v="1"/>
    <n v="2"/>
    <b v="0"/>
    <s v="photography/photobooks"/>
    <n v="1.3333333333333334E-2"/>
    <n v="20"/>
    <x v="8"/>
    <x v="20"/>
  </r>
  <r>
    <x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x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x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x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x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x v="1799"/>
    <x v="1799"/>
    <s v="The UnDiscovered Image, a monthly publication dedicated to photographers."/>
    <n v="4000"/>
    <n v="69.83"/>
    <x v="2"/>
    <x v="1"/>
    <s v="GBP"/>
    <n v="1415740408"/>
    <n v="1414008808"/>
    <b v="1"/>
    <n v="6"/>
    <b v="0"/>
    <s v="photography/photobooks"/>
    <n v="1.7457500000000001E-2"/>
    <n v="11.638333333333334"/>
    <x v="8"/>
    <x v="20"/>
  </r>
  <r>
    <x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x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x v="1802"/>
    <x v="1802"/>
    <s v="Inner Darkness turned into a photobook. Personal work i shot during my recovery...in Berlin."/>
    <n v="3500"/>
    <n v="1697"/>
    <x v="2"/>
    <x v="12"/>
    <s v="EUR"/>
    <n v="1435442340"/>
    <n v="1433416830"/>
    <b v="1"/>
    <n v="18"/>
    <b v="0"/>
    <s v="photography/photobooks"/>
    <n v="0.48485714285714288"/>
    <n v="94.277777777777771"/>
    <x v="8"/>
    <x v="20"/>
  </r>
  <r>
    <x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x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x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x v="1806"/>
    <x v="1806"/>
    <s v="Join me in publishing an amazing and unprecedented book with full frontal photopraphs of 8 American Presidents Naked"/>
    <n v="20000"/>
    <n v="591"/>
    <x v="2"/>
    <x v="1"/>
    <s v="GBP"/>
    <n v="1412090349"/>
    <n v="1409066349"/>
    <b v="1"/>
    <n v="8"/>
    <b v="0"/>
    <s v="photography/photobooks"/>
    <n v="2.955E-2"/>
    <n v="73.875"/>
    <x v="8"/>
    <x v="20"/>
  </r>
  <r>
    <x v="1807"/>
    <x v="1807"/>
    <s v="I want to explore alternative cultures and lifestyles in America."/>
    <n v="5000"/>
    <n v="553"/>
    <x v="2"/>
    <x v="0"/>
    <s v="USD"/>
    <n v="1411868313"/>
    <n v="1409276313"/>
    <b v="1"/>
    <n v="8"/>
    <b v="0"/>
    <s v="photography/photobooks"/>
    <n v="0.1106"/>
    <n v="69.125"/>
    <x v="8"/>
    <x v="20"/>
  </r>
  <r>
    <x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x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x v="1810"/>
    <x v="1810"/>
    <s v="Film Speed is a series of Zines focusing on architecture shot completely on 35 and 120mm film."/>
    <n v="450"/>
    <n v="15"/>
    <x v="2"/>
    <x v="0"/>
    <s v="USD"/>
    <n v="1408657826"/>
    <n v="1407621026"/>
    <b v="0"/>
    <n v="2"/>
    <b v="0"/>
    <s v="photography/photobooks"/>
    <n v="3.3333333333333333E-2"/>
    <n v="7.5"/>
    <x v="8"/>
    <x v="20"/>
  </r>
  <r>
    <x v="1811"/>
    <x v="1811"/>
    <s v="A collection of 365 color photographs of sunsets in 2014, beautifully presented in a hardcover book."/>
    <n v="54000"/>
    <n v="40"/>
    <x v="2"/>
    <x v="0"/>
    <s v="USD"/>
    <n v="1414123200"/>
    <n v="1408962270"/>
    <b v="0"/>
    <n v="26"/>
    <b v="0"/>
    <s v="photography/photobooks"/>
    <n v="7.407407407407407E-4"/>
    <n v="1.5384615384615385"/>
    <x v="8"/>
    <x v="20"/>
  </r>
  <r>
    <x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x v="1813"/>
    <x v="1813"/>
    <s v="This project aims to document, Libyan photographic history; through both print and artisan mediums ."/>
    <n v="8750"/>
    <n v="0"/>
    <x v="2"/>
    <x v="1"/>
    <s v="GBP"/>
    <n v="1407532812"/>
    <n v="1404940812"/>
    <b v="0"/>
    <n v="0"/>
    <b v="0"/>
    <s v="photography/photobooks"/>
    <n v="0"/>
    <e v="#DIV/0!"/>
    <x v="8"/>
    <x v="20"/>
  </r>
  <r>
    <x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x v="1815"/>
    <x v="1815"/>
    <s v="Photographic roadtrip from Dallas/Ft Worth, Texas to Florida's beaches. A summer photography roadtrip project to include 5 states."/>
    <n v="3000"/>
    <n v="0"/>
    <x v="2"/>
    <x v="0"/>
    <s v="USD"/>
    <n v="1435787137"/>
    <n v="1434577537"/>
    <b v="0"/>
    <n v="0"/>
    <b v="0"/>
    <s v="photography/photobooks"/>
    <n v="0"/>
    <e v="#DIV/0!"/>
    <x v="8"/>
    <x v="20"/>
  </r>
  <r>
    <x v="1816"/>
    <x v="1816"/>
    <s v="A unique Photographic Book Project about the Passionate Moments and Strong Emotions that lie within Karate"/>
    <n v="25000"/>
    <n v="509"/>
    <x v="2"/>
    <x v="16"/>
    <s v="CHF"/>
    <n v="1469473200"/>
    <n v="1467061303"/>
    <b v="0"/>
    <n v="6"/>
    <b v="0"/>
    <s v="photography/photobooks"/>
    <n v="2.036E-2"/>
    <n v="84.833333333333329"/>
    <x v="8"/>
    <x v="20"/>
  </r>
  <r>
    <x v="1817"/>
    <x v="1817"/>
    <s v="Hundreds of breathtaking rodeo photographs collected in a beautiful coffee table book."/>
    <n v="18000"/>
    <n v="9419"/>
    <x v="2"/>
    <x v="0"/>
    <s v="USD"/>
    <n v="1485759540"/>
    <n v="1480607607"/>
    <b v="0"/>
    <n v="100"/>
    <b v="0"/>
    <s v="photography/photobooks"/>
    <n v="0.52327777777777773"/>
    <n v="94.19"/>
    <x v="8"/>
    <x v="20"/>
  </r>
  <r>
    <x v="1818"/>
    <x v="1818"/>
    <s v="We are all different, this is a way to honor and celebrate the authenticity in being different."/>
    <n v="15000"/>
    <n v="0"/>
    <x v="2"/>
    <x v="0"/>
    <s v="USD"/>
    <n v="1428035850"/>
    <n v="1425447450"/>
    <b v="0"/>
    <n v="0"/>
    <b v="0"/>
    <s v="photography/photobooks"/>
    <n v="0"/>
    <e v="#DIV/0!"/>
    <x v="8"/>
    <x v="20"/>
  </r>
  <r>
    <x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x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x v="1821"/>
    <x v="1821"/>
    <s v="Glass Cloud tour dates are already beginning to pile up. They are turning to YOU to help get them from town to town."/>
    <n v="2500"/>
    <n v="3372.25"/>
    <x v="0"/>
    <x v="0"/>
    <s v="USD"/>
    <n v="1330760367"/>
    <n v="1326872367"/>
    <b v="0"/>
    <n v="57"/>
    <b v="1"/>
    <s v="music/rock"/>
    <n v="1.3489"/>
    <n v="59.162280701754383"/>
    <x v="4"/>
    <x v="11"/>
  </r>
  <r>
    <x v="1822"/>
    <x v="1822"/>
    <s v="Wood Butcher needs your help to make this happen. Buy a CD, support local music!"/>
    <n v="300"/>
    <n v="300"/>
    <x v="0"/>
    <x v="5"/>
    <s v="CAD"/>
    <n v="1391194860"/>
    <n v="1388084862"/>
    <b v="0"/>
    <n v="11"/>
    <b v="1"/>
    <s v="music/rock"/>
    <n v="1"/>
    <n v="27.272727272727273"/>
    <x v="4"/>
    <x v="11"/>
  </r>
  <r>
    <x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x v="1824"/>
    <s v="cd fund raiser"/>
    <n v="3000"/>
    <n v="3002"/>
    <x v="0"/>
    <x v="0"/>
    <s v="USD"/>
    <n v="1389146880"/>
    <n v="1387403967"/>
    <b v="0"/>
    <n v="40"/>
    <b v="1"/>
    <s v="music/rock"/>
    <n v="1.0006666666666666"/>
    <n v="75.05"/>
    <x v="4"/>
    <x v="11"/>
  </r>
  <r>
    <x v="1825"/>
    <x v="1825"/>
    <s v="Eurisko is trying to release our full length entitled &quot;Wild Animal!&quot; Money raised will go towards studio time, mixing, and mastering."/>
    <n v="2000"/>
    <n v="2101"/>
    <x v="0"/>
    <x v="0"/>
    <s v="USD"/>
    <n v="1373572903"/>
    <n v="1371585703"/>
    <b v="0"/>
    <n v="50"/>
    <b v="1"/>
    <s v="music/rock"/>
    <n v="1.0505"/>
    <n v="42.02"/>
    <x v="4"/>
    <x v="11"/>
  </r>
  <r>
    <x v="1826"/>
    <x v="1826"/>
    <s v="Hear your favorite Bear Ghost in eargasmic quality!"/>
    <n v="2000"/>
    <n v="2020"/>
    <x v="0"/>
    <x v="0"/>
    <s v="USD"/>
    <n v="1392675017"/>
    <n v="1390083017"/>
    <b v="0"/>
    <n v="38"/>
    <b v="1"/>
    <s v="music/rock"/>
    <n v="1.01"/>
    <n v="53.157894736842103"/>
    <x v="4"/>
    <x v="11"/>
  </r>
  <r>
    <x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x v="1829"/>
    <x v="1829"/>
    <s v="Everything is set to record are EP except for our finances. Please donate if you can! Any amount is appreciated. "/>
    <n v="1500"/>
    <n v="2500.25"/>
    <x v="0"/>
    <x v="0"/>
    <s v="USD"/>
    <n v="1295647200"/>
    <n v="1291428371"/>
    <b v="0"/>
    <n v="33"/>
    <b v="1"/>
    <s v="music/rock"/>
    <n v="1.6668333333333334"/>
    <n v="75.765151515151516"/>
    <x v="4"/>
    <x v="11"/>
  </r>
  <r>
    <x v="1830"/>
    <x v="1830"/>
    <s v="We have come a long way on our new record, but now we need your help.  Help us, and together we can make magic!"/>
    <n v="15000"/>
    <n v="15230"/>
    <x v="0"/>
    <x v="0"/>
    <s v="USD"/>
    <n v="1393259107"/>
    <n v="1390667107"/>
    <b v="0"/>
    <n v="226"/>
    <b v="1"/>
    <s v="music/rock"/>
    <n v="1.0153333333333334"/>
    <n v="67.389380530973455"/>
    <x v="4"/>
    <x v="11"/>
  </r>
  <r>
    <x v="1831"/>
    <x v="1831"/>
    <s v="After a 2 year Odyssey, Darling Waste's trailer is still not home! We need $3,500 to get it through U.S. Customs!"/>
    <n v="1000"/>
    <n v="1030"/>
    <x v="0"/>
    <x v="0"/>
    <s v="USD"/>
    <n v="1336866863"/>
    <n v="1335570863"/>
    <b v="0"/>
    <n v="14"/>
    <b v="1"/>
    <s v="music/rock"/>
    <n v="1.03"/>
    <n v="73.571428571428569"/>
    <x v="4"/>
    <x v="11"/>
  </r>
  <r>
    <x v="1832"/>
    <x v="1832"/>
    <s v="Hi! We're the music duo Black Swan Theories and our project is to manufacture our debut CD of 10 already-completed songs.  "/>
    <n v="350"/>
    <n v="500"/>
    <x v="0"/>
    <x v="0"/>
    <s v="USD"/>
    <n v="1299243427"/>
    <n v="1296651427"/>
    <b v="0"/>
    <n v="20"/>
    <b v="1"/>
    <s v="music/rock"/>
    <n v="1.4285714285714286"/>
    <n v="25"/>
    <x v="4"/>
    <x v="11"/>
  </r>
  <r>
    <x v="1833"/>
    <x v="1833"/>
    <s v="I am writing the second volume in a series of hair band encyclopedias, however I lack the means to afford the costs of the photos."/>
    <n v="400"/>
    <n v="1050"/>
    <x v="0"/>
    <x v="0"/>
    <s v="USD"/>
    <n v="1362211140"/>
    <n v="1359421403"/>
    <b v="0"/>
    <n v="25"/>
    <b v="1"/>
    <s v="music/rock"/>
    <n v="2.625"/>
    <n v="42"/>
    <x v="4"/>
    <x v="11"/>
  </r>
  <r>
    <x v="1834"/>
    <x v="1834"/>
    <s v="Help us fund our first tour and promote our new EP!"/>
    <n v="10000"/>
    <n v="11805"/>
    <x v="0"/>
    <x v="0"/>
    <s v="USD"/>
    <n v="1422140895"/>
    <n v="1418684895"/>
    <b v="0"/>
    <n v="90"/>
    <b v="1"/>
    <s v="music/rock"/>
    <n v="1.1805000000000001"/>
    <n v="131.16666666666666"/>
    <x v="4"/>
    <x v="11"/>
  </r>
  <r>
    <x v="1835"/>
    <x v="1835"/>
    <s v="WE ARE A HARD ROCK/PUNK BAND SEEKING FUNDS TO RECORD A NEW EP. _x000a__x000a_https://www.reverbnation.com/dirtylittlerebel"/>
    <n v="500"/>
    <n v="520"/>
    <x v="0"/>
    <x v="1"/>
    <s v="GBP"/>
    <n v="1459439471"/>
    <n v="1456851071"/>
    <b v="0"/>
    <n v="11"/>
    <b v="1"/>
    <s v="music/rock"/>
    <n v="1.04"/>
    <n v="47.272727272727273"/>
    <x v="4"/>
    <x v="11"/>
  </r>
  <r>
    <x v="1836"/>
    <x v="1836"/>
    <s v="Help fund our 2013 Sound &amp; Lighting Touring rig!"/>
    <n v="5000"/>
    <n v="10017"/>
    <x v="0"/>
    <x v="0"/>
    <s v="USD"/>
    <n v="1361129129"/>
    <n v="1359660329"/>
    <b v="0"/>
    <n v="55"/>
    <b v="1"/>
    <s v="music/rock"/>
    <n v="2.0034000000000001"/>
    <n v="182.12727272727273"/>
    <x v="4"/>
    <x v="11"/>
  </r>
  <r>
    <x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x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x v="1839"/>
    <x v="1839"/>
    <s v="The King of Mars, a Chicago rock band, needs your help funding their first EP! Visit us at thekingofmars.com for more."/>
    <n v="1000"/>
    <n v="2053"/>
    <x v="0"/>
    <x v="0"/>
    <s v="USD"/>
    <n v="1475342382"/>
    <n v="1472750382"/>
    <b v="0"/>
    <n v="45"/>
    <b v="1"/>
    <s v="music/rock"/>
    <n v="2.0529999999999999"/>
    <n v="45.62222222222222"/>
    <x v="4"/>
    <x v="11"/>
  </r>
  <r>
    <x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x v="1841"/>
    <x v="1841"/>
    <s v="Hard Rock with a Positive Message. Help us fund, release and promote our debut EP!"/>
    <n v="2000"/>
    <n v="2035"/>
    <x v="0"/>
    <x v="0"/>
    <s v="USD"/>
    <n v="1400561940"/>
    <n v="1397679445"/>
    <b v="0"/>
    <n v="40"/>
    <b v="1"/>
    <s v="music/rock"/>
    <n v="1.0175000000000001"/>
    <n v="50.875"/>
    <x v="4"/>
    <x v="11"/>
  </r>
  <r>
    <x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x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x v="1844"/>
    <x v="1844"/>
    <s v="We are working hard to get into the recording studio and finally release a full-length album...but we need your help getting there!"/>
    <n v="1500"/>
    <n v="1521"/>
    <x v="0"/>
    <x v="0"/>
    <s v="USD"/>
    <n v="1307761200"/>
    <n v="1304464914"/>
    <b v="0"/>
    <n v="20"/>
    <b v="1"/>
    <s v="music/rock"/>
    <n v="1.014"/>
    <n v="76.05"/>
    <x v="4"/>
    <x v="11"/>
  </r>
  <r>
    <x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x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x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x v="1849"/>
    <x v="1849"/>
    <s v="Release the Skylines is a small, local Cleveland metal band looking to record an album."/>
    <n v="300"/>
    <n v="301"/>
    <x v="0"/>
    <x v="0"/>
    <s v="USD"/>
    <n v="1350505059"/>
    <n v="1347913059"/>
    <b v="0"/>
    <n v="8"/>
    <b v="1"/>
    <s v="music/rock"/>
    <n v="1.0033333333333334"/>
    <n v="37.625"/>
    <x v="4"/>
    <x v="11"/>
  </r>
  <r>
    <x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x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x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x v="1853"/>
    <x v="1853"/>
    <s v="The money will go towards our debut EP being Recorded mixed by Andrew Baylis and mastered by Drew Fulk of Think Sound Studios."/>
    <n v="800"/>
    <n v="815"/>
    <x v="0"/>
    <x v="0"/>
    <s v="USD"/>
    <n v="1352860017"/>
    <n v="1348536417"/>
    <b v="0"/>
    <n v="14"/>
    <b v="1"/>
    <s v="music/rock"/>
    <n v="1.01875"/>
    <n v="58.214285714285715"/>
    <x v="4"/>
    <x v="11"/>
  </r>
  <r>
    <x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x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x v="1857"/>
    <s v="We need to get back to Nashville to record our second record, a full LP this time.  It ain't cheap and we need your help!"/>
    <n v="3000"/>
    <n v="3000"/>
    <x v="0"/>
    <x v="0"/>
    <s v="USD"/>
    <n v="1410546413"/>
    <n v="1407954413"/>
    <b v="0"/>
    <n v="22"/>
    <b v="1"/>
    <s v="music/rock"/>
    <n v="1"/>
    <n v="136.36363636363637"/>
    <x v="4"/>
    <x v="11"/>
  </r>
  <r>
    <x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x v="1859"/>
    <s v="Queen Kwong is going ON TOUR to London and Paris!"/>
    <n v="3000"/>
    <n v="3955"/>
    <x v="0"/>
    <x v="0"/>
    <s v="USD"/>
    <n v="1316716129"/>
    <n v="1314124129"/>
    <b v="0"/>
    <n v="56"/>
    <b v="1"/>
    <s v="music/rock"/>
    <n v="1.3183333333333334"/>
    <n v="70.625"/>
    <x v="4"/>
    <x v="11"/>
  </r>
  <r>
    <x v="1860"/>
    <x v="1860"/>
    <s v="ASC had a one-of-a-kind CD release party in 2013, and we want to share it with the world - in DVD format!"/>
    <n v="750"/>
    <n v="1001"/>
    <x v="0"/>
    <x v="0"/>
    <s v="USD"/>
    <n v="1391706084"/>
    <n v="1389891684"/>
    <b v="0"/>
    <n v="19"/>
    <b v="1"/>
    <s v="music/rock"/>
    <n v="1.3346666666666667"/>
    <n v="52.684210526315788"/>
    <x v="4"/>
    <x v="11"/>
  </r>
  <r>
    <x v="1861"/>
    <x v="1861"/>
    <s v="A game for Apple &amp; Android devices that sees you get your own spacecraft, take on the competition, mine asteroids &amp; fight to survive."/>
    <n v="250000"/>
    <n v="0"/>
    <x v="2"/>
    <x v="1"/>
    <s v="GBP"/>
    <n v="1422256341"/>
    <n v="1419664341"/>
    <b v="0"/>
    <n v="0"/>
    <b v="0"/>
    <s v="games/mobile games"/>
    <n v="0"/>
    <e v="#DIV/0!"/>
    <x v="6"/>
    <x v="18"/>
  </r>
  <r>
    <x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x v="1863"/>
    <x v="1863"/>
    <s v="This is an Android game where you take control of the zombies and try to eat your way to world domination!"/>
    <n v="2500"/>
    <n v="10"/>
    <x v="2"/>
    <x v="0"/>
    <s v="USD"/>
    <n v="1402600085"/>
    <n v="1400008085"/>
    <b v="0"/>
    <n v="2"/>
    <b v="0"/>
    <s v="games/mobile games"/>
    <n v="4.0000000000000001E-3"/>
    <n v="5"/>
    <x v="6"/>
    <x v="18"/>
  </r>
  <r>
    <x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x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x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x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x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x v="1869"/>
    <x v="1869"/>
    <s v="CCRPG will be a 2D Pixel Art Game based on similar elements to the SNES game &quot;Zelda: A Link to the Past&quot; with RPG elements added in."/>
    <n v="10000"/>
    <n v="0"/>
    <x v="2"/>
    <x v="0"/>
    <s v="USD"/>
    <n v="1483488249"/>
    <n v="1480896249"/>
    <b v="0"/>
    <n v="0"/>
    <b v="0"/>
    <s v="games/mobile games"/>
    <n v="0"/>
    <e v="#DIV/0!"/>
    <x v="6"/>
    <x v="18"/>
  </r>
  <r>
    <x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x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x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x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x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x v="1875"/>
    <x v="1875"/>
    <s v="Sea opposition of Crab's family and angry fishes. Who is going to win, and who is going to loose ?!"/>
    <n v="10000"/>
    <n v="51"/>
    <x v="2"/>
    <x v="0"/>
    <s v="USD"/>
    <n v="1470519308"/>
    <n v="1465335308"/>
    <b v="0"/>
    <n v="3"/>
    <b v="0"/>
    <s v="games/mobile games"/>
    <n v="5.1000000000000004E-3"/>
    <n v="17"/>
    <x v="6"/>
    <x v="18"/>
  </r>
  <r>
    <x v="1876"/>
    <x v="1876"/>
    <s v="An arcade styled side scroller. Help Bob the pilot steer his plane through hordes of migrating birds strapped with explosives."/>
    <n v="280"/>
    <n v="0"/>
    <x v="2"/>
    <x v="2"/>
    <s v="AUD"/>
    <n v="1402901405"/>
    <n v="1400309405"/>
    <b v="0"/>
    <n v="0"/>
    <b v="0"/>
    <s v="games/mobile games"/>
    <n v="0"/>
    <e v="#DIV/0!"/>
    <x v="6"/>
    <x v="18"/>
  </r>
  <r>
    <x v="1877"/>
    <x v="1877"/>
    <s v="It's obvious you won't survive by your wits alone. Unfortunately that's all you've got, Chip. Run!"/>
    <n v="60"/>
    <n v="0"/>
    <x v="2"/>
    <x v="0"/>
    <s v="USD"/>
    <n v="1425170525"/>
    <n v="1422664925"/>
    <b v="0"/>
    <n v="0"/>
    <b v="0"/>
    <s v="games/mobile games"/>
    <n v="0"/>
    <e v="#DIV/0!"/>
    <x v="6"/>
    <x v="18"/>
  </r>
  <r>
    <x v="1878"/>
    <x v="1878"/>
    <s v="Action game now playable on Android/iOS platforms and PC browsers. Easy gameplay even for starters yet hard to be skilled. Multi-player"/>
    <n v="8000"/>
    <n v="0"/>
    <x v="2"/>
    <x v="2"/>
    <s v="AUD"/>
    <n v="1402618355"/>
    <n v="1400026355"/>
    <b v="0"/>
    <n v="0"/>
    <b v="0"/>
    <s v="games/mobile games"/>
    <n v="0"/>
    <e v="#DIV/0!"/>
    <x v="6"/>
    <x v="18"/>
  </r>
  <r>
    <x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x v="1880"/>
    <x v="1880"/>
    <s v="Sim Betting Football is the only football (soccer) betting simulation  game."/>
    <n v="5000"/>
    <n v="1004"/>
    <x v="2"/>
    <x v="1"/>
    <s v="GBP"/>
    <n v="1459341380"/>
    <n v="1456839380"/>
    <b v="0"/>
    <n v="24"/>
    <b v="0"/>
    <s v="games/mobile games"/>
    <n v="0.20080000000000001"/>
    <n v="41.833333333333336"/>
    <x v="6"/>
    <x v="18"/>
  </r>
  <r>
    <x v="1881"/>
    <x v="1881"/>
    <s v="We're now raising money to produce a music video. Those who donate get a vote in deciding which song!"/>
    <n v="2000"/>
    <n v="3453.69"/>
    <x v="0"/>
    <x v="0"/>
    <s v="USD"/>
    <n v="1425955189"/>
    <n v="1423366789"/>
    <b v="0"/>
    <n v="70"/>
    <b v="1"/>
    <s v="music/indie rock"/>
    <n v="1.726845"/>
    <n v="49.338428571428572"/>
    <x v="4"/>
    <x v="14"/>
  </r>
  <r>
    <x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x v="1883"/>
    <s v="Afraid Of Figs is a high energy pop/rock band, with off-the-wall humor, catchy hooks, and wild interactive live shows."/>
    <n v="999"/>
    <n v="1047"/>
    <x v="0"/>
    <x v="0"/>
    <s v="USD"/>
    <n v="1333921508"/>
    <n v="1331333108"/>
    <b v="0"/>
    <n v="32"/>
    <b v="1"/>
    <s v="music/indie rock"/>
    <n v="1.0480480480480481"/>
    <n v="32.71875"/>
    <x v="4"/>
    <x v="14"/>
  </r>
  <r>
    <x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x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x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x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x v="1892"/>
    <s v="Nemes has just recorded a new album and is raising $500 to get it mixed and mastered professionally."/>
    <n v="500"/>
    <n v="683"/>
    <x v="0"/>
    <x v="0"/>
    <s v="USD"/>
    <n v="1307459881"/>
    <n v="1304867881"/>
    <b v="0"/>
    <n v="26"/>
    <b v="1"/>
    <s v="music/indie rock"/>
    <n v="1.3660000000000001"/>
    <n v="26.26923076923077"/>
    <x v="4"/>
    <x v="14"/>
  </r>
  <r>
    <x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x v="1894"/>
    <x v="1894"/>
    <s v="Im trying to raise $1000 for a 3 song EP in a studio!"/>
    <n v="1000"/>
    <n v="1145"/>
    <x v="0"/>
    <x v="0"/>
    <s v="USD"/>
    <n v="1329082983"/>
    <n v="1326404583"/>
    <b v="0"/>
    <n v="20"/>
    <b v="1"/>
    <s v="music/indie rock"/>
    <n v="1.145"/>
    <n v="57.25"/>
    <x v="4"/>
    <x v="14"/>
  </r>
  <r>
    <x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x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x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x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x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x v="1902"/>
    <x v="1902"/>
    <s v="Virtual reality is expensive, here is the solution. I've created a VR device out of cardboard. I present: World's cheapest VR Device."/>
    <n v="1000"/>
    <n v="12"/>
    <x v="2"/>
    <x v="9"/>
    <s v="EUR"/>
    <n v="1425495447"/>
    <n v="1422903447"/>
    <b v="0"/>
    <n v="3"/>
    <b v="0"/>
    <s v="technology/gadgets"/>
    <n v="1.2E-2"/>
    <n v="4"/>
    <x v="2"/>
    <x v="29"/>
  </r>
  <r>
    <x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x v="1904"/>
    <x v="1904"/>
    <s v="Animals knocking over your waste wheeler making a mess on trash day? The S.A.D.L. will help prevent that from happening!"/>
    <n v="50000"/>
    <n v="50"/>
    <x v="2"/>
    <x v="0"/>
    <s v="USD"/>
    <n v="1451752021"/>
    <n v="1447864021"/>
    <b v="0"/>
    <n v="2"/>
    <b v="0"/>
    <s v="technology/gadgets"/>
    <n v="1E-3"/>
    <n v="25"/>
    <x v="2"/>
    <x v="29"/>
  </r>
  <r>
    <x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x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x v="1907"/>
    <x v="1907"/>
    <s v="Litter-Buddy is great economical alternative to leading pet waste disposal systems with cartridge bag elements."/>
    <n v="30000"/>
    <n v="85"/>
    <x v="2"/>
    <x v="0"/>
    <s v="USD"/>
    <n v="1400853925"/>
    <n v="1399557925"/>
    <b v="0"/>
    <n v="4"/>
    <b v="0"/>
    <s v="technology/gadgets"/>
    <n v="2.8333333333333335E-3"/>
    <n v="21.25"/>
    <x v="2"/>
    <x v="29"/>
  </r>
  <r>
    <x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x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x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x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x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x v="1913"/>
    <x v="1913"/>
    <s v="Tibio is a revolutionary new product designed to solve an age old problem."/>
    <n v="48000"/>
    <n v="637"/>
    <x v="2"/>
    <x v="1"/>
    <s v="GBP"/>
    <n v="1412770578"/>
    <n v="1410178578"/>
    <b v="0"/>
    <n v="26"/>
    <b v="0"/>
    <s v="technology/gadgets"/>
    <n v="1.3270833333333334E-2"/>
    <n v="24.5"/>
    <x v="2"/>
    <x v="29"/>
  </r>
  <r>
    <x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x v="1915"/>
    <x v="1915"/>
    <s v="The picture above is of our current prototype for the cat bath - we hope to move beyond a simple bin and create a cat bath revolution!"/>
    <n v="500"/>
    <n v="8"/>
    <x v="2"/>
    <x v="0"/>
    <s v="USD"/>
    <n v="1409620222"/>
    <n v="1407892222"/>
    <b v="0"/>
    <n v="4"/>
    <b v="0"/>
    <s v="technology/gadgets"/>
    <n v="1.6E-2"/>
    <n v="2"/>
    <x v="2"/>
    <x v="29"/>
  </r>
  <r>
    <x v="1916"/>
    <x v="1916"/>
    <s v="The Paint Can Holder Makes Painting Easier and Safer on Extension Ladders."/>
    <n v="20000"/>
    <n v="102"/>
    <x v="2"/>
    <x v="0"/>
    <s v="USD"/>
    <n v="1478542375"/>
    <n v="1476378775"/>
    <b v="0"/>
    <n v="6"/>
    <b v="0"/>
    <s v="technology/gadgets"/>
    <n v="5.1000000000000004E-3"/>
    <n v="17"/>
    <x v="2"/>
    <x v="29"/>
  </r>
  <r>
    <x v="1917"/>
    <x v="1917"/>
    <s v="Let's build a legendary brand altogether"/>
    <n v="390000"/>
    <n v="205025"/>
    <x v="2"/>
    <x v="7"/>
    <s v="HKD"/>
    <n v="1486708133"/>
    <n v="1484116133"/>
    <b v="0"/>
    <n v="70"/>
    <b v="0"/>
    <s v="technology/gadgets"/>
    <n v="0.52570512820512816"/>
    <n v="2928.9285714285716"/>
    <x v="2"/>
    <x v="29"/>
  </r>
  <r>
    <x v="1918"/>
    <x v="1918"/>
    <s v="Repel Japanese beetles and garden pests. Grow organic fruit and vegetables to help the environment, one plant at a time."/>
    <n v="25000"/>
    <n v="260"/>
    <x v="2"/>
    <x v="0"/>
    <s v="USD"/>
    <n v="1407869851"/>
    <n v="1404845851"/>
    <b v="0"/>
    <n v="9"/>
    <b v="0"/>
    <s v="technology/gadgets"/>
    <n v="1.04E-2"/>
    <n v="28.888888888888889"/>
    <x v="2"/>
    <x v="29"/>
  </r>
  <r>
    <x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x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x v="1921"/>
    <x v="1921"/>
    <s v="The Fine Spirits are making an album, but we need your help!"/>
    <n v="1500"/>
    <n v="2052"/>
    <x v="0"/>
    <x v="0"/>
    <s v="USD"/>
    <n v="1342243143"/>
    <n v="1339651143"/>
    <b v="0"/>
    <n v="38"/>
    <b v="1"/>
    <s v="music/indie rock"/>
    <n v="1.3680000000000001"/>
    <n v="54"/>
    <x v="4"/>
    <x v="14"/>
  </r>
  <r>
    <x v="1922"/>
    <x v="1922"/>
    <s v="Low Weather's debut album is halfway finished.  With your help and your help alone we can record the rest!"/>
    <n v="2000"/>
    <n v="2311"/>
    <x v="0"/>
    <x v="0"/>
    <s v="USD"/>
    <n v="1386828507"/>
    <n v="1384236507"/>
    <b v="0"/>
    <n v="64"/>
    <b v="1"/>
    <s v="music/indie rock"/>
    <n v="1.1555"/>
    <n v="36.109375"/>
    <x v="4"/>
    <x v="14"/>
  </r>
  <r>
    <x v="1923"/>
    <x v="1923"/>
    <s v="We just finished recording our first album! All we need is a little extra help to be able to get it printed!"/>
    <n v="125"/>
    <n v="301"/>
    <x v="0"/>
    <x v="0"/>
    <s v="USD"/>
    <n v="1317099540"/>
    <n v="1313612532"/>
    <b v="0"/>
    <n v="13"/>
    <b v="1"/>
    <s v="music/indie rock"/>
    <n v="2.4079999999999999"/>
    <n v="23.153846153846153"/>
    <x v="4"/>
    <x v="14"/>
  </r>
  <r>
    <x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x v="1925"/>
    <x v="1925"/>
    <s v="The Freakniks are making their psychedelic freak-folk debut studio album and they need your help."/>
    <n v="1500"/>
    <n v="1655"/>
    <x v="0"/>
    <x v="0"/>
    <s v="USD"/>
    <n v="1381449600"/>
    <n v="1379540288"/>
    <b v="0"/>
    <n v="52"/>
    <b v="1"/>
    <s v="music/indie rock"/>
    <n v="1.1033333333333333"/>
    <n v="31.826923076923077"/>
    <x v="4"/>
    <x v="14"/>
  </r>
  <r>
    <x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x v="1927"/>
    <x v="1927"/>
    <s v="Hampshire is headed to GBS Detroit."/>
    <n v="600"/>
    <n v="620"/>
    <x v="0"/>
    <x v="0"/>
    <s v="USD"/>
    <n v="1331182740"/>
    <n v="1329856839"/>
    <b v="0"/>
    <n v="11"/>
    <b v="1"/>
    <s v="music/indie rock"/>
    <n v="1.0333333333333334"/>
    <n v="56.363636363636367"/>
    <x v="4"/>
    <x v="14"/>
  </r>
  <r>
    <x v="1928"/>
    <x v="1928"/>
    <s v="Help us master and release our debut album &quot;The Kaleidoscope Dawn&quot;"/>
    <n v="2550"/>
    <n v="2630"/>
    <x v="0"/>
    <x v="0"/>
    <s v="USD"/>
    <n v="1367940794"/>
    <n v="1365348794"/>
    <b v="0"/>
    <n v="34"/>
    <b v="1"/>
    <s v="music/indie rock"/>
    <n v="1.031372549019608"/>
    <n v="77.352941176470594"/>
    <x v="4"/>
    <x v="14"/>
  </r>
  <r>
    <x v="1929"/>
    <x v="1929"/>
    <s v="Trying to raise funds to release a full-length album on LP and CD by my post-punk studio project, Surplus 1980."/>
    <n v="3200"/>
    <n v="3210"/>
    <x v="0"/>
    <x v="0"/>
    <s v="USD"/>
    <n v="1309825866"/>
    <n v="1306197066"/>
    <b v="0"/>
    <n v="75"/>
    <b v="1"/>
    <s v="music/indie rock"/>
    <n v="1.003125"/>
    <n v="42.8"/>
    <x v="4"/>
    <x v="14"/>
  </r>
  <r>
    <x v="1930"/>
    <x v="1930"/>
    <s v="We're nearly done recording, but we're out of money! Help us release the record!!!"/>
    <n v="1000"/>
    <n v="1270"/>
    <x v="0"/>
    <x v="0"/>
    <s v="USD"/>
    <n v="1373203482"/>
    <n v="1368019482"/>
    <b v="0"/>
    <n v="26"/>
    <b v="1"/>
    <s v="music/indie rock"/>
    <n v="1.27"/>
    <n v="48.846153846153847"/>
    <x v="4"/>
    <x v="14"/>
  </r>
  <r>
    <x v="1931"/>
    <x v="1931"/>
    <s v="We're an indie rock band from Clearwater, FL headed back into the studio to finish our latest EP."/>
    <n v="2000"/>
    <n v="2412.02"/>
    <x v="0"/>
    <x v="0"/>
    <s v="USD"/>
    <n v="1337657400"/>
    <n v="1336512309"/>
    <b v="0"/>
    <n v="50"/>
    <b v="1"/>
    <s v="music/indie rock"/>
    <n v="1.20601"/>
    <n v="48.240400000000001"/>
    <x v="4"/>
    <x v="14"/>
  </r>
  <r>
    <x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x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x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x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x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x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x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x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x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x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x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x v="1948"/>
    <s v="10 times more powerful than Raspberry Pi 3, x86 64-bit architecture"/>
    <n v="100000"/>
    <n v="800211"/>
    <x v="0"/>
    <x v="0"/>
    <s v="USD"/>
    <n v="1465232520"/>
    <n v="1460557809"/>
    <b v="1"/>
    <n v="4245"/>
    <b v="1"/>
    <s v="technology/hardware"/>
    <n v="8.0021100000000001"/>
    <n v="188.50671378091872"/>
    <x v="2"/>
    <x v="30"/>
  </r>
  <r>
    <x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x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x v="1953"/>
    <x v="1953"/>
    <s v="The NTH is an open source music synthesizer featuring instant fun, awesome sound, and a hackable design."/>
    <n v="15000"/>
    <n v="33892"/>
    <x v="0"/>
    <x v="0"/>
    <s v="USD"/>
    <n v="1330657200"/>
    <n v="1328158065"/>
    <b v="1"/>
    <n v="147"/>
    <b v="1"/>
    <s v="technology/hardware"/>
    <n v="2.2594666666666665"/>
    <n v="230.55782312925169"/>
    <x v="2"/>
    <x v="30"/>
  </r>
  <r>
    <x v="1954"/>
    <x v="1954"/>
    <s v="The First Home Battery System You Simply Plug in to Install"/>
    <n v="50000"/>
    <n v="349474"/>
    <x v="0"/>
    <x v="0"/>
    <s v="USD"/>
    <n v="1457758800"/>
    <n v="1453730176"/>
    <b v="1"/>
    <n v="415"/>
    <b v="1"/>
    <s v="technology/hardware"/>
    <n v="6.9894800000000004"/>
    <n v="842.10602409638557"/>
    <x v="2"/>
    <x v="30"/>
  </r>
  <r>
    <x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x v="1957"/>
    <x v="1957"/>
    <s v="An open hardware platform for the best microcontroller in the world."/>
    <n v="30000"/>
    <n v="50251.41"/>
    <x v="0"/>
    <x v="0"/>
    <s v="USD"/>
    <n v="1351304513"/>
    <n v="1348712513"/>
    <b v="1"/>
    <n v="660"/>
    <b v="1"/>
    <s v="technology/hardware"/>
    <n v="1.6750470000000002"/>
    <n v="76.138500000000008"/>
    <x v="2"/>
    <x v="30"/>
  </r>
  <r>
    <x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x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x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x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x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x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x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x v="1968"/>
    <x v="1968"/>
    <s v="Bringing the advantages of wireless smart shifting to every cyclist. FITS ANY BIKE"/>
    <n v="50000"/>
    <n v="142483"/>
    <x v="0"/>
    <x v="0"/>
    <s v="USD"/>
    <n v="1480777515"/>
    <n v="1478095515"/>
    <b v="1"/>
    <n v="510"/>
    <b v="1"/>
    <s v="technology/hardware"/>
    <n v="2.8496600000000001"/>
    <n v="279.37843137254902"/>
    <x v="2"/>
    <x v="30"/>
  </r>
  <r>
    <x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x v="1970"/>
    <x v="1970"/>
    <s v="The APOC is a gamma particle detector that will help you learn about radiation and find radioactive things!"/>
    <n v="5000"/>
    <n v="56590"/>
    <x v="0"/>
    <x v="0"/>
    <s v="USD"/>
    <n v="1366429101"/>
    <n v="1361248701"/>
    <b v="1"/>
    <n v="701"/>
    <b v="1"/>
    <s v="technology/hardware"/>
    <n v="11.318"/>
    <n v="80.727532097004286"/>
    <x v="2"/>
    <x v="30"/>
  </r>
  <r>
    <x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x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x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x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x v="1975"/>
    <x v="1975"/>
    <s v="The Bugle2 is a second generation DIY kit phono preamplifier for vinyl playback."/>
    <n v="16000"/>
    <n v="33393.339999999997"/>
    <x v="0"/>
    <x v="0"/>
    <s v="USD"/>
    <n v="1362938851"/>
    <n v="1360346851"/>
    <b v="1"/>
    <n v="253"/>
    <b v="1"/>
    <s v="technology/hardware"/>
    <n v="2.0870837499999997"/>
    <n v="131.98948616600788"/>
    <x v="2"/>
    <x v="30"/>
  </r>
  <r>
    <x v="1976"/>
    <x v="1976"/>
    <s v="Can you help us make an ultra bright white one a reality?"/>
    <n v="4000"/>
    <n v="13864"/>
    <x v="0"/>
    <x v="1"/>
    <s v="GBP"/>
    <n v="1373751325"/>
    <n v="1371159325"/>
    <b v="1"/>
    <n v="473"/>
    <b v="1"/>
    <s v="technology/hardware"/>
    <n v="3.4660000000000002"/>
    <n v="29.310782241014799"/>
    <x v="2"/>
    <x v="30"/>
  </r>
  <r>
    <x v="1977"/>
    <x v="1977"/>
    <s v="Ario learns about you, syncs your body clock, and keeps you healthy through natural lighting patterns."/>
    <n v="50000"/>
    <n v="201165"/>
    <x v="0"/>
    <x v="0"/>
    <s v="USD"/>
    <n v="1450511940"/>
    <n v="1446527540"/>
    <b v="1"/>
    <n v="821"/>
    <b v="1"/>
    <s v="technology/hardware"/>
    <n v="4.0232999999999999"/>
    <n v="245.02436053593178"/>
    <x v="2"/>
    <x v="30"/>
  </r>
  <r>
    <x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x v="1979"/>
    <x v="1979"/>
    <s v="Truly wireless premium earbuds with a battery-boosting smartphone case for charging and storage"/>
    <n v="200000"/>
    <n v="229802.31"/>
    <x v="0"/>
    <x v="0"/>
    <s v="USD"/>
    <n v="1447909140"/>
    <n v="1444734146"/>
    <b v="1"/>
    <n v="813"/>
    <b v="1"/>
    <s v="technology/hardware"/>
    <n v="1.14901155"/>
    <n v="282.65966789667897"/>
    <x v="2"/>
    <x v="30"/>
  </r>
  <r>
    <x v="1980"/>
    <x v="1980"/>
    <s v="Multi-power charging that is smarter, stylish and designed for you."/>
    <n v="50000"/>
    <n v="177412.01"/>
    <x v="0"/>
    <x v="12"/>
    <s v="EUR"/>
    <n v="1459684862"/>
    <n v="1456232462"/>
    <b v="1"/>
    <n v="1945"/>
    <b v="1"/>
    <s v="technology/hardware"/>
    <n v="3.5482402000000004"/>
    <n v="91.214401028277635"/>
    <x v="2"/>
    <x v="30"/>
  </r>
  <r>
    <x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x v="1982"/>
    <x v="1982"/>
    <s v="Express a very dark place in my childhood. Release my emotions through photography in a form of Art."/>
    <n v="180000"/>
    <n v="0"/>
    <x v="2"/>
    <x v="7"/>
    <s v="HKD"/>
    <n v="1480863887"/>
    <n v="1478268287"/>
    <b v="0"/>
    <n v="0"/>
    <b v="0"/>
    <s v="photography/people"/>
    <n v="0"/>
    <e v="#DIV/0!"/>
    <x v="8"/>
    <x v="31"/>
  </r>
  <r>
    <x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x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x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x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x v="1987"/>
    <x v="1987"/>
    <s v="A collection of images that depicts the beauty and diversity within Ethiopia"/>
    <n v="5500"/>
    <n v="2336"/>
    <x v="2"/>
    <x v="1"/>
    <s v="GBP"/>
    <n v="1425223276"/>
    <n v="1422631276"/>
    <b v="0"/>
    <n v="28"/>
    <b v="0"/>
    <s v="photography/people"/>
    <n v="0.42472727272727273"/>
    <n v="83.428571428571431"/>
    <x v="8"/>
    <x v="31"/>
  </r>
  <r>
    <x v="1988"/>
    <x v="1988"/>
    <s v="Expressing art in an image!"/>
    <n v="6000"/>
    <n v="25"/>
    <x v="2"/>
    <x v="0"/>
    <s v="USD"/>
    <n v="1440094742"/>
    <n v="1437502742"/>
    <b v="0"/>
    <n v="1"/>
    <b v="0"/>
    <s v="photography/people"/>
    <n v="4.1666666666666666E-3"/>
    <n v="25"/>
    <x v="8"/>
    <x v="31"/>
  </r>
  <r>
    <x v="1989"/>
    <x v="1989"/>
    <s v="Creating an awareness for infertility through photographing families and showcasing the real faces of infertility."/>
    <n v="5000"/>
    <n v="50"/>
    <x v="2"/>
    <x v="0"/>
    <s v="USD"/>
    <n v="1481473208"/>
    <n v="1478881208"/>
    <b v="0"/>
    <n v="1"/>
    <b v="0"/>
    <s v="photography/people"/>
    <n v="0.01"/>
    <n v="50"/>
    <x v="8"/>
    <x v="31"/>
  </r>
  <r>
    <x v="1990"/>
    <x v="1990"/>
    <s v="An art nude photography book that includes traditional black and white sepia nudes as well as experimiental color nudes."/>
    <n v="3000"/>
    <n v="509"/>
    <x v="2"/>
    <x v="0"/>
    <s v="USD"/>
    <n v="1455338532"/>
    <n v="1454042532"/>
    <b v="0"/>
    <n v="5"/>
    <b v="0"/>
    <s v="photography/people"/>
    <n v="0.16966666666666666"/>
    <n v="101.8"/>
    <x v="8"/>
    <x v="31"/>
  </r>
  <r>
    <x v="1991"/>
    <x v="1991"/>
    <s v="Taking (and giving) professional portraits of survivors of human trafficking in Myanmar."/>
    <n v="2000"/>
    <n v="140"/>
    <x v="2"/>
    <x v="0"/>
    <s v="USD"/>
    <n v="1435958786"/>
    <n v="1434144386"/>
    <b v="0"/>
    <n v="3"/>
    <b v="0"/>
    <s v="photography/people"/>
    <n v="7.0000000000000007E-2"/>
    <n v="46.666666666666664"/>
    <x v="8"/>
    <x v="31"/>
  </r>
  <r>
    <x v="1992"/>
    <x v="1992"/>
    <s v="A complete revamp of all the Disney Princes &amp; Princesses!"/>
    <n v="1500"/>
    <n v="2"/>
    <x v="2"/>
    <x v="0"/>
    <s v="USD"/>
    <n v="1424229991"/>
    <n v="1421637991"/>
    <b v="0"/>
    <n v="2"/>
    <b v="0"/>
    <s v="photography/people"/>
    <n v="1.3333333333333333E-3"/>
    <n v="1"/>
    <x v="8"/>
    <x v="31"/>
  </r>
  <r>
    <x v="1993"/>
    <x v="1993"/>
    <s v="I am looking for help to open up an affordable photography studio in Cornwall for baby and family portraiture photography"/>
    <n v="2000"/>
    <n v="0"/>
    <x v="2"/>
    <x v="1"/>
    <s v="GBP"/>
    <n v="1450706837"/>
    <n v="1448114837"/>
    <b v="0"/>
    <n v="0"/>
    <b v="0"/>
    <s v="photography/people"/>
    <n v="0"/>
    <e v="#DIV/0!"/>
    <x v="8"/>
    <x v="31"/>
  </r>
  <r>
    <x v="1994"/>
    <x v="1994"/>
    <s v="A program to preserve still imagery (photographs) and moving imagery captured on motion picture (film) stock, and videotape elements."/>
    <n v="3200"/>
    <n v="0"/>
    <x v="2"/>
    <x v="0"/>
    <s v="USD"/>
    <n v="1481072942"/>
    <n v="1475885342"/>
    <b v="0"/>
    <n v="0"/>
    <b v="0"/>
    <s v="photography/people"/>
    <n v="0"/>
    <e v="#DIV/0!"/>
    <x v="8"/>
    <x v="31"/>
  </r>
  <r>
    <x v="1995"/>
    <x v="1995"/>
    <s v="I'm looking to pursue my dream of becoming a full time photographer, using my current creative experience as a graphic designer."/>
    <n v="1000"/>
    <n v="78"/>
    <x v="2"/>
    <x v="5"/>
    <s v="CAD"/>
    <n v="1437082736"/>
    <n v="1435354736"/>
    <b v="0"/>
    <n v="3"/>
    <b v="0"/>
    <s v="photography/people"/>
    <n v="7.8E-2"/>
    <n v="26"/>
    <x v="8"/>
    <x v="31"/>
  </r>
  <r>
    <x v="1996"/>
    <x v="1996"/>
    <s v="I want to create a series of pictures of Life through the eyes - and capture some of the defining moments of our history now / to come."/>
    <n v="133800"/>
    <n v="0"/>
    <x v="2"/>
    <x v="0"/>
    <s v="USD"/>
    <n v="1405021211"/>
    <n v="1402429211"/>
    <b v="0"/>
    <n v="0"/>
    <b v="0"/>
    <s v="photography/people"/>
    <n v="0"/>
    <e v="#DIV/0!"/>
    <x v="8"/>
    <x v="31"/>
  </r>
  <r>
    <x v="1997"/>
    <x v="1997"/>
    <s v="There is so many unseen places in the world, and I've made it my personal goal to show everyone through photography &amp; travel."/>
    <n v="6500"/>
    <n v="0"/>
    <x v="2"/>
    <x v="0"/>
    <s v="USD"/>
    <n v="1409091612"/>
    <n v="1406499612"/>
    <b v="0"/>
    <n v="0"/>
    <b v="0"/>
    <s v="photography/people"/>
    <n v="0"/>
    <e v="#DIV/0!"/>
    <x v="8"/>
    <x v="31"/>
  </r>
  <r>
    <x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x v="1999"/>
    <x v="1999"/>
    <s v="This is a portrait photo project aiming to inspire women to explore themselves and live their passion"/>
    <n v="31000"/>
    <n v="236"/>
    <x v="2"/>
    <x v="1"/>
    <s v="GBP"/>
    <n v="1415882108"/>
    <n v="1413286508"/>
    <b v="0"/>
    <n v="7"/>
    <b v="0"/>
    <s v="photography/people"/>
    <n v="7.6129032258064515E-3"/>
    <n v="33.714285714285715"/>
    <x v="8"/>
    <x v="31"/>
  </r>
  <r>
    <x v="2000"/>
    <x v="2000"/>
    <s v="What do you get when you combine 2 of the hottest alt-models in North America with one Canadian photographer? Make a CALENDAR!!!"/>
    <n v="5000"/>
    <n v="625"/>
    <x v="2"/>
    <x v="5"/>
    <s v="CAD"/>
    <n v="1452120613"/>
    <n v="1449528613"/>
    <b v="0"/>
    <n v="25"/>
    <b v="0"/>
    <s v="photography/people"/>
    <n v="0.125"/>
    <n v="25"/>
    <x v="8"/>
    <x v="31"/>
  </r>
  <r>
    <x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x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x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x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x v="2010"/>
    <x v="2010"/>
    <s v="Weighitz are miniature smart scales designed to weigh anything in the home."/>
    <n v="30000"/>
    <n v="96015.9"/>
    <x v="0"/>
    <x v="0"/>
    <s v="USD"/>
    <n v="1471564491"/>
    <n v="1468972491"/>
    <b v="1"/>
    <n v="1737"/>
    <b v="1"/>
    <s v="technology/hardware"/>
    <n v="3.2005299999999997"/>
    <n v="55.276856649395505"/>
    <x v="2"/>
    <x v="30"/>
  </r>
  <r>
    <x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x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x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x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x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x v="2016"/>
    <x v="2016"/>
    <s v="A smart, compact power supply designed to power anything, anywhere"/>
    <n v="10000"/>
    <n v="92154.22"/>
    <x v="0"/>
    <x v="0"/>
    <s v="USD"/>
    <n v="1362863299"/>
    <n v="1360271299"/>
    <b v="1"/>
    <n v="479"/>
    <b v="1"/>
    <s v="technology/hardware"/>
    <n v="9.2154220000000002"/>
    <n v="192.38876826722338"/>
    <x v="2"/>
    <x v="30"/>
  </r>
  <r>
    <x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x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x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x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x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x v="2026"/>
    <s v="MIDI Sprout enables plants to play synthesizers in real time."/>
    <n v="25000"/>
    <n v="33370.769999999997"/>
    <x v="0"/>
    <x v="0"/>
    <s v="USD"/>
    <n v="1398052740"/>
    <n v="1394127585"/>
    <b v="1"/>
    <n v="454"/>
    <b v="1"/>
    <s v="technology/hardware"/>
    <n v="1.3348307999999998"/>
    <n v="73.503898678414089"/>
    <x v="2"/>
    <x v="30"/>
  </r>
  <r>
    <x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x v="2028"/>
    <s v="Building an open source Bussard fusion reactor, aka the Polywell."/>
    <n v="3000"/>
    <n v="3785"/>
    <x v="0"/>
    <x v="0"/>
    <s v="USD"/>
    <n v="1268690100"/>
    <n v="1265493806"/>
    <b v="1"/>
    <n v="79"/>
    <b v="1"/>
    <s v="technology/hardware"/>
    <n v="1.2616666666666667"/>
    <n v="47.911392405063289"/>
    <x v="2"/>
    <x v="30"/>
  </r>
  <r>
    <x v="2029"/>
    <x v="2029"/>
    <s v="Lumin8 Pro is a fun and easy to use light controller that makes light dance to your favorite music."/>
    <n v="2500"/>
    <n v="9030"/>
    <x v="0"/>
    <x v="0"/>
    <s v="USD"/>
    <n v="1409099481"/>
    <n v="1406507481"/>
    <b v="1"/>
    <n v="94"/>
    <b v="1"/>
    <s v="technology/hardware"/>
    <n v="3.6120000000000001"/>
    <n v="96.063829787234042"/>
    <x v="2"/>
    <x v="30"/>
  </r>
  <r>
    <x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x v="2031"/>
    <s v="With Linkio you can use your smartphone to control every electronic you own- for only $100!"/>
    <n v="50000"/>
    <n v="60175"/>
    <x v="0"/>
    <x v="9"/>
    <s v="EUR"/>
    <n v="1420765200"/>
    <n v="1417506853"/>
    <b v="1"/>
    <n v="508"/>
    <b v="1"/>
    <s v="technology/hardware"/>
    <n v="1.2035"/>
    <n v="118.45472440944881"/>
    <x v="2"/>
    <x v="30"/>
  </r>
  <r>
    <x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x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x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x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x v="2039"/>
    <x v="2039"/>
    <s v="Open up your digital worlds with the most sophisticated, intuitive android smart projector."/>
    <n v="125000"/>
    <n v="170271"/>
    <x v="0"/>
    <x v="0"/>
    <s v="USD"/>
    <n v="1480568340"/>
    <n v="1477996325"/>
    <b v="1"/>
    <n v="379"/>
    <b v="1"/>
    <s v="technology/hardware"/>
    <n v="1.362168"/>
    <n v="449.26385224274406"/>
    <x v="2"/>
    <x v="30"/>
  </r>
  <r>
    <x v="2040"/>
    <x v="2040"/>
    <s v="4.29 Billion+ Capacitor Combinations._x000a_No Coding Required."/>
    <n v="3000"/>
    <n v="7445.14"/>
    <x v="0"/>
    <x v="0"/>
    <s v="USD"/>
    <n v="1384557303"/>
    <n v="1383257703"/>
    <b v="1"/>
    <n v="271"/>
    <b v="1"/>
    <s v="technology/hardware"/>
    <n v="2.4817133333333334"/>
    <n v="27.472841328413285"/>
    <x v="2"/>
    <x v="30"/>
  </r>
  <r>
    <x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x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x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x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x v="2049"/>
    <x v="2049"/>
    <s v="Keyless. Alarm secured. GPS tracking."/>
    <n v="50000"/>
    <n v="60095.35"/>
    <x v="0"/>
    <x v="1"/>
    <s v="GBP"/>
    <n v="1386025140"/>
    <n v="1382963963"/>
    <b v="0"/>
    <n v="742"/>
    <b v="1"/>
    <s v="technology/hardware"/>
    <n v="1.2019070000000001"/>
    <n v="80.991037735849048"/>
    <x v="2"/>
    <x v="30"/>
  </r>
  <r>
    <x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x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x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x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x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x v="2058"/>
    <x v="2058"/>
    <s v="Making using the serial terminal on the Raspberry Pi as easy as Pi!"/>
    <n v="2560"/>
    <n v="4308"/>
    <x v="0"/>
    <x v="1"/>
    <s v="GBP"/>
    <n v="1425326400"/>
    <n v="1421916830"/>
    <b v="0"/>
    <n v="410"/>
    <b v="1"/>
    <s v="technology/hardware"/>
    <n v="1.6828125"/>
    <n v="10.507317073170732"/>
    <x v="2"/>
    <x v="30"/>
  </r>
  <r>
    <x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x v="2063"/>
    <x v="2063"/>
    <s v="Build a professional grade Linux CNC control with Beaglebone black and our CNC cape."/>
    <n v="4000"/>
    <n v="5922"/>
    <x v="0"/>
    <x v="12"/>
    <s v="EUR"/>
    <n v="1463333701"/>
    <n v="1460482501"/>
    <b v="0"/>
    <n v="49"/>
    <b v="1"/>
    <s v="technology/hardware"/>
    <n v="1.4804999999999999"/>
    <n v="120.85714285714286"/>
    <x v="2"/>
    <x v="30"/>
  </r>
  <r>
    <x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x v="2067"/>
    <x v="2067"/>
    <s v="The next generation of premium quality LED lighting. Extreme power efficiency in a small package."/>
    <n v="495"/>
    <n v="628"/>
    <x v="0"/>
    <x v="1"/>
    <s v="GBP"/>
    <n v="1432499376"/>
    <n v="1429648176"/>
    <b v="0"/>
    <n v="10"/>
    <b v="1"/>
    <s v="technology/hardware"/>
    <n v="1.2686868686868686"/>
    <n v="62.8"/>
    <x v="2"/>
    <x v="30"/>
  </r>
  <r>
    <x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x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x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x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x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x v="2074"/>
    <x v="2074"/>
    <s v="Creating PC gaming controllers to bring your gaming experience to a new level."/>
    <n v="600"/>
    <n v="615"/>
    <x v="0"/>
    <x v="0"/>
    <s v="USD"/>
    <n v="1462564182"/>
    <n v="1459972182"/>
    <b v="0"/>
    <n v="3"/>
    <b v="1"/>
    <s v="technology/hardware"/>
    <n v="1.0249999999999999"/>
    <n v="205"/>
    <x v="2"/>
    <x v="30"/>
  </r>
  <r>
    <x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x v="2076"/>
    <x v="2076"/>
    <s v="Wireless earbuds filled with sound, yet so small they are almost invisible!"/>
    <n v="179000"/>
    <n v="972594.99"/>
    <x v="0"/>
    <x v="1"/>
    <s v="GBP"/>
    <n v="1406149689"/>
    <n v="1402693689"/>
    <b v="0"/>
    <n v="8359"/>
    <b v="1"/>
    <s v="technology/hardware"/>
    <n v="5.4334915642458101"/>
    <n v="116.35303146309367"/>
    <x v="2"/>
    <x v="30"/>
  </r>
  <r>
    <x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x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x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x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x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x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x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x v="2086"/>
    <x v="2086"/>
    <s v="I am in the process of completing 4 new EPs to be released in Winter, Spring, Summer, and Fall of 2012."/>
    <n v="4000"/>
    <n v="4028"/>
    <x v="0"/>
    <x v="0"/>
    <s v="USD"/>
    <n v="1323838740"/>
    <n v="1321200332"/>
    <b v="0"/>
    <n v="35"/>
    <b v="1"/>
    <s v="music/indie rock"/>
    <n v="1.0069999999999999"/>
    <n v="115.08571428571429"/>
    <x v="4"/>
    <x v="14"/>
  </r>
  <r>
    <x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x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x v="2089"/>
    <x v="2089"/>
    <s v="Little Moses is trying to record their first EP, and we can't do it without your help!"/>
    <n v="2500"/>
    <n v="3010.01"/>
    <x v="0"/>
    <x v="0"/>
    <s v="USD"/>
    <n v="1375408194"/>
    <n v="1372384194"/>
    <b v="0"/>
    <n v="62"/>
    <b v="1"/>
    <s v="music/indie rock"/>
    <n v="1.2040040000000001"/>
    <n v="48.54854838709678"/>
    <x v="4"/>
    <x v="14"/>
  </r>
  <r>
    <x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x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x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x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x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x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x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x v="2099"/>
    <x v="2099"/>
    <s v="Our tour van died, we need help!"/>
    <n v="3000"/>
    <n v="3971"/>
    <x v="0"/>
    <x v="0"/>
    <s v="USD"/>
    <n v="1435808400"/>
    <n v="1434650084"/>
    <b v="0"/>
    <n v="63"/>
    <b v="1"/>
    <s v="music/indie rock"/>
    <n v="1.3236666666666668"/>
    <n v="63.031746031746032"/>
    <x v="4"/>
    <x v="14"/>
  </r>
  <r>
    <x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x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x v="2102"/>
    <x v="2102"/>
    <s v="The Guru is basement parties, lake swimming, a smile shared between reunited friends, and the doe-eyed innocence of youth."/>
    <n v="1000"/>
    <n v="1360"/>
    <x v="0"/>
    <x v="0"/>
    <s v="USD"/>
    <n v="1304628648"/>
    <n v="1302036648"/>
    <b v="0"/>
    <n v="38"/>
    <b v="1"/>
    <s v="music/indie rock"/>
    <n v="1.36"/>
    <n v="35.789473684210527"/>
    <x v="4"/>
    <x v="14"/>
  </r>
  <r>
    <x v="2103"/>
    <x v="2103"/>
    <s v="Indie rocker, Matthew Moon, has something to share with you..."/>
    <n v="7777"/>
    <n v="11364"/>
    <x v="0"/>
    <x v="0"/>
    <s v="USD"/>
    <n v="1352488027"/>
    <n v="1349892427"/>
    <b v="0"/>
    <n v="115"/>
    <b v="1"/>
    <s v="music/indie rock"/>
    <n v="1.4612318374694613"/>
    <n v="98.817391304347822"/>
    <x v="4"/>
    <x v="14"/>
  </r>
  <r>
    <x v="2104"/>
    <x v="2104"/>
    <s v="In the Raw is Seattle's the Ink &amp; the Echo's debut album.  It is honest, compelling, and speaks of raw human emotion."/>
    <n v="800"/>
    <n v="1036"/>
    <x v="0"/>
    <x v="0"/>
    <s v="USD"/>
    <n v="1369958400"/>
    <n v="1367286434"/>
    <b v="0"/>
    <n v="37"/>
    <b v="1"/>
    <s v="music/indie rock"/>
    <n v="1.2949999999999999"/>
    <n v="28"/>
    <x v="4"/>
    <x v="14"/>
  </r>
  <r>
    <x v="2105"/>
    <x v="2105"/>
    <s v="Help Layla the Wolf fund the printing and releasing of our first E.P. Release called &quot;Sugar&quot;."/>
    <n v="2000"/>
    <n v="5080"/>
    <x v="0"/>
    <x v="0"/>
    <s v="USD"/>
    <n v="1416542400"/>
    <n v="1415472953"/>
    <b v="0"/>
    <n v="99"/>
    <b v="1"/>
    <s v="music/indie rock"/>
    <n v="2.54"/>
    <n v="51.313131313131315"/>
    <x v="4"/>
    <x v="14"/>
  </r>
  <r>
    <x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x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x v="2109"/>
    <s v="We are ready to make our first full-length album, and with your help, we can make it happen!"/>
    <n v="4000"/>
    <n v="4261"/>
    <x v="0"/>
    <x v="0"/>
    <s v="USD"/>
    <n v="1436115617"/>
    <n v="1433523617"/>
    <b v="0"/>
    <n v="40"/>
    <b v="1"/>
    <s v="music/indie rock"/>
    <n v="1.06525"/>
    <n v="106.52500000000001"/>
    <x v="4"/>
    <x v="14"/>
  </r>
  <r>
    <x v="2110"/>
    <x v="2110"/>
    <s v="Brent Brown's breakout new album! Requires help from the record label... You!"/>
    <n v="2000"/>
    <n v="2007"/>
    <x v="0"/>
    <x v="0"/>
    <s v="USD"/>
    <n v="1401253140"/>
    <n v="1398873969"/>
    <b v="0"/>
    <n v="38"/>
    <b v="1"/>
    <s v="music/indie rock"/>
    <n v="1.0035000000000001"/>
    <n v="52.815789473684212"/>
    <x v="4"/>
    <x v="14"/>
  </r>
  <r>
    <x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x v="2112"/>
    <x v="2112"/>
    <s v="BBB is going back into the studio to record and release &quot;Felix From Canada&quot; by popular demand.  We need your help!"/>
    <n v="300"/>
    <n v="300"/>
    <x v="0"/>
    <x v="0"/>
    <s v="USD"/>
    <n v="1366064193"/>
    <n v="1364854593"/>
    <b v="0"/>
    <n v="11"/>
    <b v="1"/>
    <s v="music/indie rock"/>
    <n v="1"/>
    <n v="27.272727272727273"/>
    <x v="4"/>
    <x v="14"/>
  </r>
  <r>
    <x v="2113"/>
    <x v="2113"/>
    <s v="Help us fund our second full-length album Honeycomb!"/>
    <n v="7000"/>
    <n v="7340"/>
    <x v="0"/>
    <x v="0"/>
    <s v="USD"/>
    <n v="1411505176"/>
    <n v="1408481176"/>
    <b v="0"/>
    <n v="107"/>
    <b v="1"/>
    <s v="music/indie rock"/>
    <n v="1.0485714285714285"/>
    <n v="68.598130841121488"/>
    <x v="4"/>
    <x v="14"/>
  </r>
  <r>
    <x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x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x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x v="2118"/>
    <s v="PORCHES.  and Documentarians tour from New York to San Francisco and back."/>
    <n v="1000"/>
    <n v="1346.11"/>
    <x v="0"/>
    <x v="0"/>
    <s v="USD"/>
    <n v="1311538136"/>
    <n v="1308946136"/>
    <b v="0"/>
    <n v="17"/>
    <b v="1"/>
    <s v="music/indie rock"/>
    <n v="1.3461099999999999"/>
    <n v="79.182941176470578"/>
    <x v="4"/>
    <x v="14"/>
  </r>
  <r>
    <x v="2119"/>
    <x v="2119"/>
    <s v="big long now is recording our debut album and we are looking for help mastering and pressing it to vinyl"/>
    <n v="2000"/>
    <n v="2015"/>
    <x v="0"/>
    <x v="0"/>
    <s v="USD"/>
    <n v="1345086445"/>
    <n v="1342494445"/>
    <b v="0"/>
    <n v="22"/>
    <b v="1"/>
    <s v="music/indie rock"/>
    <n v="1.0075000000000001"/>
    <n v="91.590909090909093"/>
    <x v="4"/>
    <x v="14"/>
  </r>
  <r>
    <x v="2120"/>
    <x v="2120"/>
    <s v="&lt;3_x000a_Coming in from outer space. Help Hearty Har record their 1st album!!"/>
    <n v="8000"/>
    <n v="8070.43"/>
    <x v="0"/>
    <x v="0"/>
    <s v="USD"/>
    <n v="1388617736"/>
    <n v="1384384136"/>
    <b v="0"/>
    <n v="69"/>
    <b v="1"/>
    <s v="music/indie rock"/>
    <n v="1.00880375"/>
    <n v="116.96275362318841"/>
    <x v="4"/>
    <x v="14"/>
  </r>
  <r>
    <x v="2121"/>
    <x v="2121"/>
    <s v="Join us on an epic journey to discover a millennia old secret which will change the world forever."/>
    <n v="50000"/>
    <n v="284"/>
    <x v="2"/>
    <x v="16"/>
    <s v="CHF"/>
    <n v="1484156948"/>
    <n v="1481564948"/>
    <b v="0"/>
    <n v="10"/>
    <b v="0"/>
    <s v="games/video games"/>
    <n v="5.6800000000000002E-3"/>
    <n v="28.4"/>
    <x v="6"/>
    <x v="17"/>
  </r>
  <r>
    <x v="2122"/>
    <x v="2122"/>
    <s v="Captain Kalani it's a retro game full of nostalgia for the old gamers but interesting for the new ones"/>
    <n v="80000"/>
    <n v="310"/>
    <x v="2"/>
    <x v="14"/>
    <s v="MXN"/>
    <n v="1483773169"/>
    <n v="1481181169"/>
    <b v="0"/>
    <n v="3"/>
    <b v="0"/>
    <s v="games/video games"/>
    <n v="3.875E-3"/>
    <n v="103.33333333333333"/>
    <x v="6"/>
    <x v="17"/>
  </r>
  <r>
    <x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x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x v="2125"/>
    <x v="2125"/>
    <s v="Becoming is a video game that aims to portray mental illness through a metaphysical and emotional story."/>
    <n v="60000"/>
    <n v="852"/>
    <x v="2"/>
    <x v="0"/>
    <s v="USD"/>
    <n v="1438734833"/>
    <n v="1436142833"/>
    <b v="0"/>
    <n v="27"/>
    <b v="0"/>
    <s v="games/video games"/>
    <n v="1.4200000000000001E-2"/>
    <n v="31.555555555555557"/>
    <x v="6"/>
    <x v="17"/>
  </r>
  <r>
    <x v="2126"/>
    <x v="2126"/>
    <s v="Lead your team to victory in this fast-paced, action, sports game! Use Power-ups and avoid attacks as you fight for victory!"/>
    <n v="20000"/>
    <n v="10"/>
    <x v="2"/>
    <x v="0"/>
    <s v="USD"/>
    <n v="1418080887"/>
    <n v="1415488887"/>
    <b v="0"/>
    <n v="2"/>
    <b v="0"/>
    <s v="games/video games"/>
    <n v="5.0000000000000001E-4"/>
    <n v="5"/>
    <x v="6"/>
    <x v="17"/>
  </r>
  <r>
    <x v="2127"/>
    <x v="2127"/>
    <s v="Three Monkeys is an audio adventure game for PC."/>
    <n v="28000"/>
    <n v="8076"/>
    <x v="2"/>
    <x v="1"/>
    <s v="GBP"/>
    <n v="1426158463"/>
    <n v="1423570063"/>
    <b v="0"/>
    <n v="236"/>
    <b v="0"/>
    <s v="games/video games"/>
    <n v="0.28842857142857142"/>
    <n v="34.220338983050844"/>
    <x v="6"/>
    <x v="17"/>
  </r>
  <r>
    <x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x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x v="2130"/>
    <x v="2130"/>
    <s v="You are the hero tasked to save your home from the villainous Sanword."/>
    <n v="42000"/>
    <n v="85"/>
    <x v="2"/>
    <x v="0"/>
    <s v="USD"/>
    <n v="1408154663"/>
    <n v="1405130663"/>
    <b v="0"/>
    <n v="4"/>
    <b v="0"/>
    <s v="games/video games"/>
    <n v="2.0238095238095236E-3"/>
    <n v="21.25"/>
    <x v="6"/>
    <x v="17"/>
  </r>
  <r>
    <x v="2131"/>
    <x v="2131"/>
    <s v="From frightened girl to empowered woman, Scout's Honor is a tale about facing your fears and overcoming odds."/>
    <n v="500"/>
    <n v="25"/>
    <x v="2"/>
    <x v="0"/>
    <s v="USD"/>
    <n v="1436677091"/>
    <n v="1434085091"/>
    <b v="0"/>
    <n v="3"/>
    <b v="0"/>
    <s v="games/video games"/>
    <n v="0.05"/>
    <n v="8.3333333333333339"/>
    <x v="6"/>
    <x v="17"/>
  </r>
  <r>
    <x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x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x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x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x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x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x v="2138"/>
    <x v="2138"/>
    <s v="A game with a mixture of a few genres from RPG, Simulation and to adventure elements."/>
    <n v="1000"/>
    <n v="128"/>
    <x v="2"/>
    <x v="1"/>
    <s v="GBP"/>
    <n v="1383959939"/>
    <n v="1381364339"/>
    <b v="0"/>
    <n v="12"/>
    <b v="0"/>
    <s v="games/video games"/>
    <n v="0.128"/>
    <n v="10.666666666666666"/>
    <x v="6"/>
    <x v="17"/>
  </r>
  <r>
    <x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x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x v="2141"/>
    <x v="2141"/>
    <s v="A place where people can test out the latest video games, for an hourly fee. It's cheaper than wasting money on a $60 game that sucked"/>
    <n v="15000"/>
    <n v="0"/>
    <x v="2"/>
    <x v="0"/>
    <s v="USD"/>
    <n v="1415947159"/>
    <n v="1413351559"/>
    <b v="0"/>
    <n v="0"/>
    <b v="0"/>
    <s v="games/video games"/>
    <n v="0"/>
    <e v="#DIV/0!"/>
    <x v="6"/>
    <x v="17"/>
  </r>
  <r>
    <x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x v="2143"/>
    <x v="2143"/>
    <s v="Head Cap will provide easy access to tables, dice rollers and record sheet management to streamline your tabletop Battletech games."/>
    <n v="2000"/>
    <n v="225"/>
    <x v="2"/>
    <x v="0"/>
    <s v="USD"/>
    <n v="1279738800"/>
    <n v="1275599812"/>
    <b v="0"/>
    <n v="5"/>
    <b v="0"/>
    <s v="games/video games"/>
    <n v="0.1125"/>
    <n v="45"/>
    <x v="6"/>
    <x v="17"/>
  </r>
  <r>
    <x v="2144"/>
    <x v="2144"/>
    <s v="A thousand community-built sandbox games (and more!) with a fully-customizable game engine."/>
    <n v="35500"/>
    <n v="607"/>
    <x v="2"/>
    <x v="0"/>
    <s v="USD"/>
    <n v="1379164040"/>
    <n v="1376399240"/>
    <b v="0"/>
    <n v="24"/>
    <b v="0"/>
    <s v="games/video games"/>
    <n v="1.7098591549295775E-2"/>
    <n v="25.291666666666668"/>
    <x v="6"/>
    <x v="17"/>
  </r>
  <r>
    <x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x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x v="2147"/>
    <x v="2147"/>
    <s v="A Point and Click Adventure on Steroids."/>
    <n v="390000"/>
    <n v="2716"/>
    <x v="2"/>
    <x v="0"/>
    <s v="USD"/>
    <n v="1416125148"/>
    <n v="1413356748"/>
    <b v="0"/>
    <n v="55"/>
    <b v="0"/>
    <s v="games/video games"/>
    <n v="6.9641025641025639E-3"/>
    <n v="49.381818181818183"/>
    <x v="6"/>
    <x v="17"/>
  </r>
  <r>
    <x v="2148"/>
    <x v="2148"/>
    <s v="zomblock's is a online zombie survival game where you can craft new weapons,find food and water to keep yourself alive."/>
    <n v="100"/>
    <n v="2"/>
    <x v="2"/>
    <x v="1"/>
    <s v="GBP"/>
    <n v="1427992582"/>
    <n v="1425404182"/>
    <b v="0"/>
    <n v="2"/>
    <b v="0"/>
    <s v="games/video games"/>
    <n v="0.02"/>
    <n v="1"/>
    <x v="6"/>
    <x v="17"/>
  </r>
  <r>
    <x v="2149"/>
    <x v="2149"/>
    <s v="Project Gert is a sequel to the Android game Project Gert, for Xbox Live.  One character embodying two personality's, and sets of abilities.  "/>
    <n v="2000"/>
    <n v="0"/>
    <x v="2"/>
    <x v="0"/>
    <s v="USD"/>
    <n v="1280534400"/>
    <n v="1277512556"/>
    <b v="0"/>
    <n v="0"/>
    <b v="0"/>
    <s v="games/video games"/>
    <n v="0"/>
    <e v="#DIV/0!"/>
    <x v="6"/>
    <x v="17"/>
  </r>
  <r>
    <x v="2150"/>
    <x v="2150"/>
    <s v="A pixel styled open world detective game."/>
    <n v="50000"/>
    <n v="405"/>
    <x v="2"/>
    <x v="10"/>
    <s v="NOK"/>
    <n v="1468392599"/>
    <n v="1465800599"/>
    <b v="0"/>
    <n v="4"/>
    <b v="0"/>
    <s v="games/video games"/>
    <n v="8.0999999999999996E-3"/>
    <n v="101.25"/>
    <x v="6"/>
    <x v="17"/>
  </r>
  <r>
    <x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x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x v="2153"/>
    <x v="2153"/>
    <s v="Crowdfunding the Gamers Way. An online game with real world consequences.Do you dare to play? Can you turn the world around?"/>
    <n v="372625"/>
    <n v="34"/>
    <x v="2"/>
    <x v="0"/>
    <s v="USD"/>
    <n v="1420876740"/>
    <n v="1417470718"/>
    <b v="0"/>
    <n v="4"/>
    <b v="0"/>
    <s v="games/video games"/>
    <n v="9.1244548809124457E-5"/>
    <n v="8.5"/>
    <x v="6"/>
    <x v="17"/>
  </r>
  <r>
    <x v="2154"/>
    <x v="2154"/>
    <s v="A Real Time Strategy game based on Greek mythology in a fictional world."/>
    <n v="250"/>
    <n v="2"/>
    <x v="2"/>
    <x v="0"/>
    <s v="USD"/>
    <n v="1390921827"/>
    <n v="1389193827"/>
    <b v="0"/>
    <n v="2"/>
    <b v="0"/>
    <s v="games/video games"/>
    <n v="8.0000000000000002E-3"/>
    <n v="1"/>
    <x v="6"/>
    <x v="17"/>
  </r>
  <r>
    <x v="2155"/>
    <x v="2155"/>
    <s v="A Level Editor, Turned up to eleven. Infinite creativity in one package, solo or with up to 16 of your friends."/>
    <n v="5000"/>
    <n v="115"/>
    <x v="2"/>
    <x v="1"/>
    <s v="GBP"/>
    <n v="1459443385"/>
    <n v="1456854985"/>
    <b v="0"/>
    <n v="5"/>
    <b v="0"/>
    <s v="games/video games"/>
    <n v="2.3E-2"/>
    <n v="23"/>
    <x v="6"/>
    <x v="17"/>
  </r>
  <r>
    <x v="2156"/>
    <x v="2156"/>
    <s v="Captain and manage your ship along with your crew in this deep space adventure! (PC/Linux/Mac)"/>
    <n v="56000"/>
    <n v="1493"/>
    <x v="2"/>
    <x v="0"/>
    <s v="USD"/>
    <n v="1379363406"/>
    <n v="1375475406"/>
    <b v="0"/>
    <n v="83"/>
    <b v="0"/>
    <s v="games/video games"/>
    <n v="2.6660714285714284E-2"/>
    <n v="17.987951807228917"/>
    <x v="6"/>
    <x v="17"/>
  </r>
  <r>
    <x v="2157"/>
    <x v="2157"/>
    <s v="Gamers and 90's fans unite in this small tale of epic proportions!"/>
    <n v="75000"/>
    <n v="21144"/>
    <x v="2"/>
    <x v="0"/>
    <s v="USD"/>
    <n v="1482479940"/>
    <n v="1479684783"/>
    <b v="0"/>
    <n v="57"/>
    <b v="0"/>
    <s v="games/video games"/>
    <n v="0.28192"/>
    <n v="370.94736842105266"/>
    <x v="6"/>
    <x v="17"/>
  </r>
  <r>
    <x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x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x v="2160"/>
    <x v="2160"/>
    <s v="An awesome side-scroller tower defense game.  Think &quot;Plants vs Zombies&quot; but from a side-on perspective."/>
    <n v="10000"/>
    <n v="85"/>
    <x v="2"/>
    <x v="0"/>
    <s v="USD"/>
    <n v="1337447105"/>
    <n v="1334855105"/>
    <b v="0"/>
    <n v="16"/>
    <b v="0"/>
    <s v="games/video games"/>
    <n v="8.5000000000000006E-3"/>
    <n v="5.3125"/>
    <x v="6"/>
    <x v="17"/>
  </r>
  <r>
    <x v="2161"/>
    <x v="2161"/>
    <s v="We're trying to fund hard copies of our debut album!"/>
    <n v="400"/>
    <n v="463"/>
    <x v="0"/>
    <x v="0"/>
    <s v="USD"/>
    <n v="1443040059"/>
    <n v="1440448059"/>
    <b v="0"/>
    <n v="13"/>
    <b v="1"/>
    <s v="music/rock"/>
    <n v="1.1575"/>
    <n v="35.615384615384613"/>
    <x v="4"/>
    <x v="11"/>
  </r>
  <r>
    <x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x v="2164"/>
    <x v="2164"/>
    <s v="South Florida roots country/rock outfit's long awaited debut record"/>
    <n v="5500"/>
    <n v="5645"/>
    <x v="0"/>
    <x v="0"/>
    <s v="USD"/>
    <n v="1466827140"/>
    <n v="1464196414"/>
    <b v="0"/>
    <n v="83"/>
    <b v="1"/>
    <s v="music/rock"/>
    <n v="1.0263636363636364"/>
    <n v="68.01204819277109"/>
    <x v="4"/>
    <x v="11"/>
  </r>
  <r>
    <x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x v="2166"/>
    <s v="Drummer John Roccesano (Johnny Rock) produces an album written and performed by friends, recorded and mixed on tape, pressed on vinyl."/>
    <n v="2000"/>
    <n v="2932"/>
    <x v="0"/>
    <x v="0"/>
    <s v="USD"/>
    <n v="1417813618"/>
    <n v="1413922018"/>
    <b v="0"/>
    <n v="32"/>
    <b v="1"/>
    <s v="music/rock"/>
    <n v="1.466"/>
    <n v="91.625"/>
    <x v="4"/>
    <x v="11"/>
  </r>
  <r>
    <x v="2167"/>
    <x v="2167"/>
    <s v="We need YOUR HELP to take one more step to this make release sound amazing!"/>
    <n v="150"/>
    <n v="180"/>
    <x v="0"/>
    <x v="0"/>
    <s v="USD"/>
    <n v="1347672937"/>
    <n v="1346463337"/>
    <b v="0"/>
    <n v="8"/>
    <b v="1"/>
    <s v="music/rock"/>
    <n v="1.2"/>
    <n v="22.5"/>
    <x v="4"/>
    <x v="11"/>
  </r>
  <r>
    <x v="2168"/>
    <x v="2168"/>
    <s v="We're hitting the studio to record our next album, &quot;Pizazz&quot;!! Help us put the FUN in FUNK!!"/>
    <n v="18000"/>
    <n v="21884.69"/>
    <x v="0"/>
    <x v="0"/>
    <s v="USD"/>
    <n v="1486702800"/>
    <n v="1484058261"/>
    <b v="0"/>
    <n v="340"/>
    <b v="1"/>
    <s v="music/rock"/>
    <n v="1.215816111111111"/>
    <n v="64.366735294117646"/>
    <x v="4"/>
    <x v="11"/>
  </r>
  <r>
    <x v="2169"/>
    <x v="2169"/>
    <s v="An innovative new YouTube series reviewing the HOT new music technology that people love. For Rockers, Jazzers, Rappers and everyone"/>
    <n v="153"/>
    <n v="153"/>
    <x v="0"/>
    <x v="0"/>
    <s v="USD"/>
    <n v="1488473351"/>
    <n v="1488214151"/>
    <b v="0"/>
    <n v="7"/>
    <b v="1"/>
    <s v="music/rock"/>
    <n v="1"/>
    <n v="21.857142857142858"/>
    <x v="4"/>
    <x v="11"/>
  </r>
  <r>
    <x v="2170"/>
    <x v="2170"/>
    <s v="We are a hard rock band from Northern California trying to raise $350 for our next EP. Be a part of our journey!"/>
    <n v="350"/>
    <n v="633"/>
    <x v="0"/>
    <x v="0"/>
    <s v="USD"/>
    <n v="1440266422"/>
    <n v="1436810422"/>
    <b v="0"/>
    <n v="19"/>
    <b v="1"/>
    <s v="music/rock"/>
    <n v="1.8085714285714285"/>
    <n v="33.315789473684212"/>
    <x v="4"/>
    <x v="11"/>
  </r>
  <r>
    <x v="2171"/>
    <x v="2171"/>
    <s v="Like records? We do, too! Help this Los Angeles based rock 'n' roll band get their new album out on vinyl!"/>
    <n v="4000"/>
    <n v="4243"/>
    <x v="0"/>
    <x v="0"/>
    <s v="USD"/>
    <n v="1434949200"/>
    <n v="1431903495"/>
    <b v="0"/>
    <n v="47"/>
    <b v="1"/>
    <s v="music/rock"/>
    <n v="1.0607500000000001"/>
    <n v="90.276595744680847"/>
    <x v="4"/>
    <x v="11"/>
  </r>
  <r>
    <x v="2172"/>
    <x v="2172"/>
    <s v="hey friends. We are Hollow Point 9._x000a_We are calling on you to help us._x000a_In our journey to make our debut album."/>
    <n v="1000"/>
    <n v="1000"/>
    <x v="0"/>
    <x v="0"/>
    <s v="USD"/>
    <n v="1429365320"/>
    <n v="1426773320"/>
    <b v="0"/>
    <n v="13"/>
    <b v="1"/>
    <s v="music/rock"/>
    <n v="1"/>
    <n v="76.92307692307692"/>
    <x v="4"/>
    <x v="11"/>
  </r>
  <r>
    <x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x v="2174"/>
    <x v="2174"/>
    <s v="Chivo and his band of miscreants present their debut album _x000a_'Blind Energy' ...we think you are going to like it."/>
    <n v="4000"/>
    <n v="4119"/>
    <x v="0"/>
    <x v="1"/>
    <s v="GBP"/>
    <n v="1462453307"/>
    <n v="1459861307"/>
    <b v="0"/>
    <n v="63"/>
    <b v="1"/>
    <s v="music/rock"/>
    <n v="1.0297499999999999"/>
    <n v="65.38095238095238"/>
    <x v="4"/>
    <x v="11"/>
  </r>
  <r>
    <x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x v="2176"/>
    <x v="2176"/>
    <s v="The Mike Farley Band has re-assembled its original line up and needs your help to make a new full-length album!"/>
    <n v="5000"/>
    <n v="6301"/>
    <x v="0"/>
    <x v="0"/>
    <s v="USD"/>
    <n v="1430579509"/>
    <n v="1427987509"/>
    <b v="0"/>
    <n v="71"/>
    <b v="1"/>
    <s v="music/rock"/>
    <n v="1.2602"/>
    <n v="88.74647887323944"/>
    <x v="4"/>
    <x v="11"/>
  </r>
  <r>
    <x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x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x v="2179"/>
    <s v="Woodhouse is making an EP!  If you are a fan of whiskey and loud guitars, contribute to the cause!"/>
    <n v="1000"/>
    <n v="1614"/>
    <x v="0"/>
    <x v="0"/>
    <s v="USD"/>
    <n v="1428725192"/>
    <n v="1426133192"/>
    <b v="0"/>
    <n v="21"/>
    <b v="1"/>
    <s v="music/rock"/>
    <n v="1.6140000000000001"/>
    <n v="76.857142857142861"/>
    <x v="4"/>
    <x v="11"/>
  </r>
  <r>
    <x v="2180"/>
    <x v="2180"/>
    <s v="Help fund the new record by independent alternative rockers FOUR STAR MARY &quot;PIECES&quot;"/>
    <n v="5000"/>
    <n v="5359.21"/>
    <x v="0"/>
    <x v="0"/>
    <s v="USD"/>
    <n v="1447434268"/>
    <n v="1443801868"/>
    <b v="0"/>
    <n v="78"/>
    <b v="1"/>
    <s v="music/rock"/>
    <n v="1.071842"/>
    <n v="68.707820512820518"/>
    <x v="4"/>
    <x v="11"/>
  </r>
  <r>
    <x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x v="2182"/>
    <x v="2182"/>
    <s v="An incredibly comprehensive tabletop rpg book for the post apocalypse, inspired by Dungeon World."/>
    <n v="3000"/>
    <n v="15725"/>
    <x v="0"/>
    <x v="5"/>
    <s v="CAD"/>
    <n v="1412285825"/>
    <n v="1409261825"/>
    <b v="0"/>
    <n v="356"/>
    <b v="1"/>
    <s v="games/tabletop games"/>
    <n v="5.2416666666666663"/>
    <n v="44.171348314606739"/>
    <x v="6"/>
    <x v="32"/>
  </r>
  <r>
    <x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x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x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x v="2186"/>
    <x v="2186"/>
    <s v="The real-time digital social deduction game where there's no moderator, no sleeping, and no dying."/>
    <n v="20000"/>
    <n v="21935"/>
    <x v="0"/>
    <x v="0"/>
    <s v="USD"/>
    <n v="1473213600"/>
    <n v="1470062743"/>
    <b v="0"/>
    <n v="392"/>
    <b v="1"/>
    <s v="games/tabletop games"/>
    <n v="1.0967499999999999"/>
    <n v="55.956632653061227"/>
    <x v="6"/>
    <x v="32"/>
  </r>
  <r>
    <x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x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x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x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x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x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x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x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x v="2195"/>
    <x v="2195"/>
    <s v="A gritty, noir tabletop RPG with a fast-paced combo-based battle system."/>
    <n v="4600"/>
    <n v="5535"/>
    <x v="0"/>
    <x v="0"/>
    <s v="USD"/>
    <n v="1439317900"/>
    <n v="1436725900"/>
    <b v="0"/>
    <n v="115"/>
    <b v="1"/>
    <s v="games/tabletop games"/>
    <n v="1.2032608695652174"/>
    <n v="48.130434782608695"/>
    <x v="6"/>
    <x v="32"/>
  </r>
  <r>
    <x v="2196"/>
    <x v="2196"/>
    <s v="Race your friends in style with this classic Grand Prix game."/>
    <n v="14000"/>
    <n v="15937"/>
    <x v="0"/>
    <x v="0"/>
    <s v="USD"/>
    <n v="1480662000"/>
    <n v="1478000502"/>
    <b v="0"/>
    <n v="234"/>
    <b v="1"/>
    <s v="games/tabletop games"/>
    <n v="1.1383571428571428"/>
    <n v="68.106837606837601"/>
    <x v="6"/>
    <x v="32"/>
  </r>
  <r>
    <x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x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x v="2199"/>
    <x v="2199"/>
    <s v="A new strategic board game designed to flip out your opponent."/>
    <n v="9000"/>
    <n v="13228"/>
    <x v="0"/>
    <x v="17"/>
    <s v="EUR"/>
    <n v="1444903198"/>
    <n v="1442311198"/>
    <b v="1"/>
    <n v="251"/>
    <b v="1"/>
    <s v="games/tabletop games"/>
    <n v="1.4697777777777778"/>
    <n v="52.701195219123505"/>
    <x v="6"/>
    <x v="32"/>
  </r>
  <r>
    <x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x v="2202"/>
    <x v="2202"/>
    <s v="An electro-organic album of evolved dance music inspired by seminal cyberpunk works."/>
    <n v="4000"/>
    <n v="28167.25"/>
    <x v="0"/>
    <x v="0"/>
    <s v="USD"/>
    <n v="1351801368"/>
    <n v="1349209368"/>
    <b v="0"/>
    <n v="721"/>
    <b v="1"/>
    <s v="music/electronic music"/>
    <n v="7.0418124999999998"/>
    <n v="39.066920943134534"/>
    <x v="4"/>
    <x v="15"/>
  </r>
  <r>
    <x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x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x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x v="2209"/>
    <s v="Support us and pledge for rewards on our new bigger Tour of the US, Canada and Colombia!"/>
    <n v="500"/>
    <n v="754"/>
    <x v="0"/>
    <x v="1"/>
    <s v="GBP"/>
    <n v="1397516400"/>
    <n v="1396524644"/>
    <b v="0"/>
    <n v="15"/>
    <b v="1"/>
    <s v="music/electronic music"/>
    <n v="1.508"/>
    <n v="50.266666666666666"/>
    <x v="4"/>
    <x v="15"/>
  </r>
  <r>
    <x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x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x v="2213"/>
    <s v="NOTE: THIS PROJECT IS ALREADY 100% FUNDED!!! _x000a_This is an &quot;Extended Campaign Run&quot; for anyone who wants a CD of my seventh solo album."/>
    <n v="5"/>
    <n v="10"/>
    <x v="0"/>
    <x v="0"/>
    <s v="USD"/>
    <n v="1431719379"/>
    <n v="1429127379"/>
    <b v="0"/>
    <n v="1"/>
    <b v="1"/>
    <s v="music/electronic music"/>
    <n v="2"/>
    <n v="10"/>
    <x v="4"/>
    <x v="15"/>
  </r>
  <r>
    <x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x v="2215"/>
    <x v="2215"/>
    <s v="Ambient Electro Grind-fest!"/>
    <n v="550"/>
    <n v="860"/>
    <x v="0"/>
    <x v="0"/>
    <s v="USD"/>
    <n v="1331621940"/>
    <n v="1329671572"/>
    <b v="0"/>
    <n v="33"/>
    <b v="1"/>
    <s v="music/electronic music"/>
    <n v="1.5636363636363637"/>
    <n v="26.060606060606062"/>
    <x v="4"/>
    <x v="15"/>
  </r>
  <r>
    <x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x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x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x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x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x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x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x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x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x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x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x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x v="2235"/>
    <s v="An amazing set of sceneries to create unique atmospheres for your tabletop gaming."/>
    <n v="13000"/>
    <n v="19931"/>
    <x v="0"/>
    <x v="5"/>
    <s v="CAD"/>
    <n v="1427585511"/>
    <n v="1424997111"/>
    <b v="0"/>
    <n v="147"/>
    <b v="1"/>
    <s v="games/tabletop games"/>
    <n v="1.5331538461538461"/>
    <n v="135.58503401360545"/>
    <x v="6"/>
    <x v="32"/>
  </r>
  <r>
    <x v="2236"/>
    <x v="2236"/>
    <s v="Assume the role of an intergalactic real-estate agent attempting to satisfy various creature clientele!"/>
    <n v="2800"/>
    <n v="15039"/>
    <x v="0"/>
    <x v="0"/>
    <s v="USD"/>
    <n v="1454338123"/>
    <n v="1451746123"/>
    <b v="0"/>
    <n v="680"/>
    <b v="1"/>
    <s v="games/tabletop games"/>
    <n v="5.3710714285714287"/>
    <n v="22.116176470588236"/>
    <x v="6"/>
    <x v="32"/>
  </r>
  <r>
    <x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x v="2238"/>
    <x v="2238"/>
    <s v="28mm Fantasy Miniature Range in leadfree white metal: Orcs, wolves and more."/>
    <n v="4000"/>
    <n v="5496"/>
    <x v="0"/>
    <x v="12"/>
    <s v="EUR"/>
    <n v="1489157716"/>
    <n v="1486565716"/>
    <b v="0"/>
    <n v="79"/>
    <b v="1"/>
    <s v="games/tabletop games"/>
    <n v="1.3740000000000001"/>
    <n v="69.569620253164558"/>
    <x v="6"/>
    <x v="32"/>
  </r>
  <r>
    <x v="2239"/>
    <x v="2239"/>
    <s v="Next stretch goal unlocks at $33,000 and/or 500 backers unlocks 2 bonus stretch goals."/>
    <n v="25000"/>
    <n v="32006.67"/>
    <x v="0"/>
    <x v="0"/>
    <s v="USD"/>
    <n v="1385870520"/>
    <n v="1382742014"/>
    <b v="0"/>
    <n v="426"/>
    <b v="1"/>
    <s v="games/tabletop games"/>
    <n v="1.2802667999999999"/>
    <n v="75.133028169014082"/>
    <x v="6"/>
    <x v="32"/>
  </r>
  <r>
    <x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x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x v="2242"/>
    <x v="2242"/>
    <s v="Inconceivable! An amazing new illustrative deck based on The Princess Bride movie."/>
    <n v="10000"/>
    <n v="136009.76"/>
    <x v="0"/>
    <x v="0"/>
    <s v="USD"/>
    <n v="1385521320"/>
    <n v="1382449733"/>
    <b v="0"/>
    <n v="2525"/>
    <b v="1"/>
    <s v="games/tabletop games"/>
    <n v="13.600976000000001"/>
    <n v="53.865251485148519"/>
    <x v="6"/>
    <x v="32"/>
  </r>
  <r>
    <x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x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x v="2245"/>
    <s v="You've got a time machine, high-powered weapons and a whole lot of history to save. Welcome to TimeWatch!"/>
    <n v="4000"/>
    <n v="105881"/>
    <x v="0"/>
    <x v="0"/>
    <s v="USD"/>
    <n v="1393005600"/>
    <n v="1390323617"/>
    <b v="0"/>
    <n v="1980"/>
    <b v="1"/>
    <s v="games/tabletop games"/>
    <n v="26.47025"/>
    <n v="53.475252525252522"/>
    <x v="6"/>
    <x v="32"/>
  </r>
  <r>
    <x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x v="2247"/>
    <x v="2247"/>
    <s v="Take on the role of an ancient forager in this fun strategy game from the designer of Biblios."/>
    <n v="18500"/>
    <n v="19324"/>
    <x v="0"/>
    <x v="0"/>
    <s v="USD"/>
    <n v="1438185565"/>
    <n v="1436975965"/>
    <b v="0"/>
    <n v="380"/>
    <b v="1"/>
    <s v="games/tabletop games"/>
    <n v="1.0445405405405406"/>
    <n v="50.852631578947367"/>
    <x v="6"/>
    <x v="32"/>
  </r>
  <r>
    <x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x v="2249"/>
    <s v="March with the legions against the enemies of Rome in this role-playing game of military adventures."/>
    <n v="3500"/>
    <n v="5907"/>
    <x v="0"/>
    <x v="0"/>
    <s v="USD"/>
    <n v="1364917965"/>
    <n v="1362329565"/>
    <b v="0"/>
    <n v="180"/>
    <b v="1"/>
    <s v="games/tabletop games"/>
    <n v="1.6877142857142857"/>
    <n v="32.81666666666667"/>
    <x v="6"/>
    <x v="32"/>
  </r>
  <r>
    <x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x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x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x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x v="2254"/>
    <x v="2254"/>
    <s v="A dexterity microgame by father/daughter team, Jason and Claire Kotarski. Make 100 project."/>
    <n v="500"/>
    <n v="2299"/>
    <x v="0"/>
    <x v="0"/>
    <s v="USD"/>
    <n v="1485271968"/>
    <n v="1484667168"/>
    <b v="0"/>
    <n v="197"/>
    <b v="1"/>
    <s v="games/tabletop games"/>
    <n v="4.5979999999999999"/>
    <n v="11.67005076142132"/>
    <x v="6"/>
    <x v="32"/>
  </r>
  <r>
    <x v="2255"/>
    <x v="2255"/>
    <s v="This is the second set of 5 expansions for our route-building game, Jet Set!"/>
    <n v="3950"/>
    <n v="11323"/>
    <x v="0"/>
    <x v="0"/>
    <s v="USD"/>
    <n v="1462661451"/>
    <n v="1460069451"/>
    <b v="0"/>
    <n v="271"/>
    <b v="1"/>
    <s v="games/tabletop games"/>
    <n v="2.8665822784810127"/>
    <n v="41.782287822878232"/>
    <x v="6"/>
    <x v="32"/>
  </r>
  <r>
    <x v="2256"/>
    <x v="2256"/>
    <s v="Build your crypto-currency empire and sabotage your opponents. A deck building, card game. 2-4 players. 15 minutes."/>
    <n v="480"/>
    <n v="1069"/>
    <x v="0"/>
    <x v="1"/>
    <s v="GBP"/>
    <n v="1479811846"/>
    <n v="1478602246"/>
    <b v="0"/>
    <n v="50"/>
    <b v="1"/>
    <s v="games/tabletop games"/>
    <n v="2.2270833333333333"/>
    <n v="21.38"/>
    <x v="6"/>
    <x v="32"/>
  </r>
  <r>
    <x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x v="2258"/>
    <x v="2258"/>
    <s v="A Dungeon World campaign setting that takes place after the end of the worlds."/>
    <n v="2200"/>
    <n v="3223"/>
    <x v="0"/>
    <x v="0"/>
    <s v="USD"/>
    <n v="1434045687"/>
    <n v="1431453687"/>
    <b v="0"/>
    <n v="205"/>
    <b v="1"/>
    <s v="games/tabletop games"/>
    <n v="1.4650000000000001"/>
    <n v="15.721951219512196"/>
    <x v="6"/>
    <x v="32"/>
  </r>
  <r>
    <x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x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x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x v="2262"/>
    <x v="2262"/>
    <s v="An RPG about mortal servants of the Horsemen of the Apocalypse deciding to not end the world."/>
    <n v="3300"/>
    <n v="5087"/>
    <x v="0"/>
    <x v="0"/>
    <s v="USD"/>
    <n v="1416268800"/>
    <n v="1413295358"/>
    <b v="0"/>
    <n v="181"/>
    <b v="1"/>
    <s v="games/tabletop games"/>
    <n v="1.5415151515151515"/>
    <n v="28.104972375690608"/>
    <x v="6"/>
    <x v="32"/>
  </r>
  <r>
    <x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x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x v="2266"/>
    <x v="2266"/>
    <s v="Want to be LORD OF THE GOATS? Start building your herd using thievery, magic, bombs and mostly goats."/>
    <n v="1500"/>
    <n v="4804"/>
    <x v="0"/>
    <x v="0"/>
    <s v="USD"/>
    <n v="1461722400"/>
    <n v="1460235592"/>
    <b v="0"/>
    <n v="194"/>
    <b v="1"/>
    <s v="games/tabletop games"/>
    <n v="3.2026666666666666"/>
    <n v="24.762886597938145"/>
    <x v="6"/>
    <x v="32"/>
  </r>
  <r>
    <x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x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x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x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x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x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x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x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x v="2278"/>
    <s v="Dice forged from stone one by one entirely by hand for demanding Gamers and Collectors."/>
    <n v="2000"/>
    <n v="5414"/>
    <x v="0"/>
    <x v="13"/>
    <s v="EUR"/>
    <n v="1451861940"/>
    <n v="1448902867"/>
    <b v="0"/>
    <n v="102"/>
    <b v="1"/>
    <s v="games/tabletop games"/>
    <n v="2.7069999999999999"/>
    <n v="53.078431372549019"/>
    <x v="6"/>
    <x v="32"/>
  </r>
  <r>
    <x v="2279"/>
    <x v="2279"/>
    <s v="The Zombie Apocalypse has begun! Fortunately, YOU have your priorities straight. What could be more important than Geocaching?"/>
    <n v="1000"/>
    <n v="1538"/>
    <x v="0"/>
    <x v="0"/>
    <s v="USD"/>
    <n v="1423022400"/>
    <n v="1421436099"/>
    <b v="0"/>
    <n v="32"/>
    <b v="1"/>
    <s v="games/tabletop games"/>
    <n v="1.538"/>
    <n v="48.0625"/>
    <x v="6"/>
    <x v="32"/>
  </r>
  <r>
    <x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x v="2281"/>
    <s v="I am trying to get a new band off the ground, and in order to be taken seriously and get gigs, we need some killer recordings!"/>
    <n v="300"/>
    <n v="555"/>
    <x v="0"/>
    <x v="0"/>
    <s v="USD"/>
    <n v="1311576600"/>
    <n v="1306219897"/>
    <b v="0"/>
    <n v="11"/>
    <b v="1"/>
    <s v="music/rock"/>
    <n v="1.85"/>
    <n v="50.454545454545453"/>
    <x v="4"/>
    <x v="11"/>
  </r>
  <r>
    <x v="2282"/>
    <x v="2282"/>
    <s v="Sage King is recording his debut album and wants YOU to be a part of the creation process"/>
    <n v="750"/>
    <n v="1390"/>
    <x v="0"/>
    <x v="0"/>
    <s v="USD"/>
    <n v="1452744686"/>
    <n v="1447560686"/>
    <b v="0"/>
    <n v="12"/>
    <b v="1"/>
    <s v="music/rock"/>
    <n v="1.8533333333333333"/>
    <n v="115.83333333333333"/>
    <x v="4"/>
    <x v="11"/>
  </r>
  <r>
    <x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x v="2284"/>
    <s v="The Vinyl Skyway reunite to make a third album. "/>
    <n v="6000"/>
    <n v="6373.27"/>
    <x v="0"/>
    <x v="0"/>
    <s v="USD"/>
    <n v="1299902400"/>
    <n v="1297451245"/>
    <b v="0"/>
    <n v="59"/>
    <b v="1"/>
    <s v="music/rock"/>
    <n v="1.0622116666666668"/>
    <n v="108.02152542372882"/>
    <x v="4"/>
    <x v="11"/>
  </r>
  <r>
    <x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x v="2287"/>
    <s v="Pre-order Crushed Out's new album TEETH &amp; support the pressing of 12&quot; vinyl records. Release date; Sept. 16, 2014."/>
    <n v="4500"/>
    <n v="5398.99"/>
    <x v="0"/>
    <x v="0"/>
    <s v="USD"/>
    <n v="1403539260"/>
    <n v="1401724860"/>
    <b v="0"/>
    <n v="106"/>
    <b v="1"/>
    <s v="music/rock"/>
    <n v="1.1997755555555556"/>
    <n v="50.9338679245283"/>
    <x v="4"/>
    <x v="11"/>
  </r>
  <r>
    <x v="2288"/>
    <x v="2288"/>
    <s v="Technocracy will be released on digital media on June 26th, but we all know analog is king!  Help us press this album on vinyl!"/>
    <n v="1000"/>
    <n v="1001"/>
    <x v="0"/>
    <x v="0"/>
    <s v="USD"/>
    <n v="1340733600"/>
    <n v="1339098689"/>
    <b v="0"/>
    <n v="25"/>
    <b v="1"/>
    <s v="music/rock"/>
    <n v="1.0009999999999999"/>
    <n v="40.04"/>
    <x v="4"/>
    <x v="11"/>
  </r>
  <r>
    <x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x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x v="2291"/>
    <s v="So we've recorded a 5-song EP with a 2-time Grammy winner, but we need to raise the  $$$ to mix, master and press it to CD and vinyl!"/>
    <n v="2500"/>
    <n v="4320"/>
    <x v="0"/>
    <x v="0"/>
    <s v="USD"/>
    <n v="1335153600"/>
    <n v="1332199618"/>
    <b v="0"/>
    <n v="43"/>
    <b v="1"/>
    <s v="music/rock"/>
    <n v="1.728"/>
    <n v="100.46511627906976"/>
    <x v="4"/>
    <x v="11"/>
  </r>
  <r>
    <x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x v="2293"/>
    <s v="Donate here to be a part of the upcoming album. Every little bit helps!"/>
    <n v="850"/>
    <n v="920"/>
    <x v="0"/>
    <x v="0"/>
    <s v="USD"/>
    <n v="1348545540"/>
    <n v="1346345999"/>
    <b v="0"/>
    <n v="27"/>
    <b v="1"/>
    <s v="music/rock"/>
    <n v="1.0823529411764705"/>
    <n v="34.074074074074076"/>
    <x v="4"/>
    <x v="11"/>
  </r>
  <r>
    <x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x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x v="2296"/>
    <x v="2296"/>
    <s v="Ed Hamell AKA Hamell on Trial is recording an album titled The Happiest Man in the World. He needs your help."/>
    <n v="7000"/>
    <n v="10435"/>
    <x v="0"/>
    <x v="0"/>
    <s v="USD"/>
    <n v="1330018426"/>
    <n v="1326994426"/>
    <b v="0"/>
    <n v="145"/>
    <b v="1"/>
    <s v="music/rock"/>
    <n v="1.4907142857142857"/>
    <n v="71.965517241379317"/>
    <x v="4"/>
    <x v="11"/>
  </r>
  <r>
    <x v="2297"/>
    <x v="2297"/>
    <s v="New Jersey Alternative Rock band COCO needs YOUR help self-releasing debut EP!"/>
    <n v="1000"/>
    <n v="1006"/>
    <x v="0"/>
    <x v="0"/>
    <s v="USD"/>
    <n v="1331697540"/>
    <n v="1328749249"/>
    <b v="0"/>
    <n v="19"/>
    <b v="1"/>
    <s v="music/rock"/>
    <n v="1.006"/>
    <n v="52.94736842105263"/>
    <x v="4"/>
    <x v="11"/>
  </r>
  <r>
    <x v="2298"/>
    <x v="2298"/>
    <s v="My name is Jonny Gray, and my friends and I are working together to raise funds for my debut album"/>
    <n v="30000"/>
    <n v="31522"/>
    <x v="0"/>
    <x v="0"/>
    <s v="USD"/>
    <n v="1395861033"/>
    <n v="1393272633"/>
    <b v="0"/>
    <n v="288"/>
    <b v="1"/>
    <s v="music/rock"/>
    <n v="1.0507333333333333"/>
    <n v="109.45138888888889"/>
    <x v="4"/>
    <x v="11"/>
  </r>
  <r>
    <x v="2299"/>
    <x v="2299"/>
    <s v="Fly Radio has finished tracking their album now all that is left is the mixing/mastering and duplication!"/>
    <n v="300"/>
    <n v="1050.5"/>
    <x v="0"/>
    <x v="0"/>
    <s v="USD"/>
    <n v="1296953209"/>
    <n v="1295657209"/>
    <b v="0"/>
    <n v="14"/>
    <b v="1"/>
    <s v="music/rock"/>
    <n v="3.5016666666666665"/>
    <n v="75.035714285714292"/>
    <x v="4"/>
    <x v="11"/>
  </r>
  <r>
    <x v="2300"/>
    <x v="2300"/>
    <s v="Big Fiction leaves for tour on 6/27 but the Prison Van needs some work!  New brakes, transmission repair, tires... it needs a bit."/>
    <n v="800"/>
    <n v="810"/>
    <x v="0"/>
    <x v="0"/>
    <s v="USD"/>
    <n v="1340904416"/>
    <n v="1339694816"/>
    <b v="0"/>
    <n v="7"/>
    <b v="1"/>
    <s v="music/rock"/>
    <n v="1.0125"/>
    <n v="115.71428571428571"/>
    <x v="4"/>
    <x v="11"/>
  </r>
  <r>
    <x v="2301"/>
    <x v="2301"/>
    <s v="We are America's first trock band, and we're ready to bring you our first album!"/>
    <n v="5000"/>
    <n v="6680.22"/>
    <x v="0"/>
    <x v="0"/>
    <s v="USD"/>
    <n v="1371785496"/>
    <n v="1369193496"/>
    <b v="1"/>
    <n v="211"/>
    <b v="1"/>
    <s v="music/indie rock"/>
    <n v="1.336044"/>
    <n v="31.659810426540286"/>
    <x v="4"/>
    <x v="14"/>
  </r>
  <r>
    <x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x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x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x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x v="2309"/>
    <s v="|| HELP MARNY LION PROUDFIT RECORD HER SECOND INDIE FOLK ALBUM THIS MARCH â€“ THE BARN IS WAITING ||"/>
    <n v="6000"/>
    <n v="6400.47"/>
    <x v="0"/>
    <x v="0"/>
    <s v="USD"/>
    <n v="1362872537"/>
    <n v="1359848537"/>
    <b v="1"/>
    <n v="107"/>
    <b v="1"/>
    <s v="music/indie rock"/>
    <n v="1.0667450000000001"/>
    <n v="59.817476635514019"/>
    <x v="4"/>
    <x v="14"/>
  </r>
  <r>
    <x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x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x v="2312"/>
    <x v="2312"/>
    <s v="Help Brooklyn psychedelic synth rockers DINOWALRUS release their 3rd Record, COMPLEXION, on vinyl!"/>
    <n v="3000"/>
    <n v="3236"/>
    <x v="0"/>
    <x v="0"/>
    <s v="USD"/>
    <n v="1397862000"/>
    <n v="1395155478"/>
    <b v="1"/>
    <n v="79"/>
    <b v="1"/>
    <s v="music/indie rock"/>
    <n v="1.0786666666666667"/>
    <n v="40.962025316455694"/>
    <x v="4"/>
    <x v="14"/>
  </r>
  <r>
    <x v="2313"/>
    <x v="2313"/>
    <s v="A Sunny Day in Glasgow are recording a new album and we need your help!"/>
    <n v="5000"/>
    <n v="8792.02"/>
    <x v="0"/>
    <x v="0"/>
    <s v="USD"/>
    <n v="1336086026"/>
    <n v="1333494026"/>
    <b v="1"/>
    <n v="157"/>
    <b v="1"/>
    <s v="music/indie rock"/>
    <n v="1.7584040000000001"/>
    <n v="56.000127388535034"/>
    <x v="4"/>
    <x v="14"/>
  </r>
  <r>
    <x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x v="2315"/>
    <x v="2315"/>
    <s v="Rice invites you to be a part of the creation of their first album and spread their message of love."/>
    <n v="2500"/>
    <n v="2565"/>
    <x v="0"/>
    <x v="0"/>
    <s v="USD"/>
    <n v="1336238743"/>
    <n v="1333646743"/>
    <b v="1"/>
    <n v="64"/>
    <b v="1"/>
    <s v="music/indie rock"/>
    <n v="1.026"/>
    <n v="40.078125"/>
    <x v="4"/>
    <x v="14"/>
  </r>
  <r>
    <x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x v="2317"/>
    <s v="Snag the first Wolf Interval release by droners ibreatheFUR and He Can Jog. One month to preorder and then they're gone!"/>
    <n v="400"/>
    <n v="416"/>
    <x v="0"/>
    <x v="0"/>
    <s v="USD"/>
    <n v="1266210000"/>
    <n v="1263474049"/>
    <b v="1"/>
    <n v="22"/>
    <b v="1"/>
    <s v="music/indie rock"/>
    <n v="1.04"/>
    <n v="18.90909090909091"/>
    <x v="4"/>
    <x v="14"/>
  </r>
  <r>
    <x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x v="2319"/>
    <s v="The upcoming debut full-length album from Nevada Color &quot;Adventures&quot; will be available Spring 2014 with your help!"/>
    <n v="3000"/>
    <n v="3231"/>
    <x v="0"/>
    <x v="0"/>
    <s v="USD"/>
    <n v="1387072685"/>
    <n v="1384480685"/>
    <b v="1"/>
    <n v="77"/>
    <b v="1"/>
    <s v="music/indie rock"/>
    <n v="1.077"/>
    <n v="41.961038961038959"/>
    <x v="4"/>
    <x v="14"/>
  </r>
  <r>
    <x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x v="2322"/>
    <x v="2322"/>
    <s v="Jen bakes shortbread is a small batch, all natural shortbread cookie business looking for smart funding to grow!"/>
    <n v="2700"/>
    <n v="85"/>
    <x v="3"/>
    <x v="0"/>
    <s v="USD"/>
    <n v="1491769769"/>
    <n v="1489181369"/>
    <b v="0"/>
    <n v="4"/>
    <b v="0"/>
    <s v="food/small batch"/>
    <n v="3.1481481481481478E-2"/>
    <n v="21.25"/>
    <x v="7"/>
    <x v="33"/>
  </r>
  <r>
    <x v="2323"/>
    <x v="2323"/>
    <s v="You can never go wrong with a Beef Stick, great taste with no fillers and can easily goes with you everywhere."/>
    <n v="250"/>
    <n v="120"/>
    <x v="3"/>
    <x v="0"/>
    <s v="USD"/>
    <n v="1490033247"/>
    <n v="1489428447"/>
    <b v="0"/>
    <n v="4"/>
    <b v="0"/>
    <s v="food/small batch"/>
    <n v="0.48"/>
    <n v="30"/>
    <x v="7"/>
    <x v="33"/>
  </r>
  <r>
    <x v="2324"/>
    <x v="2324"/>
    <s v="A city centre shop selling great locally made food with room to chat and learn about eachother."/>
    <n v="7500"/>
    <n v="1555"/>
    <x v="3"/>
    <x v="1"/>
    <s v="GBP"/>
    <n v="1490559285"/>
    <n v="1487970885"/>
    <b v="0"/>
    <n v="61"/>
    <b v="0"/>
    <s v="food/small batch"/>
    <n v="0.20733333333333334"/>
    <n v="25.491803278688526"/>
    <x v="7"/>
    <x v="33"/>
  </r>
  <r>
    <x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x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x v="2327"/>
    <x v="2327"/>
    <s v="Gourmet Fermentation in a Mason Jar. Create delicious, nutritious fermented foods at home."/>
    <n v="35000"/>
    <n v="184133.01"/>
    <x v="0"/>
    <x v="0"/>
    <s v="USD"/>
    <n v="1409090440"/>
    <n v="1406066440"/>
    <b v="1"/>
    <n v="3355"/>
    <b v="1"/>
    <s v="food/small batch"/>
    <n v="5.2609431428571432"/>
    <n v="54.883162444113267"/>
    <x v="7"/>
    <x v="33"/>
  </r>
  <r>
    <x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x v="2329"/>
    <s v="Vodka, whiskey and fruit brandy - coming soon! We are a coastal distillery located in historic Half Moon Bay, California."/>
    <n v="25000"/>
    <n v="26480"/>
    <x v="0"/>
    <x v="0"/>
    <s v="USD"/>
    <n v="1405609146"/>
    <n v="1403017146"/>
    <b v="1"/>
    <n v="125"/>
    <b v="1"/>
    <s v="food/small batch"/>
    <n v="1.0591999999999999"/>
    <n v="211.84"/>
    <x v="7"/>
    <x v="33"/>
  </r>
  <r>
    <x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x v="2331"/>
    <s v="Handcrafted, organic, single-origin, bean-to-bar, dark chocolate. Like fine wine, the secret is in the terroir."/>
    <n v="8000"/>
    <n v="11545.1"/>
    <x v="0"/>
    <x v="0"/>
    <s v="USD"/>
    <n v="1408320490"/>
    <n v="1405728490"/>
    <b v="1"/>
    <n v="283"/>
    <b v="1"/>
    <s v="food/small batch"/>
    <n v="1.4431375"/>
    <n v="40.795406360424032"/>
    <x v="7"/>
    <x v="33"/>
  </r>
  <r>
    <x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x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x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x v="2337"/>
    <x v="2337"/>
    <s v="We make small batch, locally sourced bitters and shrubs for cocktails and cooking."/>
    <n v="12000"/>
    <n v="13279"/>
    <x v="0"/>
    <x v="0"/>
    <s v="USD"/>
    <n v="1403796143"/>
    <n v="1401204143"/>
    <b v="1"/>
    <n v="179"/>
    <b v="1"/>
    <s v="food/small batch"/>
    <n v="1.1065833333333333"/>
    <n v="74.184357541899445"/>
    <x v="7"/>
    <x v="33"/>
  </r>
  <r>
    <x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x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x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x v="2341"/>
    <x v="2341"/>
    <s v="This website will serve as an interface to change lives and have a community routing for your success!"/>
    <n v="5000"/>
    <n v="0"/>
    <x v="1"/>
    <x v="0"/>
    <s v="USD"/>
    <n v="1436729504"/>
    <n v="1434137504"/>
    <b v="0"/>
    <n v="0"/>
    <b v="0"/>
    <s v="technology/web"/>
    <n v="0"/>
    <e v="#DIV/0!"/>
    <x v="2"/>
    <x v="7"/>
  </r>
  <r>
    <x v="2342"/>
    <x v="2342"/>
    <s v="A series of informational and interactive online tutorials enabling businesses to proactively ensure mental and corporate vitality."/>
    <n v="5500"/>
    <n v="0"/>
    <x v="1"/>
    <x v="0"/>
    <s v="USD"/>
    <n v="1412571600"/>
    <n v="1410799870"/>
    <b v="0"/>
    <n v="0"/>
    <b v="0"/>
    <s v="technology/web"/>
    <n v="0"/>
    <e v="#DIV/0!"/>
    <x v="2"/>
    <x v="7"/>
  </r>
  <r>
    <x v="2343"/>
    <x v="2343"/>
    <s v="The most influential and prestigious awards program that honors innovation and leadership in mobile technology and entertainment"/>
    <n v="10000"/>
    <n v="300"/>
    <x v="1"/>
    <x v="0"/>
    <s v="USD"/>
    <n v="1452282420"/>
    <n v="1447962505"/>
    <b v="0"/>
    <n v="1"/>
    <b v="0"/>
    <s v="technology/web"/>
    <n v="0.03"/>
    <n v="300"/>
    <x v="2"/>
    <x v="7"/>
  </r>
  <r>
    <x v="2344"/>
    <x v="2344"/>
    <s v="SAVE MONEY! Stop worrying about account disputes, supervising installs, and corporation bull-****. We actively negotiate on your behalf"/>
    <n v="1000"/>
    <n v="1"/>
    <x v="1"/>
    <x v="5"/>
    <s v="CAD"/>
    <n v="1466789269"/>
    <n v="1464197269"/>
    <b v="0"/>
    <n v="1"/>
    <b v="0"/>
    <s v="technology/web"/>
    <n v="1E-3"/>
    <n v="1"/>
    <x v="2"/>
    <x v="7"/>
  </r>
  <r>
    <x v="2345"/>
    <x v="2345"/>
    <s v="My team and I are creating a social media website for pet lovers across the world! Fashion, animal shows, adoptions, and more."/>
    <n v="3000"/>
    <n v="0"/>
    <x v="1"/>
    <x v="0"/>
    <s v="USD"/>
    <n v="1427845140"/>
    <n v="1424822556"/>
    <b v="0"/>
    <n v="0"/>
    <b v="0"/>
    <s v="technology/web"/>
    <n v="0"/>
    <e v="#DIV/0!"/>
    <x v="2"/>
    <x v="7"/>
  </r>
  <r>
    <x v="2346"/>
    <x v="2346"/>
    <s v="Watch and Make FREE 3D Videos &amp; Pics - No Viewer needed. To Help Learn we have Training and Instant 3D viewers."/>
    <n v="60000"/>
    <n v="39"/>
    <x v="1"/>
    <x v="0"/>
    <s v="USD"/>
    <n v="1476731431"/>
    <n v="1472843431"/>
    <b v="0"/>
    <n v="3"/>
    <b v="0"/>
    <s v="technology/web"/>
    <n v="6.4999999999999997E-4"/>
    <n v="13"/>
    <x v="2"/>
    <x v="7"/>
  </r>
  <r>
    <x v="2347"/>
    <x v="2347"/>
    <s v="Back this project and get access to a course about building COMPLETE web applications without coding."/>
    <n v="1000"/>
    <n v="15"/>
    <x v="1"/>
    <x v="0"/>
    <s v="USD"/>
    <n v="1472135676"/>
    <n v="1469543676"/>
    <b v="0"/>
    <n v="1"/>
    <b v="0"/>
    <s v="technology/web"/>
    <n v="1.4999999999999999E-2"/>
    <n v="15"/>
    <x v="2"/>
    <x v="7"/>
  </r>
  <r>
    <x v="2348"/>
    <x v="2348"/>
    <s v="Own, Buy, Sell 3D property! 3D games, 3D traveling and earn in one virtual 3D NEASPACE, Best for Oculus Rift environment."/>
    <n v="70000"/>
    <n v="270"/>
    <x v="1"/>
    <x v="0"/>
    <s v="USD"/>
    <n v="1456006938"/>
    <n v="1450822938"/>
    <b v="0"/>
    <n v="5"/>
    <b v="0"/>
    <s v="technology/web"/>
    <n v="3.8571428571428572E-3"/>
    <n v="54"/>
    <x v="2"/>
    <x v="7"/>
  </r>
  <r>
    <x v="2349"/>
    <x v="2349"/>
    <s v="Poliword tries to provide the people of the world an opportunity to make real changes in their government through the internet."/>
    <n v="474900"/>
    <n v="0"/>
    <x v="1"/>
    <x v="11"/>
    <s v="SEK"/>
    <n v="1439318228"/>
    <n v="1436812628"/>
    <b v="0"/>
    <n v="0"/>
    <b v="0"/>
    <s v="technology/web"/>
    <n v="0"/>
    <e v="#DIV/0!"/>
    <x v="2"/>
    <x v="7"/>
  </r>
  <r>
    <x v="2350"/>
    <x v="2350"/>
    <s v="HoxWi are the future for real time interaction with on-line customers via chat or video conference."/>
    <n v="50000"/>
    <n v="0"/>
    <x v="1"/>
    <x v="17"/>
    <s v="EUR"/>
    <n v="1483474370"/>
    <n v="1480882370"/>
    <b v="0"/>
    <n v="0"/>
    <b v="0"/>
    <s v="technology/web"/>
    <n v="0"/>
    <e v="#DIV/0!"/>
    <x v="2"/>
    <x v="7"/>
  </r>
  <r>
    <x v="2351"/>
    <x v="2351"/>
    <s v="Donate $30 or more and receive a free selfie stick."/>
    <n v="18900"/>
    <n v="108"/>
    <x v="1"/>
    <x v="4"/>
    <s v="NZD"/>
    <n v="1430360739"/>
    <n v="1427768739"/>
    <b v="0"/>
    <n v="7"/>
    <b v="0"/>
    <s v="technology/web"/>
    <n v="5.7142857142857143E-3"/>
    <n v="15.428571428571429"/>
    <x v="2"/>
    <x v="7"/>
  </r>
  <r>
    <x v="2352"/>
    <x v="2352"/>
    <s v="It is the mission of the Seekerâ€™s School of Thought and Philosophy to provide a safe and nurturing environment for all."/>
    <n v="2000"/>
    <n v="0"/>
    <x v="1"/>
    <x v="0"/>
    <s v="USD"/>
    <n v="1433603552"/>
    <n v="1428419552"/>
    <b v="0"/>
    <n v="0"/>
    <b v="0"/>
    <s v="technology/web"/>
    <n v="0"/>
    <e v="#DIV/0!"/>
    <x v="2"/>
    <x v="7"/>
  </r>
  <r>
    <x v="2353"/>
    <x v="2353"/>
    <s v="The best dating website for bronys and pegasisters. The reason I'm trying to get the funds for this project is that I need a laptop."/>
    <n v="1000"/>
    <n v="0"/>
    <x v="1"/>
    <x v="0"/>
    <s v="USD"/>
    <n v="1429632822"/>
    <n v="1428596022"/>
    <b v="0"/>
    <n v="0"/>
    <b v="0"/>
    <s v="technology/web"/>
    <n v="0"/>
    <e v="#DIV/0!"/>
    <x v="2"/>
    <x v="7"/>
  </r>
  <r>
    <x v="2354"/>
    <x v="2354"/>
    <s v="Almost done with doctorate degree but need funding of $35,000 to complete research of project."/>
    <n v="35000"/>
    <n v="25"/>
    <x v="1"/>
    <x v="0"/>
    <s v="USD"/>
    <n v="1420910460"/>
    <n v="1415726460"/>
    <b v="0"/>
    <n v="1"/>
    <b v="0"/>
    <s v="technology/web"/>
    <n v="7.1428571428571429E-4"/>
    <n v="25"/>
    <x v="2"/>
    <x v="7"/>
  </r>
  <r>
    <x v="2355"/>
    <x v="2355"/>
    <s v="PriceItUpPlease will be an easy to use website that estimates the amount of your startup costs for that great idea you have!"/>
    <n v="8000"/>
    <n v="55"/>
    <x v="1"/>
    <x v="2"/>
    <s v="AUD"/>
    <n v="1430604136"/>
    <n v="1428012136"/>
    <b v="0"/>
    <n v="2"/>
    <b v="0"/>
    <s v="technology/web"/>
    <n v="6.875E-3"/>
    <n v="27.5"/>
    <x v="2"/>
    <x v="7"/>
  </r>
  <r>
    <x v="2356"/>
    <x v="2356"/>
    <s v="HardstyleUnited.com The Global Hardstyle community. Your Hardstyle community."/>
    <n v="10000"/>
    <n v="0"/>
    <x v="1"/>
    <x v="9"/>
    <s v="EUR"/>
    <n v="1433530104"/>
    <n v="1430938104"/>
    <b v="0"/>
    <n v="0"/>
    <b v="0"/>
    <s v="technology/web"/>
    <n v="0"/>
    <e v="#DIV/0!"/>
    <x v="2"/>
    <x v="7"/>
  </r>
  <r>
    <x v="2357"/>
    <x v="2357"/>
    <s v="Click For Therapy is a website that was created to connect consumers and therapists across the UK."/>
    <n v="27000"/>
    <n v="0"/>
    <x v="1"/>
    <x v="1"/>
    <s v="GBP"/>
    <n v="1445093578"/>
    <n v="1442501578"/>
    <b v="0"/>
    <n v="0"/>
    <b v="0"/>
    <s v="technology/web"/>
    <n v="0"/>
    <e v="#DIV/0!"/>
    <x v="2"/>
    <x v="7"/>
  </r>
  <r>
    <x v="2358"/>
    <x v="2358"/>
    <s v="A website to auction, sell and swap items in the uk without a charge, without excess fees, the next ebay."/>
    <n v="1500"/>
    <n v="0"/>
    <x v="1"/>
    <x v="1"/>
    <s v="GBP"/>
    <n v="1422664740"/>
    <n v="1417818036"/>
    <b v="0"/>
    <n v="0"/>
    <b v="0"/>
    <s v="technology/web"/>
    <n v="0"/>
    <e v="#DIV/0!"/>
    <x v="2"/>
    <x v="7"/>
  </r>
  <r>
    <x v="2359"/>
    <x v="2359"/>
    <s v="I want to crowdfund the sequencing of my own genome to make it publicly available with crowd-sourced interpretation."/>
    <n v="7500"/>
    <n v="1101"/>
    <x v="1"/>
    <x v="0"/>
    <s v="USD"/>
    <n v="1438616124"/>
    <n v="1433432124"/>
    <b v="0"/>
    <n v="3"/>
    <b v="0"/>
    <s v="technology/web"/>
    <n v="0.14680000000000001"/>
    <n v="367"/>
    <x v="2"/>
    <x v="7"/>
  </r>
  <r>
    <x v="2360"/>
    <x v="2360"/>
    <s v="Welcome to Bee Bay Canada, your commission free microjobs website.  Sell at any price and keep 100% of what you earn!"/>
    <n v="5000"/>
    <n v="2"/>
    <x v="1"/>
    <x v="5"/>
    <s v="CAD"/>
    <n v="1454864280"/>
    <n v="1452272280"/>
    <b v="0"/>
    <n v="1"/>
    <b v="0"/>
    <s v="technology/web"/>
    <n v="4.0000000000000002E-4"/>
    <n v="2"/>
    <x v="2"/>
    <x v="7"/>
  </r>
  <r>
    <x v="2361"/>
    <x v="2361"/>
    <s v="A website for email/sms alerts of your personal selection, comparison of prices,consolidated database, best deals around for clothing."/>
    <n v="200"/>
    <n v="0"/>
    <x v="1"/>
    <x v="5"/>
    <s v="CAD"/>
    <n v="1462053600"/>
    <n v="1459975008"/>
    <b v="0"/>
    <n v="0"/>
    <b v="0"/>
    <s v="technology/web"/>
    <n v="0"/>
    <e v="#DIV/0!"/>
    <x v="2"/>
    <x v="7"/>
  </r>
  <r>
    <x v="2362"/>
    <x v="2362"/>
    <s v="The Columbus Ruby Brigade has brought monthly ruby goodness and camaraderie to all participants."/>
    <n v="420"/>
    <n v="120"/>
    <x v="1"/>
    <x v="0"/>
    <s v="USD"/>
    <n v="1418315470"/>
    <n v="1415723470"/>
    <b v="0"/>
    <n v="2"/>
    <b v="0"/>
    <s v="technology/web"/>
    <n v="0.2857142857142857"/>
    <n v="60"/>
    <x v="2"/>
    <x v="7"/>
  </r>
  <r>
    <x v="2363"/>
    <x v="2363"/>
    <s v="This is an affordable social lead based web-site to help anyone who wants extra work or start their own business. We find your customer"/>
    <n v="175000"/>
    <n v="0"/>
    <x v="1"/>
    <x v="0"/>
    <s v="USD"/>
    <n v="1451348200"/>
    <n v="1447460200"/>
    <b v="0"/>
    <n v="0"/>
    <b v="0"/>
    <s v="technology/web"/>
    <n v="0"/>
    <e v="#DIV/0!"/>
    <x v="2"/>
    <x v="7"/>
  </r>
  <r>
    <x v="2364"/>
    <x v="2364"/>
    <s v="Making a Minecraft server and Website and I need your help to fund it. Thanks in Advance!"/>
    <n v="128"/>
    <n v="0"/>
    <x v="1"/>
    <x v="0"/>
    <s v="USD"/>
    <n v="1445898356"/>
    <n v="1441146356"/>
    <b v="0"/>
    <n v="0"/>
    <b v="0"/>
    <s v="technology/web"/>
    <n v="0"/>
    <e v="#DIV/0!"/>
    <x v="2"/>
    <x v="7"/>
  </r>
  <r>
    <x v="2365"/>
    <x v="2365"/>
    <s v="A website that could group all your social 'identities' and online property together and find new followers or creators to follow"/>
    <n v="1000"/>
    <n v="0"/>
    <x v="1"/>
    <x v="13"/>
    <s v="EUR"/>
    <n v="1453071600"/>
    <n v="1449596425"/>
    <b v="0"/>
    <n v="0"/>
    <b v="0"/>
    <s v="technology/web"/>
    <n v="0"/>
    <e v="#DIV/0!"/>
    <x v="2"/>
    <x v="7"/>
  </r>
  <r>
    <x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x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x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x v="2369"/>
    <x v="2369"/>
    <s v="A website that lets local businesses offer deals to customers and be found online. They pay a small yearly fee and keep %100 of profit."/>
    <n v="25000"/>
    <n v="0"/>
    <x v="1"/>
    <x v="0"/>
    <s v="USD"/>
    <n v="1455132611"/>
    <n v="1452540611"/>
    <b v="0"/>
    <n v="0"/>
    <b v="0"/>
    <s v="technology/web"/>
    <n v="0"/>
    <e v="#DIV/0!"/>
    <x v="2"/>
    <x v="7"/>
  </r>
  <r>
    <x v="2370"/>
    <x v="2370"/>
    <s v="Let's go get it back! Most people can get $5,000 to $6,000 more a year in tax deductions. Stop the abuse and get back your share!"/>
    <n v="25000"/>
    <n v="82"/>
    <x v="1"/>
    <x v="0"/>
    <s v="USD"/>
    <n v="1418877141"/>
    <n v="1416285141"/>
    <b v="0"/>
    <n v="4"/>
    <b v="0"/>
    <s v="technology/web"/>
    <n v="3.2799999999999999E-3"/>
    <n v="20.5"/>
    <x v="2"/>
    <x v="7"/>
  </r>
  <r>
    <x v="2371"/>
    <x v="2371"/>
    <s v="ProjectPetal.com is an all in one website for all Makers to share projects and ideas. A Facebook(R) Twitter(R) &amp; Github(R) all in one."/>
    <n v="2000"/>
    <n v="0"/>
    <x v="1"/>
    <x v="0"/>
    <s v="USD"/>
    <n v="1435257596"/>
    <n v="1432665596"/>
    <b v="0"/>
    <n v="0"/>
    <b v="0"/>
    <s v="technology/web"/>
    <n v="0"/>
    <e v="#DIV/0!"/>
    <x v="2"/>
    <x v="7"/>
  </r>
  <r>
    <x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x v="2373"/>
    <x v="2373"/>
    <s v="We want to create a safe marketplace for buying and selling bicycles."/>
    <n v="850000"/>
    <n v="50"/>
    <x v="1"/>
    <x v="11"/>
    <s v="SEK"/>
    <n v="1440863624"/>
    <n v="1438271624"/>
    <b v="0"/>
    <n v="1"/>
    <b v="0"/>
    <s v="technology/web"/>
    <n v="5.8823529411764708E-5"/>
    <n v="50"/>
    <x v="2"/>
    <x v="7"/>
  </r>
  <r>
    <x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x v="2375"/>
    <x v="2375"/>
    <s v="Slice Trade is a new way to trade in your old phones. We buy back phones in any condition and pay you cash or give you a new one free!"/>
    <n v="10000"/>
    <n v="0"/>
    <x v="1"/>
    <x v="0"/>
    <s v="USD"/>
    <n v="1473451437"/>
    <n v="1470859437"/>
    <b v="0"/>
    <n v="0"/>
    <b v="0"/>
    <s v="technology/web"/>
    <n v="0"/>
    <e v="#DIV/0!"/>
    <x v="2"/>
    <x v="7"/>
  </r>
  <r>
    <x v="2376"/>
    <x v="2376"/>
    <s v="Tough, pre-manufactured lost and found stickers that forward messages to the owners email and cellphone."/>
    <n v="3000"/>
    <n v="326.33"/>
    <x v="1"/>
    <x v="0"/>
    <s v="USD"/>
    <n v="1449785566"/>
    <n v="1447193566"/>
    <b v="0"/>
    <n v="4"/>
    <b v="0"/>
    <s v="technology/web"/>
    <n v="0.10877666666666666"/>
    <n v="81.582499999999996"/>
    <x v="2"/>
    <x v="7"/>
  </r>
  <r>
    <x v="2377"/>
    <x v="2377"/>
    <s v="Fluttify is an Online Video Sharing Platform allowing friends to share their favorite Trending Content with each other."/>
    <n v="2500"/>
    <n v="0"/>
    <x v="1"/>
    <x v="5"/>
    <s v="CAD"/>
    <n v="1480110783"/>
    <n v="1477515183"/>
    <b v="0"/>
    <n v="0"/>
    <b v="0"/>
    <s v="technology/web"/>
    <n v="0"/>
    <e v="#DIV/0!"/>
    <x v="2"/>
    <x v="7"/>
  </r>
  <r>
    <x v="2378"/>
    <x v="2378"/>
    <s v="KEEPUP allows you to extend your social circle by introducing you to new people via your friends."/>
    <n v="110000"/>
    <n v="0"/>
    <x v="1"/>
    <x v="0"/>
    <s v="USD"/>
    <n v="1440548330"/>
    <n v="1438042730"/>
    <b v="0"/>
    <n v="0"/>
    <b v="0"/>
    <s v="technology/web"/>
    <n v="0"/>
    <e v="#DIV/0!"/>
    <x v="2"/>
    <x v="7"/>
  </r>
  <r>
    <x v="2379"/>
    <x v="2379"/>
    <s v="Selectcooks.com is a community marketplace for people to list, find and hire chefs."/>
    <n v="30000"/>
    <n v="0"/>
    <x v="1"/>
    <x v="0"/>
    <s v="USD"/>
    <n v="1444004616"/>
    <n v="1440116616"/>
    <b v="0"/>
    <n v="0"/>
    <b v="0"/>
    <s v="technology/web"/>
    <n v="0"/>
    <e v="#DIV/0!"/>
    <x v="2"/>
    <x v="7"/>
  </r>
  <r>
    <x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x v="2381"/>
    <x v="2381"/>
    <s v="Social Media Platform for the Marijuana Industry to create professionalism and a stable lasting market."/>
    <n v="86350"/>
    <n v="1571"/>
    <x v="1"/>
    <x v="0"/>
    <s v="USD"/>
    <n v="1428704848"/>
    <n v="1426112848"/>
    <b v="0"/>
    <n v="7"/>
    <b v="0"/>
    <s v="technology/web"/>
    <n v="1.8193398957730169E-2"/>
    <n v="224.42857142857142"/>
    <x v="2"/>
    <x v="7"/>
  </r>
  <r>
    <x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x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x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x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x v="2386"/>
    <x v="2386"/>
    <s v="Realjobmatch is not just a job search site but a matching site , matching the right jobseekers with the best jobs."/>
    <n v="30000"/>
    <n v="0"/>
    <x v="1"/>
    <x v="5"/>
    <s v="CAD"/>
    <n v="1420920424"/>
    <n v="1415736424"/>
    <b v="0"/>
    <n v="0"/>
    <b v="0"/>
    <s v="technology/web"/>
    <n v="0"/>
    <e v="#DIV/0!"/>
    <x v="2"/>
    <x v="7"/>
  </r>
  <r>
    <x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x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x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x v="2390"/>
    <x v="2390"/>
    <s v="A SaaS solution for Businesses to align their strategies with customer value, using realtime strategic roadmaps &amp; visualisations."/>
    <n v="510000"/>
    <n v="0"/>
    <x v="1"/>
    <x v="2"/>
    <s v="AUD"/>
    <n v="1420352264"/>
    <n v="1416896264"/>
    <b v="0"/>
    <n v="0"/>
    <b v="0"/>
    <s v="technology/web"/>
    <n v="0"/>
    <e v="#DIV/0!"/>
    <x v="2"/>
    <x v="7"/>
  </r>
  <r>
    <x v="2391"/>
    <x v="2391"/>
    <s v="Using the power of internet to help people save hundreds in car repair."/>
    <n v="20000"/>
    <n v="25"/>
    <x v="1"/>
    <x v="0"/>
    <s v="USD"/>
    <n v="1427825044"/>
    <n v="1425236644"/>
    <b v="0"/>
    <n v="1"/>
    <b v="0"/>
    <s v="technology/web"/>
    <n v="1.25E-3"/>
    <n v="25"/>
    <x v="2"/>
    <x v="7"/>
  </r>
  <r>
    <x v="2392"/>
    <x v="2392"/>
    <s v="I am asking for $4,200 to launch a unique website serving professionals in any and all industries seeking additional income in Oregon."/>
    <n v="4200"/>
    <n v="0"/>
    <x v="1"/>
    <x v="0"/>
    <s v="USD"/>
    <n v="1446087223"/>
    <n v="1443495223"/>
    <b v="0"/>
    <n v="0"/>
    <b v="0"/>
    <s v="technology/web"/>
    <n v="0"/>
    <e v="#DIV/0!"/>
    <x v="2"/>
    <x v="7"/>
  </r>
  <r>
    <x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x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x v="2395"/>
    <x v="2395"/>
    <s v="I am making a social website where people can anonymously or openly vent, All walks of life all over the world"/>
    <n v="33000"/>
    <n v="0"/>
    <x v="1"/>
    <x v="0"/>
    <s v="USD"/>
    <n v="1484038620"/>
    <n v="1481597687"/>
    <b v="0"/>
    <n v="0"/>
    <b v="0"/>
    <s v="technology/web"/>
    <n v="0"/>
    <e v="#DIV/0!"/>
    <x v="2"/>
    <x v="7"/>
  </r>
  <r>
    <x v="2396"/>
    <x v="2396"/>
    <s v="I'm creating a website with projects which I'll create later / Ich erstelle eine Webseite mit Projekten, welche ich spÃ¤ter erstelle."/>
    <n v="5000"/>
    <n v="10"/>
    <x v="1"/>
    <x v="16"/>
    <s v="CHF"/>
    <n v="1444940558"/>
    <n v="1442348558"/>
    <b v="0"/>
    <n v="1"/>
    <b v="0"/>
    <s v="technology/web"/>
    <n v="2E-3"/>
    <n v="10"/>
    <x v="2"/>
    <x v="7"/>
  </r>
  <r>
    <x v="2397"/>
    <x v="2397"/>
    <s v="Matching refugees with sponsors in the US for 5 years. Our goal is to assist 300 Rohingya refugee families with supportive communities."/>
    <n v="124000"/>
    <n v="0"/>
    <x v="1"/>
    <x v="0"/>
    <s v="USD"/>
    <n v="1420233256"/>
    <n v="1417641256"/>
    <b v="0"/>
    <n v="0"/>
    <b v="0"/>
    <s v="technology/web"/>
    <n v="0"/>
    <e v="#DIV/0!"/>
    <x v="2"/>
    <x v="7"/>
  </r>
  <r>
    <x v="2398"/>
    <x v="2398"/>
    <s v="The internets new search engine. Looking for funding to develop our backend web indexing software with an emphasis on automation."/>
    <n v="4000"/>
    <n v="0"/>
    <x v="1"/>
    <x v="0"/>
    <s v="USD"/>
    <n v="1435874384"/>
    <n v="1433282384"/>
    <b v="0"/>
    <n v="0"/>
    <b v="0"/>
    <s v="technology/web"/>
    <n v="0"/>
    <e v="#DIV/0!"/>
    <x v="2"/>
    <x v="7"/>
  </r>
  <r>
    <x v="2399"/>
    <x v="2399"/>
    <s v="SheLifts is going to be the number One international social HUB &amp; information resource for women into weight lifting"/>
    <n v="13000"/>
    <n v="0"/>
    <x v="1"/>
    <x v="11"/>
    <s v="SEK"/>
    <n v="1418934506"/>
    <n v="1415910506"/>
    <b v="0"/>
    <n v="0"/>
    <b v="0"/>
    <s v="technology/web"/>
    <n v="0"/>
    <e v="#DIV/0!"/>
    <x v="2"/>
    <x v="7"/>
  </r>
  <r>
    <x v="2400"/>
    <x v="2400"/>
    <s v="New Innovation of Social Media with New Technology created to bring users even closer togethor - Tabs &amp; Features never seen before!"/>
    <n v="50000"/>
    <n v="0"/>
    <x v="1"/>
    <x v="2"/>
    <s v="AUD"/>
    <n v="1460615164"/>
    <n v="1458023164"/>
    <b v="0"/>
    <n v="0"/>
    <b v="0"/>
    <s v="technology/web"/>
    <n v="0"/>
    <e v="#DIV/0!"/>
    <x v="2"/>
    <x v="7"/>
  </r>
  <r>
    <x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x v="2402"/>
    <x v="2402"/>
    <s v="Small town, delicious treats, and a mobile truck"/>
    <n v="12000"/>
    <n v="52"/>
    <x v="2"/>
    <x v="0"/>
    <s v="USD"/>
    <n v="1431533931"/>
    <n v="1428941931"/>
    <b v="0"/>
    <n v="1"/>
    <b v="0"/>
    <s v="food/food trucks"/>
    <n v="4.3333333333333331E-3"/>
    <n v="52"/>
    <x v="7"/>
    <x v="19"/>
  </r>
  <r>
    <x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x v="2404"/>
    <x v="2404"/>
    <s v="We would love another Donut Food Truck for your famous Square Donuts.  We have one successful truck and retail store open already!"/>
    <n v="15000"/>
    <n v="0"/>
    <x v="2"/>
    <x v="0"/>
    <s v="USD"/>
    <n v="1451782607"/>
    <n v="1449190607"/>
    <b v="0"/>
    <n v="0"/>
    <b v="0"/>
    <s v="food/food trucks"/>
    <n v="0"/>
    <e v="#DIV/0!"/>
    <x v="7"/>
    <x v="19"/>
  </r>
  <r>
    <x v="2405"/>
    <x v="2405"/>
    <s v="We are the first gaming-themed food truck, bringing gourmet pub fare to the Jacksonville area."/>
    <n v="5000"/>
    <n v="1126"/>
    <x v="2"/>
    <x v="0"/>
    <s v="USD"/>
    <n v="1472911375"/>
    <n v="1471096975"/>
    <b v="0"/>
    <n v="20"/>
    <b v="0"/>
    <s v="food/food trucks"/>
    <n v="0.22520000000000001"/>
    <n v="56.3"/>
    <x v="7"/>
    <x v="19"/>
  </r>
  <r>
    <x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x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x v="2408"/>
    <x v="2408"/>
    <s v="A US Army Vet trying to get a Peruvian food truck going! Really good Peruvian food now mobile!"/>
    <n v="15000"/>
    <n v="30"/>
    <x v="2"/>
    <x v="0"/>
    <s v="USD"/>
    <n v="1415247757"/>
    <n v="1412652157"/>
    <b v="0"/>
    <n v="2"/>
    <b v="0"/>
    <s v="food/food trucks"/>
    <n v="2E-3"/>
    <n v="15"/>
    <x v="7"/>
    <x v="19"/>
  </r>
  <r>
    <x v="2409"/>
    <x v="2409"/>
    <s v="I am looking to start a food truck with an infusion of my Puerto Rican heritage and my love for BBQ."/>
    <n v="25000"/>
    <n v="460"/>
    <x v="2"/>
    <x v="0"/>
    <s v="USD"/>
    <n v="1439931675"/>
    <n v="1437339675"/>
    <b v="0"/>
    <n v="6"/>
    <b v="0"/>
    <s v="food/food trucks"/>
    <n v="1.84E-2"/>
    <n v="76.666666666666671"/>
    <x v="7"/>
    <x v="19"/>
  </r>
  <r>
    <x v="2410"/>
    <x v="2410"/>
    <s v="Websters grill truck the best slow cooked meats on hot coals_x000a_Beef bisket, roast Lamb, roast chicken, Ribs, burgers, sliders,"/>
    <n v="15000"/>
    <n v="0"/>
    <x v="2"/>
    <x v="2"/>
    <s v="AUD"/>
    <n v="1441619275"/>
    <n v="1439027275"/>
    <b v="0"/>
    <n v="0"/>
    <b v="0"/>
    <s v="food/food trucks"/>
    <n v="0"/>
    <e v="#DIV/0!"/>
    <x v="7"/>
    <x v="19"/>
  </r>
  <r>
    <x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x v="2412"/>
    <x v="2412"/>
    <s v="Fini les burgers ou les sandwichs : Ã  votre pause dÃ©jeuner, repartez avec votre barquette de grillade de bÅ“uf, canard ou poulet !"/>
    <n v="8000"/>
    <n v="0"/>
    <x v="2"/>
    <x v="6"/>
    <s v="EUR"/>
    <n v="1480185673"/>
    <n v="1476294073"/>
    <b v="0"/>
    <n v="0"/>
    <b v="0"/>
    <s v="food/food trucks"/>
    <n v="0"/>
    <e v="#DIV/0!"/>
    <x v="7"/>
    <x v="19"/>
  </r>
  <r>
    <x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x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x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x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x v="2417"/>
    <x v="2417"/>
    <s v="I have been working on a recipe for 20 years now and need to perfect it!  Also want to do a gluten free version, then open a food truck"/>
    <n v="1000"/>
    <n v="0"/>
    <x v="2"/>
    <x v="0"/>
    <s v="USD"/>
    <n v="1407705187"/>
    <n v="1405113187"/>
    <b v="0"/>
    <n v="0"/>
    <b v="0"/>
    <s v="food/food trucks"/>
    <n v="0"/>
    <e v="#DIV/0!"/>
    <x v="7"/>
    <x v="19"/>
  </r>
  <r>
    <x v="2418"/>
    <x v="2418"/>
    <s v="I want to start my food truck business."/>
    <n v="25000"/>
    <n v="5"/>
    <x v="2"/>
    <x v="0"/>
    <s v="USD"/>
    <n v="1427225644"/>
    <n v="1422045244"/>
    <b v="0"/>
    <n v="5"/>
    <b v="0"/>
    <s v="food/food trucks"/>
    <n v="2.0000000000000001E-4"/>
    <n v="1"/>
    <x v="7"/>
    <x v="19"/>
  </r>
  <r>
    <x v="2419"/>
    <x v="2419"/>
    <s v="Farm to table, gourmet hippy hot dogs made from scratch with free range meats and organic produce: mind expanding recipes: TasteBudTrip"/>
    <n v="3000"/>
    <n v="0"/>
    <x v="2"/>
    <x v="0"/>
    <s v="USD"/>
    <n v="1424281389"/>
    <n v="1419097389"/>
    <b v="0"/>
    <n v="0"/>
    <b v="0"/>
    <s v="food/food trucks"/>
    <n v="0"/>
    <e v="#DIV/0!"/>
    <x v="7"/>
    <x v="19"/>
  </r>
  <r>
    <x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x v="2421"/>
    <x v="2421"/>
    <s v="help me start Merrill's first hot dog cart in this empty lot"/>
    <n v="6000"/>
    <n v="1"/>
    <x v="2"/>
    <x v="0"/>
    <s v="USD"/>
    <n v="1424536196"/>
    <n v="1421944196"/>
    <b v="0"/>
    <n v="1"/>
    <b v="0"/>
    <s v="food/food trucks"/>
    <n v="1.6666666666666666E-4"/>
    <n v="1"/>
    <x v="7"/>
    <x v="19"/>
  </r>
  <r>
    <x v="2422"/>
    <x v="2422"/>
    <s v="Family owned business serving BBQ and seafood to the public"/>
    <n v="500"/>
    <n v="1"/>
    <x v="2"/>
    <x v="0"/>
    <s v="USD"/>
    <n v="1426091036"/>
    <n v="1423502636"/>
    <b v="0"/>
    <n v="1"/>
    <b v="0"/>
    <s v="food/food trucks"/>
    <n v="2E-3"/>
    <n v="1"/>
    <x v="7"/>
    <x v="19"/>
  </r>
  <r>
    <x v="2423"/>
    <x v="2423"/>
    <s v="FBTR is a Texas-style, North Carolina based, homemade BBQ company looking to bring good meat to the masses."/>
    <n v="60000"/>
    <n v="8"/>
    <x v="2"/>
    <x v="0"/>
    <s v="USD"/>
    <n v="1420044890"/>
    <n v="1417452890"/>
    <b v="0"/>
    <n v="1"/>
    <b v="0"/>
    <s v="food/food trucks"/>
    <n v="1.3333333333333334E-4"/>
    <n v="8"/>
    <x v="7"/>
    <x v="19"/>
  </r>
  <r>
    <x v="2424"/>
    <x v="2424"/>
    <s v="Great and creative food from the heart in the form of a sweet food truck!"/>
    <n v="25000"/>
    <n v="310"/>
    <x v="2"/>
    <x v="0"/>
    <s v="USD"/>
    <n v="1414445108"/>
    <n v="1411853108"/>
    <b v="0"/>
    <n v="9"/>
    <b v="0"/>
    <s v="food/food trucks"/>
    <n v="1.24E-2"/>
    <n v="34.444444444444443"/>
    <x v="7"/>
    <x v="19"/>
  </r>
  <r>
    <x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x v="2426"/>
    <x v="2426"/>
    <s v="Aspiring to create a food truck with many delicious low calorie meals to encourage healthy eating while enjoying every bite."/>
    <n v="20000"/>
    <n v="0"/>
    <x v="2"/>
    <x v="0"/>
    <s v="USD"/>
    <n v="1439006692"/>
    <n v="1433822692"/>
    <b v="0"/>
    <n v="0"/>
    <b v="0"/>
    <s v="food/food trucks"/>
    <n v="0"/>
    <e v="#DIV/0!"/>
    <x v="7"/>
    <x v="19"/>
  </r>
  <r>
    <x v="2427"/>
    <x v="2427"/>
    <s v="Fast and simple lunches for those on the go.  All (lunch) deals $10 or less."/>
    <n v="50000"/>
    <n v="1"/>
    <x v="2"/>
    <x v="0"/>
    <s v="USD"/>
    <n v="1458715133"/>
    <n v="1455262733"/>
    <b v="0"/>
    <n v="1"/>
    <b v="0"/>
    <s v="food/food trucks"/>
    <n v="2.0000000000000002E-5"/>
    <n v="1"/>
    <x v="7"/>
    <x v="19"/>
  </r>
  <r>
    <x v="2428"/>
    <x v="2428"/>
    <s v="From Moo 2 You! We want to offer premium burgers to a taco flooded environment."/>
    <n v="35000"/>
    <n v="1"/>
    <x v="2"/>
    <x v="0"/>
    <s v="USD"/>
    <n v="1426182551"/>
    <n v="1423594151"/>
    <b v="0"/>
    <n v="1"/>
    <b v="0"/>
    <s v="food/food trucks"/>
    <n v="2.8571428571428571E-5"/>
    <n v="1"/>
    <x v="7"/>
    <x v="19"/>
  </r>
  <r>
    <x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x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x v="2431"/>
    <x v="2431"/>
    <s v="Go to Colorado and run a food truck with homemade food of all kinds."/>
    <n v="100000"/>
    <n v="2"/>
    <x v="2"/>
    <x v="0"/>
    <s v="USD"/>
    <n v="1467080613"/>
    <n v="1461896613"/>
    <b v="0"/>
    <n v="2"/>
    <b v="0"/>
    <s v="food/food trucks"/>
    <n v="2.0000000000000002E-5"/>
    <n v="1"/>
    <x v="7"/>
    <x v="19"/>
  </r>
  <r>
    <x v="2432"/>
    <x v="2432"/>
    <s v="Looking to start competition cooking and need start-up help.  Offering brisket tasting to all contributors."/>
    <n v="14000"/>
    <n v="2"/>
    <x v="2"/>
    <x v="0"/>
    <s v="USD"/>
    <n v="1425791697"/>
    <n v="1423199697"/>
    <b v="0"/>
    <n v="2"/>
    <b v="0"/>
    <s v="food/food trucks"/>
    <n v="1.4285714285714287E-4"/>
    <n v="1"/>
    <x v="7"/>
    <x v="19"/>
  </r>
  <r>
    <x v="2433"/>
    <x v="2433"/>
    <s v="I want to create an amazing menu that no one eals has.I have great ideas like a non-traditional pb&amp;j thats wraped in an eggroll &amp; fried"/>
    <n v="10000"/>
    <n v="0"/>
    <x v="2"/>
    <x v="0"/>
    <s v="USD"/>
    <n v="1456608943"/>
    <n v="1454016943"/>
    <b v="0"/>
    <n v="0"/>
    <b v="0"/>
    <s v="food/food trucks"/>
    <n v="0"/>
    <e v="#DIV/0!"/>
    <x v="7"/>
    <x v="19"/>
  </r>
  <r>
    <x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x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x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x v="2437"/>
    <x v="2437"/>
    <s v="Homemade Gumbo, Stews and Curry to be served hot and fresh everyday at any festival or concert we can attend."/>
    <n v="8000"/>
    <n v="0"/>
    <x v="2"/>
    <x v="0"/>
    <s v="USD"/>
    <n v="1426615200"/>
    <n v="1422400188"/>
    <b v="0"/>
    <n v="0"/>
    <b v="0"/>
    <s v="food/food trucks"/>
    <n v="0"/>
    <e v="#DIV/0!"/>
    <x v="7"/>
    <x v="19"/>
  </r>
  <r>
    <x v="2438"/>
    <x v="2438"/>
    <s v="I'm starting a catering and food truck business of southern comfort food. My FOOD is my Art!  _x000a_Thanks for you help!"/>
    <n v="15000"/>
    <n v="50"/>
    <x v="2"/>
    <x v="0"/>
    <s v="USD"/>
    <n v="1449529062"/>
    <n v="1444341462"/>
    <b v="0"/>
    <n v="1"/>
    <b v="0"/>
    <s v="food/food trucks"/>
    <n v="3.3333333333333335E-3"/>
    <n v="50"/>
    <x v="7"/>
    <x v="19"/>
  </r>
  <r>
    <x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x v="2440"/>
    <x v="2440"/>
    <s v="Starting a entire clean energy food truck and set a new standard for Cambodia"/>
    <n v="5000"/>
    <n v="10"/>
    <x v="2"/>
    <x v="18"/>
    <s v="EUR"/>
    <n v="1455399313"/>
    <n v="1452807313"/>
    <b v="0"/>
    <n v="2"/>
    <b v="0"/>
    <s v="food/food trucks"/>
    <n v="2E-3"/>
    <n v="5"/>
    <x v="7"/>
    <x v="19"/>
  </r>
  <r>
    <x v="2441"/>
    <x v="2441"/>
    <s v="YOU can help Alchemy Pops POP up on a street near you!"/>
    <n v="7500"/>
    <n v="8091"/>
    <x v="0"/>
    <x v="0"/>
    <s v="USD"/>
    <n v="1437627540"/>
    <n v="1435806054"/>
    <b v="0"/>
    <n v="109"/>
    <b v="1"/>
    <s v="food/small batch"/>
    <n v="1.0788"/>
    <n v="74.22935779816514"/>
    <x v="7"/>
    <x v="33"/>
  </r>
  <r>
    <x v="2442"/>
    <x v="2442"/>
    <s v="The first tea from a new sustainable tea region in India's young, rising Himalayas."/>
    <n v="24000"/>
    <n v="30226"/>
    <x v="0"/>
    <x v="0"/>
    <s v="USD"/>
    <n v="1426777228"/>
    <n v="1424188828"/>
    <b v="0"/>
    <n v="372"/>
    <b v="1"/>
    <s v="food/small batch"/>
    <n v="1.2594166666666666"/>
    <n v="81.252688172043008"/>
    <x v="7"/>
    <x v="33"/>
  </r>
  <r>
    <x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x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x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x v="2449"/>
    <x v="2449"/>
    <s v="Wholesome, gluten-free, crunchy granola hand-baked in Jackson, WY. Rich in protein, omega 3's, and fiber. Help me get it to you!"/>
    <n v="10000"/>
    <n v="10800"/>
    <x v="0"/>
    <x v="0"/>
    <s v="USD"/>
    <n v="1417321515"/>
    <n v="1414725915"/>
    <b v="0"/>
    <n v="120"/>
    <b v="1"/>
    <s v="food/small batch"/>
    <n v="1.08"/>
    <n v="90"/>
    <x v="7"/>
    <x v="33"/>
  </r>
  <r>
    <x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x v="2452"/>
    <x v="2452"/>
    <s v="Italian inspired sauce with a spice and heat that make this simple Red Sauce unique! This company name still remains a secret, for now!"/>
    <n v="600"/>
    <n v="801"/>
    <x v="0"/>
    <x v="0"/>
    <s v="USD"/>
    <n v="1451430000"/>
    <n v="1448914500"/>
    <b v="0"/>
    <n v="15"/>
    <b v="1"/>
    <s v="food/small batch"/>
    <n v="1.335"/>
    <n v="53.4"/>
    <x v="7"/>
    <x v="33"/>
  </r>
  <r>
    <x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x v="2455"/>
    <s v="Mama wants everyone to try her secret recipes for sauces and rubs. She uses only the freshest ingredients for them."/>
    <n v="300"/>
    <n v="546"/>
    <x v="0"/>
    <x v="0"/>
    <s v="USD"/>
    <n v="1461177950"/>
    <n v="1458758750"/>
    <b v="0"/>
    <n v="16"/>
    <b v="1"/>
    <s v="food/small batch"/>
    <n v="1.82"/>
    <n v="34.125"/>
    <x v="7"/>
    <x v="33"/>
  </r>
  <r>
    <x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x v="2457"/>
    <x v="2457"/>
    <s v="If you love wine, and have ever dreamed of crafting your own. You can in 3 easy steps.  Sample~Sprinkle~Savor."/>
    <n v="23000"/>
    <n v="23530"/>
    <x v="0"/>
    <x v="0"/>
    <s v="USD"/>
    <n v="1458826056"/>
    <n v="1456237656"/>
    <b v="0"/>
    <n v="124"/>
    <b v="1"/>
    <s v="food/small batch"/>
    <n v="1.0230434782608695"/>
    <n v="189.75806451612902"/>
    <x v="7"/>
    <x v="33"/>
  </r>
  <r>
    <x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x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x v="2463"/>
    <s v="Emma Ate The Lion's debut full length album"/>
    <n v="2000"/>
    <n v="2325"/>
    <x v="0"/>
    <x v="0"/>
    <s v="USD"/>
    <n v="1366138800"/>
    <n v="1362710425"/>
    <b v="0"/>
    <n v="75"/>
    <b v="1"/>
    <s v="music/indie rock"/>
    <n v="1.1625000000000001"/>
    <n v="31"/>
    <x v="4"/>
    <x v="14"/>
  </r>
  <r>
    <x v="2464"/>
    <x v="2464"/>
    <s v="The Enemy Feathers are passing the proverbial hat to see if we can raise enough money to complete Our NEW EP"/>
    <n v="2000"/>
    <n v="2222"/>
    <x v="0"/>
    <x v="5"/>
    <s v="CAD"/>
    <n v="1443641340"/>
    <n v="1441143397"/>
    <b v="0"/>
    <n v="43"/>
    <b v="1"/>
    <s v="music/indie rock"/>
    <n v="1.111"/>
    <n v="51.674418604651166"/>
    <x v="4"/>
    <x v="14"/>
  </r>
  <r>
    <x v="2465"/>
    <x v="2465"/>
    <s v="An indie band from Spokane, WA looking to master and package their first full length album."/>
    <n v="700"/>
    <n v="1261"/>
    <x v="0"/>
    <x v="0"/>
    <s v="USD"/>
    <n v="1348420548"/>
    <n v="1345828548"/>
    <b v="0"/>
    <n v="48"/>
    <b v="1"/>
    <s v="music/indie rock"/>
    <n v="1.8014285714285714"/>
    <n v="26.270833333333332"/>
    <x v="4"/>
    <x v="14"/>
  </r>
  <r>
    <x v="2466"/>
    <x v="2466"/>
    <s v="With big dreams and big sounds, Jesse Alexander's Debut album titled &quot;For Once&quot; brings Indie Rock to a whole new level."/>
    <n v="2500"/>
    <n v="2500"/>
    <x v="0"/>
    <x v="0"/>
    <s v="USD"/>
    <n v="1368066453"/>
    <n v="1365474453"/>
    <b v="0"/>
    <n v="52"/>
    <b v="1"/>
    <s v="music/indie rock"/>
    <n v="1"/>
    <n v="48.07692307692308"/>
    <x v="4"/>
    <x v="14"/>
  </r>
  <r>
    <x v="2467"/>
    <x v="2467"/>
    <s v="We've finished our first EP and we're taking it on the road in three weeks! Help us fund manufacturing?"/>
    <n v="1000"/>
    <n v="1185"/>
    <x v="0"/>
    <x v="0"/>
    <s v="USD"/>
    <n v="1336669200"/>
    <n v="1335473931"/>
    <b v="0"/>
    <n v="43"/>
    <b v="1"/>
    <s v="music/indie rock"/>
    <n v="1.1850000000000001"/>
    <n v="27.558139534883722"/>
    <x v="4"/>
    <x v="14"/>
  </r>
  <r>
    <x v="2468"/>
    <x v="2468"/>
    <s v="Please donate, support &amp; share this project so that I may be able to record my new EP this fall!"/>
    <n v="2000"/>
    <n v="2144.34"/>
    <x v="0"/>
    <x v="0"/>
    <s v="USD"/>
    <n v="1351400400"/>
    <n v="1348285321"/>
    <b v="0"/>
    <n v="58"/>
    <b v="1"/>
    <s v="music/indie rock"/>
    <n v="1.0721700000000001"/>
    <n v="36.97137931034483"/>
    <x v="4"/>
    <x v="14"/>
  </r>
  <r>
    <x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x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x v="2473"/>
    <s v="Wrote some new songs and it turned into an album. I even have a title already, &quot;Oh My Soul&quot;. Would love your support!"/>
    <n v="2000"/>
    <n v="2000"/>
    <x v="0"/>
    <x v="0"/>
    <s v="USD"/>
    <n v="1352573869"/>
    <n v="1349978269"/>
    <b v="0"/>
    <n v="47"/>
    <b v="1"/>
    <s v="music/indie rock"/>
    <n v="1"/>
    <n v="42.553191489361701"/>
    <x v="4"/>
    <x v="14"/>
  </r>
  <r>
    <x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x v="2475"/>
    <x v="2475"/>
    <s v="Help BRANDTSON and DREAMOVERrecords press their 2004 record, &quot;Send Us A Signal&quot;."/>
    <n v="2500"/>
    <n v="2618"/>
    <x v="0"/>
    <x v="0"/>
    <s v="USD"/>
    <n v="1278799200"/>
    <n v="1273647255"/>
    <b v="0"/>
    <n v="81"/>
    <b v="1"/>
    <s v="music/indie rock"/>
    <n v="1.0471999999999999"/>
    <n v="32.320987654320987"/>
    <x v="4"/>
    <x v="14"/>
  </r>
  <r>
    <x v="2476"/>
    <x v="2476"/>
    <s v="Eleven songs, the accumulation of several memorable occurrences in a sleepy town; stories of fiction &amp; fact."/>
    <n v="3200"/>
    <n v="3360.72"/>
    <x v="0"/>
    <x v="0"/>
    <s v="USD"/>
    <n v="1415004770"/>
    <n v="1412149970"/>
    <b v="0"/>
    <n v="55"/>
    <b v="1"/>
    <s v="music/indie rock"/>
    <n v="1.050225"/>
    <n v="61.103999999999999"/>
    <x v="4"/>
    <x v="14"/>
  </r>
  <r>
    <x v="2477"/>
    <x v="823"/>
    <s v="Releasing my first album in August, and I need your help in order to get it done!"/>
    <n v="750"/>
    <n v="1285"/>
    <x v="0"/>
    <x v="0"/>
    <s v="USD"/>
    <n v="1344789345"/>
    <n v="1340901345"/>
    <b v="0"/>
    <n v="41"/>
    <b v="1"/>
    <s v="music/indie rock"/>
    <n v="1.7133333333333334"/>
    <n v="31.341463414634145"/>
    <x v="4"/>
    <x v="14"/>
  </r>
  <r>
    <x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x v="2478"/>
    <s v="Fake Natives is headed on tour this summer. Help them fill their tank with fossil fuels."/>
    <n v="300"/>
    <n v="400.33"/>
    <x v="0"/>
    <x v="0"/>
    <s v="USD"/>
    <n v="1343440800"/>
    <n v="1342545994"/>
    <b v="0"/>
    <n v="16"/>
    <b v="1"/>
    <s v="music/indie rock"/>
    <n v="1.3344333333333334"/>
    <n v="25.020624999999999"/>
    <x v="4"/>
    <x v="14"/>
  </r>
  <r>
    <x v="2480"/>
    <x v="2479"/>
    <s v="We are a band from Long Beach, Ca looking to record our first EP. Any little bit counts and your support would mean the world to us!"/>
    <n v="2000"/>
    <n v="2000"/>
    <x v="0"/>
    <x v="0"/>
    <s v="USD"/>
    <n v="1444516084"/>
    <n v="1439332084"/>
    <b v="0"/>
    <n v="8"/>
    <b v="1"/>
    <s v="music/indie rock"/>
    <n v="1"/>
    <n v="250"/>
    <x v="4"/>
    <x v="14"/>
  </r>
  <r>
    <x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x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x v="2483"/>
    <x v="2482"/>
    <s v="Send Intangible Animal on our first West Coast Tour!!! The fate of the world rests in your hands."/>
    <n v="1100"/>
    <n v="1251"/>
    <x v="0"/>
    <x v="0"/>
    <s v="USD"/>
    <n v="1335891603"/>
    <n v="1330711203"/>
    <b v="0"/>
    <n v="19"/>
    <b v="1"/>
    <s v="music/indie rock"/>
    <n v="1.1372727272727272"/>
    <n v="65.84210526315789"/>
    <x v="4"/>
    <x v="14"/>
  </r>
  <r>
    <x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x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x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x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x v="2490"/>
    <x v="2489"/>
    <s v="We are trying to fund our first multi-state tour this summer in an effort to get our music out to as many people as possible."/>
    <n v="500"/>
    <n v="607"/>
    <x v="0"/>
    <x v="0"/>
    <s v="USD"/>
    <n v="1340429276"/>
    <n v="1335245276"/>
    <b v="0"/>
    <n v="16"/>
    <b v="1"/>
    <s v="music/indie rock"/>
    <n v="1.214"/>
    <n v="37.9375"/>
    <x v="4"/>
    <x v="14"/>
  </r>
  <r>
    <x v="2491"/>
    <x v="2490"/>
    <s v="Nathan Evans, instrumental rock guitarist and official V3fights.com artist, is releasing his first solo EP entitled Remove The Illusion"/>
    <n v="500"/>
    <n v="516"/>
    <x v="0"/>
    <x v="0"/>
    <s v="USD"/>
    <n v="1295142660"/>
    <n v="1293739714"/>
    <b v="0"/>
    <n v="10"/>
    <b v="1"/>
    <s v="music/indie rock"/>
    <n v="1.032"/>
    <n v="51.6"/>
    <x v="4"/>
    <x v="14"/>
  </r>
  <r>
    <x v="2492"/>
    <x v="2491"/>
    <s v="We're a band from Hawaii trying to produce our first EP and we need help!"/>
    <n v="600"/>
    <n v="750"/>
    <x v="0"/>
    <x v="0"/>
    <s v="USD"/>
    <n v="1339840740"/>
    <n v="1335397188"/>
    <b v="0"/>
    <n v="27"/>
    <b v="1"/>
    <s v="music/indie rock"/>
    <n v="1.25"/>
    <n v="27.777777777777779"/>
    <x v="4"/>
    <x v="14"/>
  </r>
  <r>
    <x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x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x v="2495"/>
    <s v="Be a part of making the first Lynn Haven album, &quot;Fair Weather Friends.&quot;"/>
    <n v="6000"/>
    <n v="6000"/>
    <x v="0"/>
    <x v="0"/>
    <s v="USD"/>
    <n v="1364597692"/>
    <n v="1361577292"/>
    <b v="0"/>
    <n v="10"/>
    <b v="1"/>
    <s v="music/indie rock"/>
    <n v="1"/>
    <n v="600"/>
    <x v="4"/>
    <x v="14"/>
  </r>
  <r>
    <x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x v="2497"/>
    <s v="We've been working hard on getting our music out and we are taking the final steps to releasing our EP, but we need your help."/>
    <n v="1000"/>
    <n v="1056"/>
    <x v="0"/>
    <x v="0"/>
    <s v="USD"/>
    <n v="1422400387"/>
    <n v="1421190787"/>
    <b v="0"/>
    <n v="20"/>
    <b v="1"/>
    <s v="music/indie rock"/>
    <n v="1.056"/>
    <n v="52.8"/>
    <x v="4"/>
    <x v="14"/>
  </r>
  <r>
    <x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x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x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x v="2503"/>
    <x v="2502"/>
    <s v="Cardinal Bistro will be Contemporary American dinning establishment based in Ventnor, NJ featuring local, seasonal ingredients."/>
    <n v="10000"/>
    <n v="0"/>
    <x v="2"/>
    <x v="0"/>
    <s v="USD"/>
    <n v="1465333560"/>
    <n v="1462743308"/>
    <b v="0"/>
    <n v="0"/>
    <b v="0"/>
    <s v="food/restaurants"/>
    <n v="0"/>
    <e v="#DIV/0!"/>
    <x v="7"/>
    <x v="34"/>
  </r>
  <r>
    <x v="2504"/>
    <x v="2503"/>
    <s v="Halal Restaurant and Internet Cafe 20 percent of profits will go to building masjids."/>
    <n v="35000"/>
    <n v="0"/>
    <x v="2"/>
    <x v="0"/>
    <s v="USD"/>
    <n v="1416014534"/>
    <n v="1413418934"/>
    <b v="0"/>
    <n v="0"/>
    <b v="0"/>
    <s v="food/restaurants"/>
    <n v="0"/>
    <e v="#DIV/0!"/>
    <x v="7"/>
    <x v="34"/>
  </r>
  <r>
    <x v="2505"/>
    <x v="2504"/>
    <s v="PASTATUTION- The act or practice of engaging in Pasta Making for money.  _x000a__x000a_Help us get the Arcobaleno Pasta Extruder!"/>
    <n v="7000"/>
    <n v="0"/>
    <x v="2"/>
    <x v="0"/>
    <s v="USD"/>
    <n v="1426292416"/>
    <n v="1423704016"/>
    <b v="0"/>
    <n v="0"/>
    <b v="0"/>
    <s v="food/restaurants"/>
    <n v="0"/>
    <e v="#DIV/0!"/>
    <x v="7"/>
    <x v="34"/>
  </r>
  <r>
    <x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x v="2507"/>
    <x v="2506"/>
    <s v="Unique dishes for a unique city!."/>
    <n v="42850"/>
    <n v="0"/>
    <x v="2"/>
    <x v="0"/>
    <s v="USD"/>
    <n v="1431308704"/>
    <n v="1428716704"/>
    <b v="0"/>
    <n v="0"/>
    <b v="0"/>
    <s v="food/restaurants"/>
    <n v="0"/>
    <e v="#DIV/0!"/>
    <x v="7"/>
    <x v="34"/>
  </r>
  <r>
    <x v="2508"/>
    <x v="2507"/>
    <s v="I make Amazing homemade fudge available in 18 flavors. I want to open my own business to be able to let my area eat my incredible fudge"/>
    <n v="20000"/>
    <n v="0"/>
    <x v="2"/>
    <x v="0"/>
    <s v="USD"/>
    <n v="1408056634"/>
    <n v="1405464634"/>
    <b v="0"/>
    <n v="0"/>
    <b v="0"/>
    <s v="food/restaurants"/>
    <n v="0"/>
    <e v="#DIV/0!"/>
    <x v="7"/>
    <x v="34"/>
  </r>
  <r>
    <x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x v="2510"/>
    <x v="2509"/>
    <s v="Dugout Dogs will be specializing in the many hot dog and sausage styles sold at baseball parks around Major League Baseball (MLB)."/>
    <n v="50000"/>
    <n v="75"/>
    <x v="2"/>
    <x v="0"/>
    <s v="USD"/>
    <n v="1431647772"/>
    <n v="1426463772"/>
    <b v="0"/>
    <n v="2"/>
    <b v="0"/>
    <s v="food/restaurants"/>
    <n v="1.5E-3"/>
    <n v="37.5"/>
    <x v="7"/>
    <x v="34"/>
  </r>
  <r>
    <x v="2511"/>
    <x v="2510"/>
    <s v="Fresh Fast Food. A bbq ramen bar thats healthy, tasty and made to order right in front of your eyes....... From flame to bowl"/>
    <n v="100000"/>
    <n v="0"/>
    <x v="2"/>
    <x v="1"/>
    <s v="GBP"/>
    <n v="1454323413"/>
    <n v="1451731413"/>
    <b v="0"/>
    <n v="0"/>
    <b v="0"/>
    <s v="food/restaurants"/>
    <n v="0"/>
    <e v="#DIV/0!"/>
    <x v="7"/>
    <x v="34"/>
  </r>
  <r>
    <x v="2512"/>
    <x v="2511"/>
    <s v="Somethin' Tasty is a unique coffee, pastry &amp; retail store. We consign from all local sources: pottery, glass &amp; art."/>
    <n v="1150"/>
    <n v="0"/>
    <x v="2"/>
    <x v="0"/>
    <s v="USD"/>
    <n v="1418504561"/>
    <n v="1417208561"/>
    <b v="0"/>
    <n v="0"/>
    <b v="0"/>
    <s v="food/restaurants"/>
    <n v="0"/>
    <e v="#DIV/0!"/>
    <x v="7"/>
    <x v="34"/>
  </r>
  <r>
    <x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x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x v="2515"/>
    <x v="2514"/>
    <s v="The Barrel Room SF is moving to a new location in San Francisco with a 60-seat restaurant &amp; full liquor. Help us make our move amazing!"/>
    <n v="5000"/>
    <n v="930"/>
    <x v="2"/>
    <x v="0"/>
    <s v="USD"/>
    <n v="1424635753"/>
    <n v="1422043753"/>
    <b v="0"/>
    <n v="12"/>
    <b v="0"/>
    <s v="food/restaurants"/>
    <n v="0.186"/>
    <n v="77.5"/>
    <x v="7"/>
    <x v="34"/>
  </r>
  <r>
    <x v="2516"/>
    <x v="2515"/>
    <s v="Hi, everyone my name is Alex, and i want to create not just a cafe spot, but a place that gives everyone a nice warm homey feeling."/>
    <n v="22000"/>
    <n v="0"/>
    <x v="2"/>
    <x v="0"/>
    <s v="USD"/>
    <n v="1417279252"/>
    <n v="1414683652"/>
    <b v="0"/>
    <n v="0"/>
    <b v="0"/>
    <s v="food/restaurants"/>
    <n v="0"/>
    <e v="#DIV/0!"/>
    <x v="7"/>
    <x v="34"/>
  </r>
  <r>
    <x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x v="2518"/>
    <x v="2517"/>
    <s v="I am traveling the backroads of Southern California, to discover the best out-of-the-way eateries the area has to offer"/>
    <n v="5000"/>
    <n v="0"/>
    <x v="2"/>
    <x v="0"/>
    <s v="USD"/>
    <n v="1415899228"/>
    <n v="1413303628"/>
    <b v="0"/>
    <n v="0"/>
    <b v="0"/>
    <s v="food/restaurants"/>
    <n v="0"/>
    <e v="#DIV/0!"/>
    <x v="7"/>
    <x v="34"/>
  </r>
  <r>
    <x v="2519"/>
    <x v="2518"/>
    <s v="Better than your mom's, better than Cracker Barrel, only at Kelli's Kitchen (all from scratch)."/>
    <n v="150000"/>
    <n v="65"/>
    <x v="2"/>
    <x v="0"/>
    <s v="USD"/>
    <n v="1405741404"/>
    <n v="1403149404"/>
    <b v="0"/>
    <n v="4"/>
    <b v="0"/>
    <s v="food/restaurants"/>
    <n v="4.3333333333333331E-4"/>
    <n v="16.25"/>
    <x v="7"/>
    <x v="34"/>
  </r>
  <r>
    <x v="2520"/>
    <x v="2519"/>
    <s v="Aurora restaurant/night club, a Star Wars/Star Trek Science fiction community gathering place and club in the Tulsa/Oklahoma city area."/>
    <n v="100000"/>
    <n v="0"/>
    <x v="2"/>
    <x v="0"/>
    <s v="USD"/>
    <n v="1476559260"/>
    <n v="1472567085"/>
    <b v="0"/>
    <n v="0"/>
    <b v="0"/>
    <s v="food/restaurants"/>
    <n v="0"/>
    <e v="#DIV/0!"/>
    <x v="7"/>
    <x v="34"/>
  </r>
  <r>
    <x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x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x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x v="2524"/>
    <x v="2523"/>
    <s v="We're bringing some of our favorite music from the past 10 years to disc for the first time ever."/>
    <n v="7500"/>
    <n v="7620"/>
    <x v="0"/>
    <x v="0"/>
    <s v="USD"/>
    <n v="1419136200"/>
    <n v="1416338557"/>
    <b v="0"/>
    <n v="43"/>
    <b v="1"/>
    <s v="music/classical music"/>
    <n v="1.016"/>
    <n v="177.2093023255814"/>
    <x v="4"/>
    <x v="35"/>
  </r>
  <r>
    <x v="2525"/>
    <x v="2524"/>
    <s v="Husband and wife operatic team specializing in German opera. Fundraising for an audition tour of Germany."/>
    <n v="8000"/>
    <n v="8026"/>
    <x v="0"/>
    <x v="0"/>
    <s v="USD"/>
    <n v="1340914571"/>
    <n v="1338322571"/>
    <b v="0"/>
    <n v="80"/>
    <b v="1"/>
    <s v="music/classical music"/>
    <n v="1.00325"/>
    <n v="100.325"/>
    <x v="4"/>
    <x v="35"/>
  </r>
  <r>
    <x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x v="2527"/>
    <x v="2526"/>
    <s v="Five Programs of Benjamin Britten's vocal works featuring over 20 extraordinary vocalists and pianists."/>
    <n v="4000"/>
    <n v="4085"/>
    <x v="0"/>
    <x v="0"/>
    <s v="USD"/>
    <n v="1382068740"/>
    <n v="1380477691"/>
    <b v="0"/>
    <n v="71"/>
    <b v="1"/>
    <s v="music/classical music"/>
    <n v="1.02125"/>
    <n v="57.535211267605632"/>
    <x v="4"/>
    <x v="35"/>
  </r>
  <r>
    <x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x v="2528"/>
    <s v="Opera. Short. New."/>
    <n v="6000"/>
    <n v="6257"/>
    <x v="0"/>
    <x v="0"/>
    <s v="USD"/>
    <n v="1332636975"/>
    <n v="1328752575"/>
    <b v="0"/>
    <n v="76"/>
    <b v="1"/>
    <s v="music/classical music"/>
    <n v="1.0428333333333333"/>
    <n v="82.328947368421055"/>
    <x v="4"/>
    <x v="35"/>
  </r>
  <r>
    <x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x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x v="2534"/>
    <s v="Mark Hayes: Requiem Recording"/>
    <n v="20000"/>
    <n v="20755"/>
    <x v="0"/>
    <x v="0"/>
    <s v="USD"/>
    <n v="1417463945"/>
    <n v="1414781945"/>
    <b v="0"/>
    <n v="78"/>
    <b v="1"/>
    <s v="music/classical music"/>
    <n v="1.03775"/>
    <n v="266.08974358974359"/>
    <x v="4"/>
    <x v="35"/>
  </r>
  <r>
    <x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x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x v="2537"/>
    <s v="I will record 2 of Tomaso Albinoni's concertos for 2 oboes playing both parts myself."/>
    <n v="18000"/>
    <n v="20343.169999999998"/>
    <x v="0"/>
    <x v="0"/>
    <s v="USD"/>
    <n v="1361681940"/>
    <n v="1359029661"/>
    <b v="0"/>
    <n v="185"/>
    <b v="1"/>
    <s v="music/classical music"/>
    <n v="1.130176111111111"/>
    <n v="109.96308108108107"/>
    <x v="4"/>
    <x v="35"/>
  </r>
  <r>
    <x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x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x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x v="2544"/>
    <x v="2543"/>
    <s v="Bringing choral music and performance opportunities to under-served youth in West Philadelphia"/>
    <n v="5000"/>
    <n v="5041"/>
    <x v="0"/>
    <x v="0"/>
    <s v="USD"/>
    <n v="1341750569"/>
    <n v="1339158569"/>
    <b v="0"/>
    <n v="57"/>
    <b v="1"/>
    <s v="music/classical music"/>
    <n v="1.0082"/>
    <n v="88.438596491228068"/>
    <x v="4"/>
    <x v="35"/>
  </r>
  <r>
    <x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x v="2546"/>
    <x v="2545"/>
    <s v="We want to release an album of choral music by acclaimed Finnish composer Jaakko MÃ¤ntyjÃ¤rvi in 2014"/>
    <n v="3500"/>
    <n v="3910"/>
    <x v="0"/>
    <x v="0"/>
    <s v="USD"/>
    <n v="1380949200"/>
    <n v="1378586179"/>
    <b v="0"/>
    <n v="65"/>
    <b v="1"/>
    <s v="music/classical music"/>
    <n v="1.1171428571428572"/>
    <n v="60.153846153846153"/>
    <x v="4"/>
    <x v="35"/>
  </r>
  <r>
    <x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x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x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x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x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x v="2556"/>
    <s v="Raising money for our concert tour of Switzerland and Germany in June/July 2014"/>
    <n v="900"/>
    <n v="1066"/>
    <x v="0"/>
    <x v="1"/>
    <s v="GBP"/>
    <n v="1400176386"/>
    <n v="1397584386"/>
    <b v="0"/>
    <n v="36"/>
    <b v="1"/>
    <s v="music/classical music"/>
    <n v="1.1844444444444444"/>
    <n v="29.611111111111111"/>
    <x v="4"/>
    <x v="35"/>
  </r>
  <r>
    <x v="2558"/>
    <x v="2557"/>
    <s v="The Hopkins Sinfonia is looking for your support to run our 2015 Season made up of five concerts."/>
    <n v="1250"/>
    <n v="1361"/>
    <x v="0"/>
    <x v="2"/>
    <s v="AUD"/>
    <n v="1430488740"/>
    <n v="1427747906"/>
    <b v="0"/>
    <n v="18"/>
    <b v="1"/>
    <s v="music/classical music"/>
    <n v="1.0888"/>
    <n v="75.611111111111114"/>
    <x v="4"/>
    <x v="35"/>
  </r>
  <r>
    <x v="2559"/>
    <x v="2558"/>
    <s v="A concert of new music by four composers who have lived in India and been inspired by its music, with the Momenta String Quartet"/>
    <n v="800"/>
    <n v="890"/>
    <x v="0"/>
    <x v="0"/>
    <s v="USD"/>
    <n v="1321385820"/>
    <n v="1318539484"/>
    <b v="0"/>
    <n v="25"/>
    <b v="1"/>
    <s v="music/classical music"/>
    <n v="1.1125"/>
    <n v="35.6"/>
    <x v="4"/>
    <x v="35"/>
  </r>
  <r>
    <x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x v="2561"/>
    <x v="2560"/>
    <s v="Ever had chicken fingers smothered in bearnaise sauce, resting on a bed of your favorite rice? We need these meals on wheels."/>
    <n v="100000"/>
    <n v="0"/>
    <x v="1"/>
    <x v="5"/>
    <s v="CAD"/>
    <n v="1444740089"/>
    <n v="1442148089"/>
    <b v="0"/>
    <n v="0"/>
    <b v="0"/>
    <s v="food/food trucks"/>
    <n v="0"/>
    <e v="#DIV/0!"/>
    <x v="7"/>
    <x v="19"/>
  </r>
  <r>
    <x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x v="2563"/>
    <x v="2562"/>
    <s v="Michigan based bubble tea and specialty ice cream food truck"/>
    <n v="20000"/>
    <n v="0"/>
    <x v="1"/>
    <x v="0"/>
    <s v="USD"/>
    <n v="1438226451"/>
    <n v="1433042451"/>
    <b v="0"/>
    <n v="0"/>
    <b v="0"/>
    <s v="food/food trucks"/>
    <n v="0"/>
    <e v="#DIV/0!"/>
    <x v="7"/>
    <x v="19"/>
  </r>
  <r>
    <x v="2564"/>
    <x v="2563"/>
    <s v="We want to bring the wonderful flavors of the Jersey Shore, my home, to my new home in Winnipeg, the center of Canada."/>
    <n v="40000"/>
    <n v="0"/>
    <x v="1"/>
    <x v="5"/>
    <s v="CAD"/>
    <n v="1406854699"/>
    <n v="1404262699"/>
    <b v="0"/>
    <n v="0"/>
    <b v="0"/>
    <s v="food/food trucks"/>
    <n v="0"/>
    <e v="#DIV/0!"/>
    <x v="7"/>
    <x v="19"/>
  </r>
  <r>
    <x v="2565"/>
    <x v="2564"/>
    <s v="The Sketchy Pelican. Is my vision to bring raw, honest, soulful, creative, thoght provoking cuisine to food truck form"/>
    <n v="10000"/>
    <n v="100"/>
    <x v="1"/>
    <x v="0"/>
    <s v="USD"/>
    <n v="1462827000"/>
    <n v="1457710589"/>
    <b v="0"/>
    <n v="1"/>
    <b v="0"/>
    <s v="food/food trucks"/>
    <n v="0.01"/>
    <n v="100"/>
    <x v="7"/>
    <x v="19"/>
  </r>
  <r>
    <x v="2566"/>
    <x v="2565"/>
    <s v="You can skip the hotdog cart and enjoy fresh, hot, delicious, handmade pizza when Mamma B's takes her show on the road!"/>
    <n v="35000"/>
    <n v="0"/>
    <x v="1"/>
    <x v="0"/>
    <s v="USD"/>
    <n v="1408663948"/>
    <n v="1406071948"/>
    <b v="0"/>
    <n v="0"/>
    <b v="0"/>
    <s v="food/food trucks"/>
    <n v="0"/>
    <e v="#DIV/0!"/>
    <x v="7"/>
    <x v="19"/>
  </r>
  <r>
    <x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x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x v="2569"/>
    <x v="2568"/>
    <s v="With your help, I would be able to get a truck and start the process of getting it ready for the 2016 season."/>
    <n v="6500"/>
    <n v="145"/>
    <x v="1"/>
    <x v="0"/>
    <s v="USD"/>
    <n v="1442457112"/>
    <n v="1439865112"/>
    <b v="0"/>
    <n v="2"/>
    <b v="0"/>
    <s v="food/food trucks"/>
    <n v="2.2307692307692306E-2"/>
    <n v="72.5"/>
    <x v="7"/>
    <x v="19"/>
  </r>
  <r>
    <x v="2570"/>
    <x v="2569"/>
    <s v="A family run mobile wood fired pizza oven serving up unique artisan pizzas created by award winning Chef Brandon Mathias!"/>
    <n v="7000"/>
    <n v="59"/>
    <x v="1"/>
    <x v="0"/>
    <s v="USD"/>
    <n v="1486590035"/>
    <n v="1483998035"/>
    <b v="0"/>
    <n v="2"/>
    <b v="0"/>
    <s v="food/food trucks"/>
    <n v="8.4285714285714294E-3"/>
    <n v="29.5"/>
    <x v="7"/>
    <x v="19"/>
  </r>
  <r>
    <x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x v="2572"/>
    <x v="2571"/>
    <s v="Mesquite smoked brisket nachos, food truck style, with homemade salsa to make your taste buds dance."/>
    <n v="30000"/>
    <n v="0"/>
    <x v="1"/>
    <x v="0"/>
    <s v="USD"/>
    <n v="1428893517"/>
    <n v="1426301517"/>
    <b v="0"/>
    <n v="0"/>
    <b v="0"/>
    <s v="food/food trucks"/>
    <n v="0"/>
    <e v="#DIV/0!"/>
    <x v="7"/>
    <x v="19"/>
  </r>
  <r>
    <x v="2573"/>
    <x v="2572"/>
    <s v="I have perfected my porkkabob recipe.I'm ready to start my own business!I need funds for the bbq pit and trailer and start up supplies."/>
    <n v="8000"/>
    <n v="0"/>
    <x v="1"/>
    <x v="0"/>
    <s v="USD"/>
    <n v="1408803149"/>
    <n v="1404915149"/>
    <b v="0"/>
    <n v="0"/>
    <b v="0"/>
    <s v="food/food trucks"/>
    <n v="0"/>
    <e v="#DIV/0!"/>
    <x v="7"/>
    <x v="19"/>
  </r>
  <r>
    <x v="2574"/>
    <x v="2573"/>
    <s v="The Best Jamaican Jerk outside of Kingston! The name means &quot;for the children&quot;, my children, the reasons why I cook and why I live!"/>
    <n v="10000"/>
    <n v="0"/>
    <x v="1"/>
    <x v="0"/>
    <s v="USD"/>
    <n v="1463600945"/>
    <n v="1461786545"/>
    <b v="0"/>
    <n v="0"/>
    <b v="0"/>
    <s v="food/food trucks"/>
    <n v="0"/>
    <e v="#DIV/0!"/>
    <x v="7"/>
    <x v="19"/>
  </r>
  <r>
    <x v="2575"/>
    <x v="2574"/>
    <s v="Hello everyone, Iv'e decided to put my love for old Volkswagen buses and my love for cooking together! Support vdub dogs hot dog bus!"/>
    <n v="85000"/>
    <n v="0"/>
    <x v="1"/>
    <x v="0"/>
    <s v="USD"/>
    <n v="1421030194"/>
    <n v="1418438194"/>
    <b v="0"/>
    <n v="0"/>
    <b v="0"/>
    <s v="food/food trucks"/>
    <n v="0"/>
    <e v="#DIV/0!"/>
    <x v="7"/>
    <x v="19"/>
  </r>
  <r>
    <x v="2576"/>
    <x v="2575"/>
    <s v="A New Twist with an American and Philippine fast food Mobile Trailer."/>
    <n v="10000"/>
    <n v="0"/>
    <x v="1"/>
    <x v="0"/>
    <s v="USD"/>
    <n v="1428707647"/>
    <n v="1424823247"/>
    <b v="0"/>
    <n v="0"/>
    <b v="0"/>
    <s v="food/food trucks"/>
    <n v="0"/>
    <e v="#DIV/0!"/>
    <x v="7"/>
    <x v="19"/>
  </r>
  <r>
    <x v="2577"/>
    <x v="2576"/>
    <s v="This is not your average cake, it's fruit with yogurt fruit dip icing and fruit toppings! Great for events, parties, weddings and more!"/>
    <n v="15000"/>
    <n v="0"/>
    <x v="1"/>
    <x v="0"/>
    <s v="USD"/>
    <n v="1407181297"/>
    <n v="1405021297"/>
    <b v="0"/>
    <n v="0"/>
    <b v="0"/>
    <s v="food/food trucks"/>
    <n v="0"/>
    <e v="#DIV/0!"/>
    <x v="7"/>
    <x v="19"/>
  </r>
  <r>
    <x v="2578"/>
    <x v="2577"/>
    <s v="Madhuri means &quot;inner beauty, inner sweetness&quot;. At Madhuri Kitchen, we're bringing the spiritual practice of food to festivals &amp; events."/>
    <n v="6000"/>
    <n v="0"/>
    <x v="1"/>
    <x v="0"/>
    <s v="USD"/>
    <n v="1444410000"/>
    <n v="1440203579"/>
    <b v="0"/>
    <n v="0"/>
    <b v="0"/>
    <s v="food/food trucks"/>
    <n v="0"/>
    <e v="#DIV/0!"/>
    <x v="7"/>
    <x v="19"/>
  </r>
  <r>
    <x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x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x v="2581"/>
    <x v="2580"/>
    <s v="Creating a Food Truck to bring gourmet sausage sliders to Jacksonville, FL for breakfast, lunch, and special events."/>
    <n v="5000"/>
    <n v="530"/>
    <x v="2"/>
    <x v="0"/>
    <s v="USD"/>
    <n v="1447689898"/>
    <n v="1445094298"/>
    <b v="0"/>
    <n v="11"/>
    <b v="0"/>
    <s v="food/food trucks"/>
    <n v="0.106"/>
    <n v="48.18181818181818"/>
    <x v="7"/>
    <x v="19"/>
  </r>
  <r>
    <x v="2582"/>
    <x v="2581"/>
    <s v="The place where chicken meets liquor for the first time!"/>
    <n v="90000"/>
    <n v="1"/>
    <x v="2"/>
    <x v="0"/>
    <s v="USD"/>
    <n v="1477784634"/>
    <n v="1475192634"/>
    <b v="0"/>
    <n v="1"/>
    <b v="0"/>
    <s v="food/food trucks"/>
    <n v="1.1111111111111112E-5"/>
    <n v="1"/>
    <x v="7"/>
    <x v="19"/>
  </r>
  <r>
    <x v="2583"/>
    <x v="2582"/>
    <s v="Crazy Daisy will become the newest member of the food truck distributors in Kansas City, Missouri."/>
    <n v="1000"/>
    <n v="5"/>
    <x v="2"/>
    <x v="0"/>
    <s v="USD"/>
    <n v="1426526880"/>
    <n v="1421346480"/>
    <b v="0"/>
    <n v="5"/>
    <b v="0"/>
    <s v="food/food trucks"/>
    <n v="5.0000000000000001E-3"/>
    <n v="1"/>
    <x v="7"/>
    <x v="19"/>
  </r>
  <r>
    <x v="2584"/>
    <x v="2583"/>
    <s v="Bringing quality food to the masses using local premium ingredients, but at a food truck price!"/>
    <n v="10000"/>
    <n v="0"/>
    <x v="2"/>
    <x v="0"/>
    <s v="USD"/>
    <n v="1434341369"/>
    <n v="1431749369"/>
    <b v="0"/>
    <n v="0"/>
    <b v="0"/>
    <s v="food/food trucks"/>
    <n v="0"/>
    <e v="#DIV/0!"/>
    <x v="7"/>
    <x v="19"/>
  </r>
  <r>
    <x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x v="2586"/>
    <x v="2585"/>
    <s v="I would like to bring fresh salad and food to the streets of London at a reasonable price."/>
    <n v="3000"/>
    <n v="5"/>
    <x v="2"/>
    <x v="1"/>
    <s v="GBP"/>
    <n v="1451030136"/>
    <n v="1448438136"/>
    <b v="0"/>
    <n v="1"/>
    <b v="0"/>
    <s v="food/food trucks"/>
    <n v="1.6666666666666668E-3"/>
    <n v="5"/>
    <x v="7"/>
    <x v="19"/>
  </r>
  <r>
    <x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x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x v="2589"/>
    <x v="2588"/>
    <s v="A Brazilian-inspired food truck in one of the busiest spots in Copenhagen, delicious pancakes made by the healthy tapiÃ³ca flour"/>
    <n v="50000"/>
    <n v="5"/>
    <x v="2"/>
    <x v="8"/>
    <s v="DKK"/>
    <n v="1458733927"/>
    <n v="1456145527"/>
    <b v="0"/>
    <n v="1"/>
    <b v="0"/>
    <s v="food/food trucks"/>
    <n v="1E-4"/>
    <n v="5"/>
    <x v="7"/>
    <x v="19"/>
  </r>
  <r>
    <x v="2590"/>
    <x v="2589"/>
    <s v="First in Perth self-contained eco-friendly coffee car based on Ford Fiesta. In the end of the projrct I need your help to make it real!"/>
    <n v="3000"/>
    <n v="0"/>
    <x v="2"/>
    <x v="2"/>
    <s v="AUD"/>
    <n v="1453817297"/>
    <n v="1453212497"/>
    <b v="0"/>
    <n v="0"/>
    <b v="0"/>
    <s v="food/food trucks"/>
    <n v="0"/>
    <e v="#DIV/0!"/>
    <x v="7"/>
    <x v="19"/>
  </r>
  <r>
    <x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x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x v="2593"/>
    <x v="2592"/>
    <s v="What could be better than satisfying your hunger with ice cream or a taco (or both) from a 1970's mural van blastin disco music!"/>
    <n v="10000"/>
    <n v="0"/>
    <x v="2"/>
    <x v="0"/>
    <s v="USD"/>
    <n v="1429993026"/>
    <n v="1427401026"/>
    <b v="0"/>
    <n v="0"/>
    <b v="0"/>
    <s v="food/food trucks"/>
    <n v="0"/>
    <e v="#DIV/0!"/>
    <x v="7"/>
    <x v="19"/>
  </r>
  <r>
    <x v="2594"/>
    <x v="2593"/>
    <s v="New, small home business, looking to take some Granny's old recipes along with some of my own creations to the streets!"/>
    <n v="80000"/>
    <n v="1"/>
    <x v="2"/>
    <x v="0"/>
    <s v="USD"/>
    <n v="1407453228"/>
    <n v="1404861228"/>
    <b v="0"/>
    <n v="1"/>
    <b v="0"/>
    <s v="food/food trucks"/>
    <n v="1.2500000000000001E-5"/>
    <n v="1"/>
    <x v="7"/>
    <x v="19"/>
  </r>
  <r>
    <x v="2595"/>
    <x v="2594"/>
    <s v="Looking to put the best baked goods in Bowling Green on wheels"/>
    <n v="15000"/>
    <n v="1825"/>
    <x v="2"/>
    <x v="0"/>
    <s v="USD"/>
    <n v="1487915500"/>
    <n v="1485323500"/>
    <b v="0"/>
    <n v="19"/>
    <b v="0"/>
    <s v="food/food trucks"/>
    <n v="0.12166666666666667"/>
    <n v="96.05263157894737"/>
    <x v="7"/>
    <x v="19"/>
  </r>
  <r>
    <x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x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x v="2598"/>
    <x v="2597"/>
    <s v="I'm ready to make Tulsa happy and aware that love and kindness go hand in hand with good food!"/>
    <n v="3000"/>
    <n v="1170"/>
    <x v="2"/>
    <x v="0"/>
    <s v="USD"/>
    <n v="1443039001"/>
    <n v="1440447001"/>
    <b v="0"/>
    <n v="14"/>
    <b v="0"/>
    <s v="food/food trucks"/>
    <n v="0.39"/>
    <n v="83.571428571428569"/>
    <x v="7"/>
    <x v="19"/>
  </r>
  <r>
    <x v="2599"/>
    <x v="2598"/>
    <s v="The Empty Ramekins Catering Group is looking for your help to start up in Miami Florida!!!!"/>
    <n v="9041"/>
    <n v="90"/>
    <x v="2"/>
    <x v="0"/>
    <s v="USD"/>
    <n v="1407089147"/>
    <n v="1403201147"/>
    <b v="0"/>
    <n v="5"/>
    <b v="0"/>
    <s v="food/food trucks"/>
    <n v="9.9546510341776348E-3"/>
    <n v="18"/>
    <x v="7"/>
    <x v="19"/>
  </r>
  <r>
    <x v="2600"/>
    <x v="2599"/>
    <s v="On Sunday November 8, 2015 our food truck burned to the ground. Please help us get rebuilt."/>
    <n v="50000"/>
    <n v="3466"/>
    <x v="2"/>
    <x v="0"/>
    <s v="USD"/>
    <n v="1458938200"/>
    <n v="1453757800"/>
    <b v="0"/>
    <n v="30"/>
    <b v="0"/>
    <s v="food/food trucks"/>
    <n v="6.9320000000000007E-2"/>
    <n v="115.53333333333333"/>
    <x v="7"/>
    <x v="19"/>
  </r>
  <r>
    <x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x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x v="2603"/>
    <x v="2602"/>
    <s v="I will be building a mock space station and simulate living on Mars for two weeks."/>
    <n v="1750"/>
    <n v="1776"/>
    <x v="0"/>
    <x v="0"/>
    <s v="USD"/>
    <n v="1387835654"/>
    <n v="1386626054"/>
    <b v="1"/>
    <n v="50"/>
    <b v="1"/>
    <s v="technology/space exploration"/>
    <n v="1.0148571428571429"/>
    <n v="35.520000000000003"/>
    <x v="2"/>
    <x v="36"/>
  </r>
  <r>
    <x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x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x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x v="2610"/>
    <x v="2609"/>
    <s v="Preserve the telescope that Clyde Tombaugh used to discover Pluto for generations to come!"/>
    <n v="22765"/>
    <n v="32172.66"/>
    <x v="0"/>
    <x v="0"/>
    <s v="USD"/>
    <n v="1471849140"/>
    <n v="1468444125"/>
    <b v="1"/>
    <n v="577"/>
    <b v="1"/>
    <s v="technology/space exploration"/>
    <n v="1.4132510432681749"/>
    <n v="55.758509532062391"/>
    <x v="2"/>
    <x v="36"/>
  </r>
  <r>
    <x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x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x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x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x v="2618"/>
    <x v="2617"/>
    <s v="LTD ED COLLECTIBLE SPACE ART FEAT. ASTRONAUTS"/>
    <n v="15000"/>
    <n v="15808"/>
    <x v="0"/>
    <x v="0"/>
    <s v="USD"/>
    <n v="1449000061"/>
    <n v="1443812461"/>
    <b v="1"/>
    <n v="77"/>
    <b v="1"/>
    <s v="technology/space exploration"/>
    <n v="1.0538666666666667"/>
    <n v="205.2987012987013"/>
    <x v="2"/>
    <x v="36"/>
  </r>
  <r>
    <x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x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x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x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x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x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x v="2625"/>
    <s v="Support the accreditation of our online STEM Mentoring Program with the International Mentoring Association"/>
    <n v="2500"/>
    <n v="2800"/>
    <x v="0"/>
    <x v="0"/>
    <s v="USD"/>
    <n v="1433343869"/>
    <n v="1430751869"/>
    <b v="0"/>
    <n v="50"/>
    <b v="1"/>
    <s v="technology/space exploration"/>
    <n v="1.1200000000000001"/>
    <n v="56"/>
    <x v="2"/>
    <x v="36"/>
  </r>
  <r>
    <x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x v="2628"/>
    <x v="2627"/>
    <s v="A high school freshman is sending pie into space and you can be a part of it.  GO SCIENCE!!!"/>
    <n v="839"/>
    <n v="926"/>
    <x v="0"/>
    <x v="0"/>
    <s v="USD"/>
    <n v="1417389067"/>
    <n v="1415661067"/>
    <b v="0"/>
    <n v="21"/>
    <b v="1"/>
    <s v="technology/space exploration"/>
    <n v="1.1036948748510131"/>
    <n v="44.095238095238095"/>
    <x v="2"/>
    <x v="36"/>
  </r>
  <r>
    <x v="2629"/>
    <x v="2628"/>
    <s v="The first international contest to let students shape the future of interstellar travel."/>
    <n v="5000"/>
    <n v="6387"/>
    <x v="0"/>
    <x v="1"/>
    <s v="GBP"/>
    <n v="1431608122"/>
    <n v="1429016122"/>
    <b v="0"/>
    <n v="100"/>
    <b v="1"/>
    <s v="technology/space exploration"/>
    <n v="1.2774000000000001"/>
    <n v="63.87"/>
    <x v="2"/>
    <x v="36"/>
  </r>
  <r>
    <x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x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x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x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x v="2636"/>
    <s v="Help us collect the data to solve the mystery of the century: Is light slowing down?"/>
    <n v="500"/>
    <n v="831"/>
    <x v="0"/>
    <x v="0"/>
    <s v="USD"/>
    <n v="1476277875"/>
    <n v="1474895475"/>
    <b v="0"/>
    <n v="26"/>
    <b v="1"/>
    <s v="technology/space exploration"/>
    <n v="1.6619999999999999"/>
    <n v="31.96153846153846"/>
    <x v="2"/>
    <x v="36"/>
  </r>
  <r>
    <x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x v="2640"/>
    <s v="Building a Flying saucer that has Artificial Intelligent made from sea shell."/>
    <n v="1500"/>
    <n v="15"/>
    <x v="2"/>
    <x v="0"/>
    <s v="USD"/>
    <n v="1410811740"/>
    <n v="1409341863"/>
    <b v="0"/>
    <n v="1"/>
    <b v="0"/>
    <s v="technology/space exploration"/>
    <n v="0.01"/>
    <n v="15"/>
    <x v="2"/>
    <x v="36"/>
  </r>
  <r>
    <x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x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x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x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x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x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x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x v="2649"/>
    <x v="2648"/>
    <s v="They have launched a Kickstarter."/>
    <n v="125000"/>
    <n v="124"/>
    <x v="1"/>
    <x v="0"/>
    <s v="USD"/>
    <n v="1454370941"/>
    <n v="1449186941"/>
    <b v="0"/>
    <n v="3"/>
    <b v="0"/>
    <s v="technology/space exploration"/>
    <n v="9.9200000000000004E-4"/>
    <n v="41.333333333333336"/>
    <x v="2"/>
    <x v="36"/>
  </r>
  <r>
    <x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x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x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x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x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x v="2655"/>
    <x v="2654"/>
    <s v="Thank you for your support!"/>
    <n v="15000"/>
    <n v="3155"/>
    <x v="1"/>
    <x v="0"/>
    <s v="USD"/>
    <n v="1455048000"/>
    <n v="1452631647"/>
    <b v="0"/>
    <n v="43"/>
    <b v="0"/>
    <s v="technology/space exploration"/>
    <n v="0.21033333333333334"/>
    <n v="73.372093023255815"/>
    <x v="2"/>
    <x v="36"/>
  </r>
  <r>
    <x v="2656"/>
    <x v="2655"/>
    <s v="MoonWatcher will be bringing the Moon closer to all of us."/>
    <n v="150000"/>
    <n v="17155"/>
    <x v="1"/>
    <x v="0"/>
    <s v="USD"/>
    <n v="1489345200"/>
    <n v="1485966688"/>
    <b v="0"/>
    <n v="152"/>
    <b v="0"/>
    <s v="technology/space exploration"/>
    <n v="0.11436666666666667"/>
    <n v="112.86184210526316"/>
    <x v="2"/>
    <x v="36"/>
  </r>
  <r>
    <x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x v="2658"/>
    <x v="2657"/>
    <s v="Funding will allow free participation for 20 schools, grades 4-12, (thousands of students) anywhere in the nation."/>
    <n v="98000"/>
    <n v="91"/>
    <x v="1"/>
    <x v="0"/>
    <s v="USD"/>
    <n v="1469913194"/>
    <n v="1467321194"/>
    <b v="0"/>
    <n v="4"/>
    <b v="0"/>
    <s v="technology/space exploration"/>
    <n v="9.2857142857142856E-4"/>
    <n v="22.75"/>
    <x v="2"/>
    <x v="36"/>
  </r>
  <r>
    <x v="2659"/>
    <x v="2658"/>
    <s v="test"/>
    <n v="49000"/>
    <n v="1333"/>
    <x v="1"/>
    <x v="0"/>
    <s v="USD"/>
    <n v="1429321210"/>
    <n v="1426729210"/>
    <b v="0"/>
    <n v="10"/>
    <b v="0"/>
    <s v="technology/space exploration"/>
    <n v="2.720408163265306E-2"/>
    <n v="133.30000000000001"/>
    <x v="2"/>
    <x v="36"/>
  </r>
  <r>
    <x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x v="2661"/>
    <x v="2660"/>
    <s v="Summer Camp is an old gas station that will have workshops, custom art framing, and carry vintage &amp; home goods."/>
    <n v="5000"/>
    <n v="5145"/>
    <x v="0"/>
    <x v="0"/>
    <s v="USD"/>
    <n v="1382742010"/>
    <n v="1380150010"/>
    <b v="0"/>
    <n v="60"/>
    <b v="1"/>
    <s v="technology/makerspaces"/>
    <n v="1.0289999999999999"/>
    <n v="85.75"/>
    <x v="2"/>
    <x v="37"/>
  </r>
  <r>
    <x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x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x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x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x v="2667"/>
    <s v="Creativity on the go! |_x000a_CrÃ©ativitÃ© en mouvement !"/>
    <n v="1000"/>
    <n v="1707"/>
    <x v="0"/>
    <x v="5"/>
    <s v="CAD"/>
    <n v="1447079520"/>
    <n v="1443449265"/>
    <b v="0"/>
    <n v="28"/>
    <b v="1"/>
    <s v="technology/makerspaces"/>
    <n v="1.7070000000000001"/>
    <n v="60.964285714285715"/>
    <x v="2"/>
    <x v="37"/>
  </r>
  <r>
    <x v="2669"/>
    <x v="2668"/>
    <s v="The brand new Makers Club wants something to draw the students into science and engineering and also be very inclusive."/>
    <n v="800"/>
    <n v="1001"/>
    <x v="0"/>
    <x v="0"/>
    <s v="USD"/>
    <n v="1452387096"/>
    <n v="1447203096"/>
    <b v="0"/>
    <n v="11"/>
    <b v="1"/>
    <s v="technology/makerspaces"/>
    <n v="1.25125"/>
    <n v="91"/>
    <x v="2"/>
    <x v="37"/>
  </r>
  <r>
    <x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x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x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x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x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x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x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x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x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x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x v="2680"/>
    <x v="2679"/>
    <s v="iHeartPillow, Connecting loved ones"/>
    <n v="32000"/>
    <n v="276"/>
    <x v="2"/>
    <x v="3"/>
    <s v="EUR"/>
    <n v="1459915491"/>
    <n v="1457327091"/>
    <b v="0"/>
    <n v="4"/>
    <b v="0"/>
    <s v="technology/makerspaces"/>
    <n v="8.6250000000000007E-3"/>
    <n v="69"/>
    <x v="2"/>
    <x v="37"/>
  </r>
  <r>
    <x v="2681"/>
    <x v="2680"/>
    <s v="Jolly's Hot Dogs: A beef hot dog topped with deliciously seasoned ground beef, mustard and minced onions."/>
    <n v="8000"/>
    <n v="55"/>
    <x v="2"/>
    <x v="0"/>
    <s v="USD"/>
    <n v="1405027750"/>
    <n v="1402867750"/>
    <b v="0"/>
    <n v="2"/>
    <b v="0"/>
    <s v="food/food trucks"/>
    <n v="6.875E-3"/>
    <n v="27.5"/>
    <x v="7"/>
    <x v="19"/>
  </r>
  <r>
    <x v="2682"/>
    <x v="2681"/>
    <s v="Gourmet Toast is the culinary combination, neigh, perfection of America's most under-utilized snack: Toast."/>
    <n v="6000"/>
    <n v="1698"/>
    <x v="2"/>
    <x v="0"/>
    <s v="USD"/>
    <n v="1416635940"/>
    <n v="1413838540"/>
    <b v="0"/>
    <n v="20"/>
    <b v="0"/>
    <s v="food/food trucks"/>
    <n v="0.28299999999999997"/>
    <n v="84.9"/>
    <x v="7"/>
    <x v="19"/>
  </r>
  <r>
    <x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x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x v="2685"/>
    <x v="2684"/>
    <s v="Home cooked meals made by Nana. Indiana's famous tenderloin sandwiches, Nana's homemade cole slaw and so much more."/>
    <n v="50000"/>
    <n v="10"/>
    <x v="2"/>
    <x v="0"/>
    <s v="USD"/>
    <n v="1430149330"/>
    <n v="1424968930"/>
    <b v="0"/>
    <n v="1"/>
    <b v="0"/>
    <s v="food/food trucks"/>
    <n v="2.0000000000000001E-4"/>
    <n v="10"/>
    <x v="7"/>
    <x v="19"/>
  </r>
  <r>
    <x v="2686"/>
    <x v="2685"/>
    <s v="2 years after a car accident, I was told that I could no longer work... I want to change that AND create something amazing Fair FOOD!"/>
    <n v="30000"/>
    <n v="0"/>
    <x v="2"/>
    <x v="0"/>
    <s v="USD"/>
    <n v="1412119423"/>
    <n v="1410391423"/>
    <b v="0"/>
    <n v="0"/>
    <b v="0"/>
    <s v="food/food trucks"/>
    <n v="0"/>
    <e v="#DIV/0!"/>
    <x v="7"/>
    <x v="19"/>
  </r>
  <r>
    <x v="2687"/>
    <x v="2686"/>
    <s v="Your American Pizzas, Wings, Stuffed Gouda Burger, Sweet &amp; Russet Potato Fries served on a food Truck!!"/>
    <n v="15000"/>
    <n v="0"/>
    <x v="2"/>
    <x v="0"/>
    <s v="USD"/>
    <n v="1435591318"/>
    <n v="1432999318"/>
    <b v="0"/>
    <n v="0"/>
    <b v="0"/>
    <s v="food/food trucks"/>
    <n v="0"/>
    <e v="#DIV/0!"/>
    <x v="7"/>
    <x v="19"/>
  </r>
  <r>
    <x v="2688"/>
    <x v="2687"/>
    <s v="The amazing gourmet Mac N Cheez Food Truck Campaigne!"/>
    <n v="50000"/>
    <n v="74"/>
    <x v="2"/>
    <x v="0"/>
    <s v="USD"/>
    <n v="1424746800"/>
    <n v="1422067870"/>
    <b v="0"/>
    <n v="14"/>
    <b v="0"/>
    <s v="food/food trucks"/>
    <n v="1.48E-3"/>
    <n v="5.2857142857142856"/>
    <x v="7"/>
    <x v="19"/>
  </r>
  <r>
    <x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x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x v="2691"/>
    <x v="2690"/>
    <s v="A Great New local Food Truck serving up ethnic fusion inspired eats in Ottawa."/>
    <n v="65000"/>
    <n v="35"/>
    <x v="2"/>
    <x v="5"/>
    <s v="CAD"/>
    <n v="1431278557"/>
    <n v="1427390557"/>
    <b v="0"/>
    <n v="2"/>
    <b v="0"/>
    <s v="food/food trucks"/>
    <n v="5.3846153846153844E-4"/>
    <n v="17.5"/>
    <x v="7"/>
    <x v="19"/>
  </r>
  <r>
    <x v="2692"/>
    <x v="2691"/>
    <s v="Our food truck will bring you -_x000a_                       Fast, Fresh, Food -_x000a_                            Throughout the Omaha area"/>
    <n v="3500"/>
    <n v="25"/>
    <x v="2"/>
    <x v="0"/>
    <s v="USD"/>
    <n v="1427266860"/>
    <n v="1424678460"/>
    <b v="0"/>
    <n v="1"/>
    <b v="0"/>
    <s v="food/food trucks"/>
    <n v="7.1428571428571426E-3"/>
    <n v="25"/>
    <x v="7"/>
    <x v="19"/>
  </r>
  <r>
    <x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x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x v="2695"/>
    <x v="2694"/>
    <s v="I am creating food magic on the go! Amazing food isn't just for sitdown restaraunts anymore!"/>
    <n v="15000"/>
    <n v="71"/>
    <x v="2"/>
    <x v="0"/>
    <s v="USD"/>
    <n v="1428981718"/>
    <n v="1423801318"/>
    <b v="0"/>
    <n v="3"/>
    <b v="0"/>
    <s v="food/food trucks"/>
    <n v="4.7333333333333333E-3"/>
    <n v="23.666666666666668"/>
    <x v="7"/>
    <x v="19"/>
  </r>
  <r>
    <x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x v="2697"/>
    <x v="2696"/>
    <s v="Stuffed waffles made from Dough. Sweet, savory, salty and then stuffed with meats, fruits, and sauces!"/>
    <n v="23000"/>
    <n v="6061"/>
    <x v="2"/>
    <x v="0"/>
    <s v="USD"/>
    <n v="1438552800"/>
    <n v="1435876423"/>
    <b v="0"/>
    <n v="52"/>
    <b v="0"/>
    <s v="food/food trucks"/>
    <n v="0.26352173913043481"/>
    <n v="116.55769230769231"/>
    <x v="7"/>
    <x v="19"/>
  </r>
  <r>
    <x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x v="2699"/>
    <x v="2698"/>
    <s v="Hi, I want make my first bakery. Food truck was great, but I not have a car licence. So, help me to be my dream!"/>
    <n v="2"/>
    <n v="0"/>
    <x v="2"/>
    <x v="5"/>
    <s v="CAD"/>
    <n v="1407533463"/>
    <n v="1404941463"/>
    <b v="0"/>
    <n v="0"/>
    <b v="0"/>
    <s v="food/food trucks"/>
    <n v="0"/>
    <e v="#DIV/0!"/>
    <x v="7"/>
    <x v="19"/>
  </r>
  <r>
    <x v="2700"/>
    <x v="2699"/>
    <s v="I currently own and operate a hot dog cart. I am hoping to purchase a used food truck so I can do business year round!"/>
    <n v="9999"/>
    <n v="70"/>
    <x v="2"/>
    <x v="0"/>
    <s v="USD"/>
    <n v="1411073972"/>
    <n v="1408481972"/>
    <b v="0"/>
    <n v="4"/>
    <b v="0"/>
    <s v="food/food trucks"/>
    <n v="7.0007000700070005E-3"/>
    <n v="17.5"/>
    <x v="7"/>
    <x v="19"/>
  </r>
  <r>
    <x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x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x v="2703"/>
    <x v="2702"/>
    <s v="Â¡Tu nuevo espacio cultural multidisciplinario en el centro de Pachuca, Hidalgo"/>
    <n v="40000"/>
    <n v="41500"/>
    <x v="3"/>
    <x v="14"/>
    <s v="MXN"/>
    <n v="1490196830"/>
    <n v="1485016430"/>
    <b v="0"/>
    <n v="45"/>
    <b v="0"/>
    <s v="theater/spaces"/>
    <n v="1.0375000000000001"/>
    <n v="922.22222222222217"/>
    <x v="1"/>
    <x v="38"/>
  </r>
  <r>
    <x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x v="2705"/>
    <x v="2704"/>
    <s v="Help light the lights at the historic Fischer Theatre in Danville, IL."/>
    <n v="16500"/>
    <n v="1739"/>
    <x v="3"/>
    <x v="0"/>
    <s v="USD"/>
    <n v="1490389158"/>
    <n v="1486504758"/>
    <b v="0"/>
    <n v="8"/>
    <b v="0"/>
    <s v="theater/spaces"/>
    <n v="0.10539393939393939"/>
    <n v="217.375"/>
    <x v="1"/>
    <x v="38"/>
  </r>
  <r>
    <x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x v="2707"/>
    <x v="2706"/>
    <s v="A new performance space in Seattle. A place for artists, comedians, and audiences to meet and collaborate!"/>
    <n v="8000"/>
    <n v="28067.57"/>
    <x v="0"/>
    <x v="0"/>
    <s v="USD"/>
    <n v="1369637940"/>
    <n v="1367088443"/>
    <b v="1"/>
    <n v="394"/>
    <b v="1"/>
    <s v="theater/spaces"/>
    <n v="3.50844625"/>
    <n v="71.237487309644663"/>
    <x v="1"/>
    <x v="38"/>
  </r>
  <r>
    <x v="2708"/>
    <x v="2707"/>
    <s v="Angel Comedy Club: A permanent home for Londonâ€™s loveliest comedy night - a community comedy club"/>
    <n v="20000"/>
    <n v="46643.07"/>
    <x v="0"/>
    <x v="1"/>
    <s v="GBP"/>
    <n v="1469119526"/>
    <n v="1463935526"/>
    <b v="1"/>
    <n v="1049"/>
    <b v="1"/>
    <s v="theater/spaces"/>
    <n v="2.3321535"/>
    <n v="44.464318398474738"/>
    <x v="1"/>
    <x v="38"/>
  </r>
  <r>
    <x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x v="2710"/>
    <x v="2709"/>
    <s v="Building Brooklyn's own creative venue for circus, theater and events of all types."/>
    <n v="60000"/>
    <n v="92340.21"/>
    <x v="0"/>
    <x v="0"/>
    <s v="USD"/>
    <n v="1407549600"/>
    <n v="1404797428"/>
    <b v="1"/>
    <n v="1088"/>
    <b v="1"/>
    <s v="theater/spaces"/>
    <n v="1.5390035000000002"/>
    <n v="84.871516544117654"/>
    <x v="1"/>
    <x v="38"/>
  </r>
  <r>
    <x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x v="2713"/>
    <s v="The Crane will be the new home for independent theater in Northeast Minneapolis"/>
    <n v="25000"/>
    <n v="29089"/>
    <x v="0"/>
    <x v="0"/>
    <s v="USD"/>
    <n v="1476486000"/>
    <n v="1474040596"/>
    <b v="1"/>
    <n v="305"/>
    <b v="1"/>
    <s v="theater/spaces"/>
    <n v="1.1635599999999999"/>
    <n v="95.373770491803285"/>
    <x v="1"/>
    <x v="38"/>
  </r>
  <r>
    <x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x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x v="2719"/>
    <s v="An improv, sketch and experimental comedy and cocktail venue in downtown Grand Rapids, Michigan"/>
    <n v="25000"/>
    <n v="29531"/>
    <x v="0"/>
    <x v="0"/>
    <s v="USD"/>
    <n v="1478866253"/>
    <n v="1476270653"/>
    <b v="0"/>
    <n v="173"/>
    <b v="1"/>
    <s v="theater/spaces"/>
    <n v="1.1812400000000001"/>
    <n v="170.69942196531792"/>
    <x v="1"/>
    <x v="38"/>
  </r>
  <r>
    <x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x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x v="2725"/>
    <x v="2724"/>
    <s v="Best Net Zero energy solution for new or existing house (no more heating or electricity bills)."/>
    <n v="40000"/>
    <n v="57817"/>
    <x v="0"/>
    <x v="5"/>
    <s v="CAD"/>
    <n v="1488390735"/>
    <n v="1484070735"/>
    <b v="0"/>
    <n v="113"/>
    <b v="1"/>
    <s v="technology/hardware"/>
    <n v="1.445425"/>
    <n v="511.65486725663715"/>
    <x v="2"/>
    <x v="30"/>
  </r>
  <r>
    <x v="2726"/>
    <x v="2725"/>
    <s v="Krimston TWO: iPhone Dual SIM Case"/>
    <n v="100000"/>
    <n v="105745"/>
    <x v="0"/>
    <x v="0"/>
    <s v="USD"/>
    <n v="1461333311"/>
    <n v="1458741311"/>
    <b v="0"/>
    <n v="404"/>
    <b v="1"/>
    <s v="technology/hardware"/>
    <n v="1.05745"/>
    <n v="261.74504950495049"/>
    <x v="2"/>
    <x v="30"/>
  </r>
  <r>
    <x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x v="2728"/>
    <x v="2727"/>
    <s v="SSD, WiFi, RTC w/Battery and high power USB all in one shield."/>
    <n v="15000"/>
    <n v="30274"/>
    <x v="0"/>
    <x v="0"/>
    <s v="USD"/>
    <n v="1451485434"/>
    <n v="1448461434"/>
    <b v="0"/>
    <n v="392"/>
    <b v="1"/>
    <s v="technology/hardware"/>
    <n v="2.0182666666666669"/>
    <n v="77.229591836734699"/>
    <x v="2"/>
    <x v="30"/>
  </r>
  <r>
    <x v="2729"/>
    <x v="2728"/>
    <s v="A luggage that is more than a luggage! It is what you want it to be."/>
    <n v="7500"/>
    <n v="7833"/>
    <x v="0"/>
    <x v="0"/>
    <s v="USD"/>
    <n v="1430459197"/>
    <n v="1427867197"/>
    <b v="0"/>
    <n v="23"/>
    <b v="1"/>
    <s v="technology/hardware"/>
    <n v="1.0444"/>
    <n v="340.56521739130437"/>
    <x v="2"/>
    <x v="30"/>
  </r>
  <r>
    <x v="2730"/>
    <x v="2729"/>
    <s v="The world's most powerful portable speaker and guitar amplifier. Turns any surface into a speaker."/>
    <n v="27000"/>
    <n v="45979.01"/>
    <x v="0"/>
    <x v="0"/>
    <s v="USD"/>
    <n v="1366635575"/>
    <n v="1363611575"/>
    <b v="0"/>
    <n v="682"/>
    <b v="1"/>
    <s v="technology/hardware"/>
    <n v="1.7029262962962963"/>
    <n v="67.417903225806455"/>
    <x v="2"/>
    <x v="30"/>
  </r>
  <r>
    <x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x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x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x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x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x v="2740"/>
    <x v="2739"/>
    <s v="I am interested in testing the plant yields of this vertical garden as well as some other applications"/>
    <n v="300"/>
    <n v="310"/>
    <x v="0"/>
    <x v="0"/>
    <s v="USD"/>
    <n v="1426117552"/>
    <n v="1423529152"/>
    <b v="0"/>
    <n v="17"/>
    <b v="1"/>
    <s v="technology/hardware"/>
    <n v="1.0333333333333334"/>
    <n v="18.235294117647058"/>
    <x v="2"/>
    <x v="30"/>
  </r>
  <r>
    <x v="2741"/>
    <x v="2740"/>
    <s v="Help me publish my 1st children's book as an aspiring author!"/>
    <n v="8000"/>
    <n v="35"/>
    <x v="2"/>
    <x v="0"/>
    <s v="USD"/>
    <n v="1413770820"/>
    <n v="1412005602"/>
    <b v="0"/>
    <n v="4"/>
    <b v="0"/>
    <s v="publishing/children's books"/>
    <n v="4.3750000000000004E-3"/>
    <n v="8.75"/>
    <x v="3"/>
    <x v="39"/>
  </r>
  <r>
    <x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x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x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x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x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x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x v="2748"/>
    <x v="2747"/>
    <s v="Interactive Book with Audio to learn the Ojibwe Language for Children.  Website, Ebook and more!"/>
    <n v="5000"/>
    <n v="53"/>
    <x v="2"/>
    <x v="0"/>
    <s v="USD"/>
    <n v="1472835802"/>
    <n v="1470243802"/>
    <b v="0"/>
    <n v="4"/>
    <b v="0"/>
    <s v="publishing/children's books"/>
    <n v="1.06E-2"/>
    <n v="13.25"/>
    <x v="3"/>
    <x v="39"/>
  </r>
  <r>
    <x v="2749"/>
    <x v="2748"/>
    <s v="Self-publishing my children's book."/>
    <n v="10000"/>
    <n v="110"/>
    <x v="2"/>
    <x v="0"/>
    <s v="USD"/>
    <n v="1428171037"/>
    <n v="1425582637"/>
    <b v="0"/>
    <n v="2"/>
    <b v="0"/>
    <s v="publishing/children's books"/>
    <n v="1.0999999999999999E-2"/>
    <n v="55"/>
    <x v="3"/>
    <x v="39"/>
  </r>
  <r>
    <x v="2750"/>
    <x v="2749"/>
    <s v="This is a journal where parents daily write something positive about their child.  Places for pictures, too."/>
    <n v="1999"/>
    <n v="0"/>
    <x v="2"/>
    <x v="0"/>
    <s v="USD"/>
    <n v="1341086400"/>
    <n v="1340055345"/>
    <b v="0"/>
    <n v="0"/>
    <b v="0"/>
    <s v="publishing/children's books"/>
    <n v="0"/>
    <e v="#DIV/0!"/>
    <x v="3"/>
    <x v="39"/>
  </r>
  <r>
    <x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x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x v="2753"/>
    <x v="2752"/>
    <s v="Written by my daughter and myself, illustrated by Jack Wiens. Everything is complete except for publishing."/>
    <n v="2000"/>
    <n v="380"/>
    <x v="2"/>
    <x v="0"/>
    <s v="USD"/>
    <n v="1346017023"/>
    <n v="1343425023"/>
    <b v="0"/>
    <n v="8"/>
    <b v="0"/>
    <s v="publishing/children's books"/>
    <n v="0.19"/>
    <n v="47.5"/>
    <x v="3"/>
    <x v="39"/>
  </r>
  <r>
    <x v="2754"/>
    <x v="2753"/>
    <s v="I have been a writer all my life. But until recently never a parent. I want to write a children book for my children, and yours!"/>
    <n v="10000"/>
    <n v="0"/>
    <x v="2"/>
    <x v="0"/>
    <s v="USD"/>
    <n v="1410448551"/>
    <n v="1407856551"/>
    <b v="0"/>
    <n v="0"/>
    <b v="0"/>
    <s v="publishing/children's books"/>
    <n v="0"/>
    <e v="#DIV/0!"/>
    <x v="3"/>
    <x v="39"/>
  </r>
  <r>
    <x v="2755"/>
    <x v="2754"/>
    <s v="Colourful and imaginative book app for children, will be relished especially by those with Irish roots."/>
    <n v="500"/>
    <n v="260"/>
    <x v="2"/>
    <x v="17"/>
    <s v="EUR"/>
    <n v="1428519527"/>
    <n v="1425927527"/>
    <b v="0"/>
    <n v="15"/>
    <b v="0"/>
    <s v="publishing/children's books"/>
    <n v="0.52"/>
    <n v="17.333333333333332"/>
    <x v="3"/>
    <x v="39"/>
  </r>
  <r>
    <x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x v="2757"/>
    <x v="2756"/>
    <s v="A children's letter book that Lampoons Hillary Clinton"/>
    <n v="1500"/>
    <n v="10"/>
    <x v="2"/>
    <x v="0"/>
    <s v="USD"/>
    <n v="1470498332"/>
    <n v="1469202332"/>
    <b v="0"/>
    <n v="2"/>
    <b v="0"/>
    <s v="publishing/children's books"/>
    <n v="6.6666666666666671E-3"/>
    <n v="5"/>
    <x v="3"/>
    <x v="39"/>
  </r>
  <r>
    <x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x v="2759"/>
    <x v="2758"/>
    <s v="READY TO PRINT. A fun 38 page full color, hand illustrated children's book based on Australian animals and Indigenous Legends."/>
    <n v="1000"/>
    <n v="105"/>
    <x v="2"/>
    <x v="2"/>
    <s v="AUD"/>
    <n v="1468658866"/>
    <n v="1464943666"/>
    <b v="0"/>
    <n v="2"/>
    <b v="0"/>
    <s v="publishing/children's books"/>
    <n v="0.105"/>
    <n v="52.5"/>
    <x v="3"/>
    <x v="39"/>
  </r>
  <r>
    <x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x v="2761"/>
    <x v="2760"/>
    <s v="Help me give away 500 copies of my picture book so more kids will know US geography!"/>
    <n v="5000"/>
    <n v="36"/>
    <x v="2"/>
    <x v="0"/>
    <s v="USD"/>
    <n v="1357176693"/>
    <n v="1354584693"/>
    <b v="0"/>
    <n v="4"/>
    <b v="0"/>
    <s v="publishing/children's books"/>
    <n v="7.1999999999999998E-3"/>
    <n v="9"/>
    <x v="3"/>
    <x v="39"/>
  </r>
  <r>
    <x v="2762"/>
    <x v="2761"/>
    <s v="How-to book of toys and games constructed from materials found in nature, recyclable and easily available."/>
    <n v="3250"/>
    <n v="25"/>
    <x v="2"/>
    <x v="0"/>
    <s v="USD"/>
    <n v="1332114795"/>
    <n v="1326934395"/>
    <b v="0"/>
    <n v="1"/>
    <b v="0"/>
    <s v="publishing/children's books"/>
    <n v="7.6923076923076927E-3"/>
    <n v="25"/>
    <x v="3"/>
    <x v="39"/>
  </r>
  <r>
    <x v="2763"/>
    <x v="2762"/>
    <s v="How Santa finds childrens homes without getting lost by following certain stars."/>
    <n v="39400"/>
    <n v="90"/>
    <x v="2"/>
    <x v="0"/>
    <s v="USD"/>
    <n v="1369403684"/>
    <n v="1365515684"/>
    <b v="0"/>
    <n v="3"/>
    <b v="0"/>
    <s v="publishing/children's books"/>
    <n v="2.2842639593908631E-3"/>
    <n v="30"/>
    <x v="3"/>
    <x v="39"/>
  </r>
  <r>
    <x v="2764"/>
    <x v="2763"/>
    <s v="My Budding Bears are four teddy bears living in an enchanted garden sharing friendship, tea parties and delightful adventures."/>
    <n v="4000"/>
    <n v="45"/>
    <x v="2"/>
    <x v="0"/>
    <s v="USD"/>
    <n v="1338404400"/>
    <n v="1335855631"/>
    <b v="0"/>
    <n v="4"/>
    <b v="0"/>
    <s v="publishing/children's books"/>
    <n v="1.125E-2"/>
    <n v="11.25"/>
    <x v="3"/>
    <x v="39"/>
  </r>
  <r>
    <x v="2765"/>
    <x v="2764"/>
    <s v="I am writing an illustrated book for children ages 3 to 7 that meshes technology in everyday life stories."/>
    <n v="4000"/>
    <n v="0"/>
    <x v="2"/>
    <x v="0"/>
    <s v="USD"/>
    <n v="1351432428"/>
    <n v="1350050028"/>
    <b v="0"/>
    <n v="0"/>
    <b v="0"/>
    <s v="publishing/children's books"/>
    <n v="0"/>
    <e v="#DIV/0!"/>
    <x v="3"/>
    <x v="39"/>
  </r>
  <r>
    <x v="2766"/>
    <x v="2765"/>
    <s v="Jambie is a children's book geared towards kids ages 4-9 years of age. This book teaches young children about making wise decisions."/>
    <n v="5000"/>
    <n v="100"/>
    <x v="2"/>
    <x v="0"/>
    <s v="USD"/>
    <n v="1313078518"/>
    <n v="1310486518"/>
    <b v="0"/>
    <n v="4"/>
    <b v="0"/>
    <s v="publishing/children's books"/>
    <n v="0.02"/>
    <n v="25"/>
    <x v="3"/>
    <x v="39"/>
  </r>
  <r>
    <x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x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x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x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x v="2771"/>
    <x v="2770"/>
    <s v="Hello Vermont are books that demonstrate the 4 seasons. Subtitles: Soggy Spring, Sizzling Summer, Fabulous Fall &amp; Winter Wonderland."/>
    <n v="19980"/>
    <n v="0"/>
    <x v="2"/>
    <x v="0"/>
    <s v="USD"/>
    <n v="1359738000"/>
    <n v="1355489140"/>
    <b v="0"/>
    <n v="0"/>
    <b v="0"/>
    <s v="publishing/children's books"/>
    <n v="0"/>
    <e v="#DIV/0!"/>
    <x v="3"/>
    <x v="39"/>
  </r>
  <r>
    <x v="2772"/>
    <x v="2771"/>
    <s v="See the little boy in the photo? Doesn't he look angelic? Wouldn't you like to read his story? Take a look at this......."/>
    <n v="8000"/>
    <n v="0"/>
    <x v="2"/>
    <x v="0"/>
    <s v="USD"/>
    <n v="1381006294"/>
    <n v="1379710294"/>
    <b v="0"/>
    <n v="0"/>
    <b v="0"/>
    <s v="publishing/children's books"/>
    <n v="0"/>
    <e v="#DIV/0!"/>
    <x v="3"/>
    <x v="39"/>
  </r>
  <r>
    <x v="2773"/>
    <x v="2772"/>
    <s v="Parents know the pain of rereading bad bedtime stories. I want to write stories that all ages will enjoy"/>
    <n v="530"/>
    <n v="1"/>
    <x v="2"/>
    <x v="5"/>
    <s v="CAD"/>
    <n v="1461530721"/>
    <n v="1460666721"/>
    <b v="0"/>
    <n v="1"/>
    <b v="0"/>
    <s v="publishing/children's books"/>
    <n v="1.8867924528301887E-3"/>
    <n v="1"/>
    <x v="3"/>
    <x v="39"/>
  </r>
  <r>
    <x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x v="2775"/>
    <x v="2774"/>
    <s v="Kids Radio Theatre is a radio show played on National Pubic Radio to teach children all about theatre every Sunday 20 states."/>
    <n v="5000"/>
    <n v="150"/>
    <x v="2"/>
    <x v="0"/>
    <s v="USD"/>
    <n v="1323994754"/>
    <n v="1321402754"/>
    <b v="0"/>
    <n v="2"/>
    <b v="0"/>
    <s v="publishing/children's books"/>
    <n v="0.03"/>
    <n v="75"/>
    <x v="3"/>
    <x v="39"/>
  </r>
  <r>
    <x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x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x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x v="2779"/>
    <x v="2778"/>
    <s v="Our Moon is a simple book based on a nightly tradition my mother and youngest son started while I was working away."/>
    <n v="2500"/>
    <n v="53"/>
    <x v="2"/>
    <x v="0"/>
    <s v="USD"/>
    <n v="1448204621"/>
    <n v="1445609021"/>
    <b v="0"/>
    <n v="1"/>
    <b v="0"/>
    <s v="publishing/children's books"/>
    <n v="2.12E-2"/>
    <n v="53"/>
    <x v="3"/>
    <x v="39"/>
  </r>
  <r>
    <x v="2780"/>
    <x v="2779"/>
    <s v="Turn the World with my kids, and then write a book with the advice for traveling with baby"/>
    <n v="100000"/>
    <n v="0"/>
    <x v="2"/>
    <x v="13"/>
    <s v="EUR"/>
    <n v="1489142688"/>
    <n v="1486550688"/>
    <b v="0"/>
    <n v="0"/>
    <b v="0"/>
    <s v="publishing/children's books"/>
    <n v="0"/>
    <e v="#DIV/0!"/>
    <x v="3"/>
    <x v="39"/>
  </r>
  <r>
    <x v="2781"/>
    <x v="2780"/>
    <s v="STRIKE, DANCE AND RISE with us at the University of Utah to end violence against women and girls!"/>
    <n v="1250"/>
    <n v="1316"/>
    <x v="0"/>
    <x v="0"/>
    <s v="USD"/>
    <n v="1423724400"/>
    <n v="1421274954"/>
    <b v="0"/>
    <n v="28"/>
    <b v="1"/>
    <s v="theater/plays"/>
    <n v="1.0528"/>
    <n v="47"/>
    <x v="1"/>
    <x v="6"/>
  </r>
  <r>
    <x v="2782"/>
    <x v="2781"/>
    <s v="The premiere theatre troupe in SE Michigan offering acting opportunities for the 50+ actor."/>
    <n v="1000"/>
    <n v="1200"/>
    <x v="0"/>
    <x v="0"/>
    <s v="USD"/>
    <n v="1424149140"/>
    <n v="1421964718"/>
    <b v="0"/>
    <n v="18"/>
    <b v="1"/>
    <s v="theater/plays"/>
    <n v="1.2"/>
    <n v="66.666666666666671"/>
    <x v="1"/>
    <x v="6"/>
  </r>
  <r>
    <x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x v="2783"/>
    <s v="David Sedaris' &quot;The Santaland Diaries&quot; starring Matt Crabtree at The Working Stage Theatre in Hollywood!"/>
    <n v="6000"/>
    <n v="7140"/>
    <x v="0"/>
    <x v="0"/>
    <s v="USD"/>
    <n v="1414608843"/>
    <n v="1412794443"/>
    <b v="0"/>
    <n v="108"/>
    <b v="1"/>
    <s v="theater/plays"/>
    <n v="1.19"/>
    <n v="66.111111111111114"/>
    <x v="1"/>
    <x v="6"/>
  </r>
  <r>
    <x v="2785"/>
    <x v="2784"/>
    <s v="Bare Theatre and Raleigh Little Theatre present Shakespeare's epic, set in a post-apocalyptic dystopia."/>
    <n v="5000"/>
    <n v="5234"/>
    <x v="0"/>
    <x v="0"/>
    <s v="USD"/>
    <n v="1470430800"/>
    <n v="1467865967"/>
    <b v="0"/>
    <n v="142"/>
    <b v="1"/>
    <s v="theater/plays"/>
    <n v="1.0468"/>
    <n v="36.859154929577464"/>
    <x v="1"/>
    <x v="6"/>
  </r>
  <r>
    <x v="2786"/>
    <x v="2785"/>
    <s v="A heart-melting farce about sex, art and the lovelorn lay-abouts of London-town."/>
    <n v="2500"/>
    <n v="2946"/>
    <x v="0"/>
    <x v="1"/>
    <s v="GBP"/>
    <n v="1404913180"/>
    <n v="1403703580"/>
    <b v="0"/>
    <n v="74"/>
    <b v="1"/>
    <s v="theater/plays"/>
    <n v="1.1783999999999999"/>
    <n v="39.810810810810814"/>
    <x v="1"/>
    <x v="6"/>
  </r>
  <r>
    <x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x v="2788"/>
    <x v="2787"/>
    <s v="MOVING FORWARD! WE HAVE REACHED GOAL BUT HAVE MORE TIME!! PLEASE CONSIDER PLEDGING."/>
    <n v="2000"/>
    <n v="2050"/>
    <x v="0"/>
    <x v="0"/>
    <s v="USD"/>
    <n v="1469811043"/>
    <n v="1467219043"/>
    <b v="0"/>
    <n v="20"/>
    <b v="1"/>
    <s v="theater/plays"/>
    <n v="1.0249999999999999"/>
    <n v="102.5"/>
    <x v="1"/>
    <x v="6"/>
  </r>
  <r>
    <x v="2789"/>
    <x v="2788"/>
    <s v="BNT's Biggest Adventure So Far: Our 2015 full length production!"/>
    <n v="3000"/>
    <n v="3035"/>
    <x v="0"/>
    <x v="0"/>
    <s v="USD"/>
    <n v="1426132800"/>
    <n v="1424477934"/>
    <b v="0"/>
    <n v="24"/>
    <b v="1"/>
    <s v="theater/plays"/>
    <n v="1.0116666666666667"/>
    <n v="126.45833333333333"/>
    <x v="1"/>
    <x v="6"/>
  </r>
  <r>
    <x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x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x v="2793"/>
    <s v="Dusk Theatre have created a brand new adaptation of the hilarious BBC4 comedy &quot;Macbeth Rebothered&quot; originally by The Penny Dreadfuls."/>
    <n v="50"/>
    <n v="75"/>
    <x v="0"/>
    <x v="1"/>
    <s v="GBP"/>
    <n v="1457031600"/>
    <n v="1455640559"/>
    <b v="0"/>
    <n v="3"/>
    <b v="1"/>
    <s v="theater/plays"/>
    <n v="1.5"/>
    <n v="25"/>
    <x v="1"/>
    <x v="6"/>
  </r>
  <r>
    <x v="2795"/>
    <x v="2794"/>
    <s v="A new play about five bad bitches who fought in the Civil War disguised as men, premiering at Ars Nova's ANT Fest."/>
    <n v="700"/>
    <n v="730"/>
    <x v="0"/>
    <x v="0"/>
    <s v="USD"/>
    <n v="1402095600"/>
    <n v="1400675841"/>
    <b v="0"/>
    <n v="20"/>
    <b v="1"/>
    <s v="theater/plays"/>
    <n v="1.0428571428571429"/>
    <n v="36.5"/>
    <x v="1"/>
    <x v="6"/>
  </r>
  <r>
    <x v="2796"/>
    <x v="2795"/>
    <s v="Fishcakes is a piece of new writing for the Camden Fringe that explores a story of love, loss, and all the â€˜little things'."/>
    <n v="800"/>
    <n v="924"/>
    <x v="0"/>
    <x v="1"/>
    <s v="GBP"/>
    <n v="1404564028"/>
    <n v="1401972028"/>
    <b v="0"/>
    <n v="21"/>
    <b v="1"/>
    <s v="theater/plays"/>
    <n v="1.155"/>
    <n v="44"/>
    <x v="1"/>
    <x v="6"/>
  </r>
  <r>
    <x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x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x v="2800"/>
    <x v="2799"/>
    <s v="Exeter University Theatre Company is bringing the award winning play by Dale Wasserman to Exeter's Northcott Theatre"/>
    <n v="1000"/>
    <n v="1330"/>
    <x v="0"/>
    <x v="1"/>
    <s v="GBP"/>
    <n v="1420377366"/>
    <n v="1415193366"/>
    <b v="0"/>
    <n v="31"/>
    <b v="1"/>
    <s v="theater/plays"/>
    <n v="1.33"/>
    <n v="42.903225806451616"/>
    <x v="1"/>
    <x v="6"/>
  </r>
  <r>
    <x v="2801"/>
    <x v="2800"/>
    <s v="Arise Theatre Company's production of August Strindberg's expressionist masterpiece 'A Dream Play'."/>
    <n v="500"/>
    <n v="666"/>
    <x v="0"/>
    <x v="2"/>
    <s v="AUD"/>
    <n v="1412938800"/>
    <n v="1411019409"/>
    <b v="0"/>
    <n v="13"/>
    <b v="1"/>
    <s v="theater/plays"/>
    <n v="1.3320000000000001"/>
    <n v="51.230769230769234"/>
    <x v="1"/>
    <x v="6"/>
  </r>
  <r>
    <x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x v="2804"/>
    <x v="2803"/>
    <s v="The real-life story of the mysterious 'Piano Man' who washed ashore with no memory; with no speech; but with an amazing ability..."/>
    <n v="1000"/>
    <n v="1150"/>
    <x v="0"/>
    <x v="1"/>
    <s v="GBP"/>
    <n v="1411987990"/>
    <n v="1409395990"/>
    <b v="0"/>
    <n v="23"/>
    <b v="1"/>
    <s v="theater/plays"/>
    <n v="1.1499999999999999"/>
    <n v="50"/>
    <x v="1"/>
    <x v="6"/>
  </r>
  <r>
    <x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x v="2805"/>
    <s v="A one woman show about the challenges of being a feminist in a digital age. Touring 6 UK cities. Now with Stretch Goals!"/>
    <n v="3000"/>
    <n v="3363"/>
    <x v="0"/>
    <x v="1"/>
    <s v="GBP"/>
    <n v="1438772400"/>
    <n v="1435645490"/>
    <b v="0"/>
    <n v="76"/>
    <b v="1"/>
    <s v="theater/plays"/>
    <n v="1.121"/>
    <n v="44.25"/>
    <x v="1"/>
    <x v="6"/>
  </r>
  <r>
    <x v="2807"/>
    <x v="2806"/>
    <s v="Bringing Shakespeare back to the Playwrights"/>
    <n v="5000"/>
    <n v="6300"/>
    <x v="0"/>
    <x v="0"/>
    <s v="USD"/>
    <n v="1435611438"/>
    <n v="1433019438"/>
    <b v="0"/>
    <n v="93"/>
    <b v="1"/>
    <s v="theater/plays"/>
    <n v="1.26"/>
    <n v="67.741935483870961"/>
    <x v="1"/>
    <x v="6"/>
  </r>
  <r>
    <x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x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x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x v="2811"/>
    <x v="2810"/>
    <s v="Ray Gunn and Starburst is an audio sci-fi/comedy sending up the tropes of classic and pulp science-fiction."/>
    <n v="10000"/>
    <n v="10027"/>
    <x v="0"/>
    <x v="1"/>
    <s v="GBP"/>
    <n v="1424692503"/>
    <n v="1422100503"/>
    <b v="0"/>
    <n v="108"/>
    <b v="1"/>
    <s v="theater/plays"/>
    <n v="1.0026999999999999"/>
    <n v="92.842592592592595"/>
    <x v="1"/>
    <x v="6"/>
  </r>
  <r>
    <x v="2812"/>
    <x v="2811"/>
    <s v="&quot;A short, nasty and razor sharp play in one of Toronto's hottest new &quot;off-off Broadway&quot; style venues."/>
    <n v="5000"/>
    <n v="5665"/>
    <x v="0"/>
    <x v="5"/>
    <s v="CAD"/>
    <n v="1428292800"/>
    <n v="1424368298"/>
    <b v="0"/>
    <n v="83"/>
    <b v="1"/>
    <s v="theater/plays"/>
    <n v="1.133"/>
    <n v="68.253012048192772"/>
    <x v="1"/>
    <x v="6"/>
  </r>
  <r>
    <x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x v="2815"/>
    <x v="2814"/>
    <s v="Set in 1950s Northern Ireland, this play tells the story of two sisters in a community of Travellers, or Irish Gypsies."/>
    <n v="250"/>
    <n v="605"/>
    <x v="0"/>
    <x v="5"/>
    <s v="CAD"/>
    <n v="1470595109"/>
    <n v="1468003109"/>
    <b v="0"/>
    <n v="14"/>
    <b v="1"/>
    <s v="theater/plays"/>
    <n v="2.42"/>
    <n v="43.214285714285715"/>
    <x v="1"/>
    <x v="6"/>
  </r>
  <r>
    <x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x v="2818"/>
    <x v="2817"/>
    <s v="Joe West and his wonderful theater company THEATER OF DEATH present original plays both horrific and comical."/>
    <n v="10000"/>
    <n v="10603"/>
    <x v="0"/>
    <x v="0"/>
    <s v="USD"/>
    <n v="1443018086"/>
    <n v="1441290086"/>
    <b v="0"/>
    <n v="102"/>
    <b v="1"/>
    <s v="theater/plays"/>
    <n v="1.0603"/>
    <n v="103.95098039215686"/>
    <x v="1"/>
    <x v="6"/>
  </r>
  <r>
    <x v="2819"/>
    <x v="2818"/>
    <s v="Years of work, my best show, and a top Edinburgh venue.  Help me expose my talents to the UK and tell an important story."/>
    <n v="5000"/>
    <n v="5240"/>
    <x v="0"/>
    <x v="1"/>
    <s v="GBP"/>
    <n v="1434285409"/>
    <n v="1431693409"/>
    <b v="0"/>
    <n v="104"/>
    <b v="1"/>
    <s v="theater/plays"/>
    <n v="1.048"/>
    <n v="50.384615384615387"/>
    <x v="1"/>
    <x v="6"/>
  </r>
  <r>
    <x v="2820"/>
    <x v="2819"/>
    <s v="Montage Theatre Arts, as part of National Theatre Connections, are performing a show - We need you help to raise vital funds!"/>
    <n v="200"/>
    <n v="272"/>
    <x v="0"/>
    <x v="1"/>
    <s v="GBP"/>
    <n v="1456444800"/>
    <n v="1454337589"/>
    <b v="0"/>
    <n v="20"/>
    <b v="1"/>
    <s v="theater/plays"/>
    <n v="1.36"/>
    <n v="13.6"/>
    <x v="1"/>
    <x v="6"/>
  </r>
  <r>
    <x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x v="2822"/>
    <x v="2821"/>
    <s v="A campaign to support the artists creating Theatre Forever's The Nature Crown, premiering in the Guthrie Theater's Dowling Studio!"/>
    <n v="6000"/>
    <n v="6000"/>
    <x v="0"/>
    <x v="0"/>
    <s v="USD"/>
    <n v="1427469892"/>
    <n v="1424881492"/>
    <b v="0"/>
    <n v="94"/>
    <b v="1"/>
    <s v="theater/plays"/>
    <n v="1"/>
    <n v="63.829787234042556"/>
    <x v="1"/>
    <x v="6"/>
  </r>
  <r>
    <x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x v="2823"/>
    <s v="I wrote a One Act play called The Rooftop for a Female Playwright's festival. Every little bit helps!"/>
    <n v="650"/>
    <n v="760"/>
    <x v="0"/>
    <x v="0"/>
    <s v="USD"/>
    <n v="1434159780"/>
    <n v="1431412196"/>
    <b v="0"/>
    <n v="15"/>
    <b v="1"/>
    <s v="theater/plays"/>
    <n v="1.1692307692307693"/>
    <n v="50.666666666666664"/>
    <x v="1"/>
    <x v="6"/>
  </r>
  <r>
    <x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x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x v="2830"/>
    <x v="2829"/>
    <s v="Avalon is a new South African Township play and Nakhtik is a  danced political lecture."/>
    <n v="3000"/>
    <n v="3000"/>
    <x v="0"/>
    <x v="0"/>
    <s v="USD"/>
    <n v="1399867140"/>
    <n v="1398802148"/>
    <b v="0"/>
    <n v="11"/>
    <b v="1"/>
    <s v="theater/plays"/>
    <n v="1"/>
    <n v="272.72727272727275"/>
    <x v="1"/>
    <x v="6"/>
  </r>
  <r>
    <x v="2831"/>
    <x v="2830"/>
    <s v="We each wrote a play and would like to produce them for you for nothing more than art's sake!"/>
    <n v="3000"/>
    <n v="3320"/>
    <x v="0"/>
    <x v="0"/>
    <s v="USD"/>
    <n v="1437076070"/>
    <n v="1434484070"/>
    <b v="0"/>
    <n v="52"/>
    <b v="1"/>
    <s v="theater/plays"/>
    <n v="1.1066666666666667"/>
    <n v="63.846153846153847"/>
    <x v="1"/>
    <x v="6"/>
  </r>
  <r>
    <x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x v="2832"/>
    <s v="A new play about exploring outer space"/>
    <n v="2700"/>
    <n v="2923"/>
    <x v="0"/>
    <x v="0"/>
    <s v="USD"/>
    <n v="1444528800"/>
    <n v="1442804633"/>
    <b v="0"/>
    <n v="35"/>
    <b v="1"/>
    <s v="theater/plays"/>
    <n v="1.0825925925925926"/>
    <n v="83.51428571428572"/>
    <x v="1"/>
    <x v="6"/>
  </r>
  <r>
    <x v="2834"/>
    <x v="2833"/>
    <s v="Thank You For Smoking. A play about love, 5 trillion cigarettes and how the Flintstones earned the tobacco industry millions."/>
    <n v="800"/>
    <n v="1360"/>
    <x v="0"/>
    <x v="1"/>
    <s v="GBP"/>
    <n v="1422658930"/>
    <n v="1421362930"/>
    <b v="0"/>
    <n v="21"/>
    <b v="1"/>
    <s v="theater/plays"/>
    <n v="1.7"/>
    <n v="64.761904761904759"/>
    <x v="1"/>
    <x v="6"/>
  </r>
  <r>
    <x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x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x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x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x v="2840"/>
    <s v="1920's London; two brothers try to make a name for themselves in the underground crime world but encounter a ruthless Irish mob boss."/>
    <n v="1000"/>
    <n v="10"/>
    <x v="2"/>
    <x v="1"/>
    <s v="GBP"/>
    <n v="1450032297"/>
    <n v="1444844697"/>
    <b v="0"/>
    <n v="1"/>
    <b v="0"/>
    <s v="theater/plays"/>
    <n v="0.01"/>
    <n v="10"/>
    <x v="1"/>
    <x v="6"/>
  </r>
  <r>
    <x v="2842"/>
    <x v="2841"/>
    <s v="A play performed at the FCO Global Summit on the Preventing Sexual Violence Initiative, hosted by William Hague and Angelina Jolie"/>
    <n v="1500"/>
    <n v="0"/>
    <x v="2"/>
    <x v="1"/>
    <s v="GBP"/>
    <n v="1403348400"/>
    <n v="1401058295"/>
    <b v="0"/>
    <n v="0"/>
    <b v="0"/>
    <s v="theater/plays"/>
    <n v="0"/>
    <e v="#DIV/0!"/>
    <x v="1"/>
    <x v="6"/>
  </r>
  <r>
    <x v="2843"/>
    <x v="2842"/>
    <s v="We're high school students directing a film adaptation of the play, Fallen Angels, written by NoÃ«l Coward and set in the 1920's."/>
    <n v="1200"/>
    <n v="0"/>
    <x v="2"/>
    <x v="0"/>
    <s v="USD"/>
    <n v="1465790400"/>
    <n v="1462210950"/>
    <b v="0"/>
    <n v="0"/>
    <b v="0"/>
    <s v="theater/plays"/>
    <n v="0"/>
    <e v="#DIV/0!"/>
    <x v="1"/>
    <x v="6"/>
  </r>
  <r>
    <x v="2844"/>
    <x v="2843"/>
    <s v="Zwei ausgebildete Schauspieler, ein Musiker - gemeinsam bringt man ein waschechtes KabarettstÃ¼ck auf die BÃ¼hne."/>
    <n v="550"/>
    <n v="30"/>
    <x v="2"/>
    <x v="15"/>
    <s v="EUR"/>
    <n v="1483535180"/>
    <n v="1480943180"/>
    <b v="0"/>
    <n v="1"/>
    <b v="0"/>
    <s v="theater/plays"/>
    <n v="5.4545454545454543E-2"/>
    <n v="30"/>
    <x v="1"/>
    <x v="6"/>
  </r>
  <r>
    <x v="2845"/>
    <x v="2844"/>
    <s v="The Maderati: A bitingly witty absurdest comedy, which pokes wickedly perceptive fun at NY artist lifestyle."/>
    <n v="7500"/>
    <n v="2366"/>
    <x v="2"/>
    <x v="0"/>
    <s v="USD"/>
    <n v="1433723033"/>
    <n v="1428539033"/>
    <b v="0"/>
    <n v="39"/>
    <b v="0"/>
    <s v="theater/plays"/>
    <n v="0.31546666666666667"/>
    <n v="60.666666666666664"/>
    <x v="1"/>
    <x v="6"/>
  </r>
  <r>
    <x v="2846"/>
    <x v="2845"/>
    <s v="SIN, has an important message, outstanding music, uplifting performances and amazing entertainment. SIN, is a &quot;must see&quot; for everyone!"/>
    <n v="8000"/>
    <n v="0"/>
    <x v="2"/>
    <x v="0"/>
    <s v="USD"/>
    <n v="1432917394"/>
    <n v="1429029394"/>
    <b v="0"/>
    <n v="0"/>
    <b v="0"/>
    <s v="theater/plays"/>
    <n v="0"/>
    <e v="#DIV/0!"/>
    <x v="1"/>
    <x v="6"/>
  </r>
  <r>
    <x v="2847"/>
    <x v="2846"/>
    <s v="Dark secrets come to light when Mariah meets Stella. They find a way to face the south's largest elephant in the room: RACISM."/>
    <n v="2000"/>
    <n v="0"/>
    <x v="2"/>
    <x v="0"/>
    <s v="USD"/>
    <n v="1464031265"/>
    <n v="1458847265"/>
    <b v="0"/>
    <n v="0"/>
    <b v="0"/>
    <s v="theater/plays"/>
    <n v="0"/>
    <e v="#DIV/0!"/>
    <x v="1"/>
    <x v="6"/>
  </r>
  <r>
    <x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x v="2849"/>
    <x v="2848"/>
    <s v="NonSens!cal tackles the struggles of four people with mental health issues/disorders inspired by A.A Milne's Winnie the Pooh"/>
    <n v="500"/>
    <n v="5"/>
    <x v="2"/>
    <x v="1"/>
    <s v="GBP"/>
    <n v="1461406600"/>
    <n v="1458814600"/>
    <b v="0"/>
    <n v="1"/>
    <b v="0"/>
    <s v="theater/plays"/>
    <n v="0.01"/>
    <n v="5"/>
    <x v="1"/>
    <x v="6"/>
  </r>
  <r>
    <x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x v="2851"/>
    <x v="2850"/>
    <s v="Set in Southern America â€œThe Divideâ€ is a stage play that touches on the issues that are forefront in America and the world."/>
    <n v="4500"/>
    <n v="0"/>
    <x v="2"/>
    <x v="17"/>
    <s v="EUR"/>
    <n v="1454109420"/>
    <n v="1453334629"/>
    <b v="0"/>
    <n v="0"/>
    <b v="0"/>
    <s v="theater/plays"/>
    <n v="0"/>
    <e v="#DIV/0!"/>
    <x v="1"/>
    <x v="6"/>
  </r>
  <r>
    <x v="2852"/>
    <x v="2851"/>
    <s v="Just one time back to the past on the Freedom Train will open your eyes and your lives will never ever be the same!"/>
    <n v="5000"/>
    <n v="95"/>
    <x v="2"/>
    <x v="0"/>
    <s v="USD"/>
    <n v="1403312703"/>
    <n v="1400720703"/>
    <b v="0"/>
    <n v="6"/>
    <b v="0"/>
    <s v="theater/plays"/>
    <n v="1.9E-2"/>
    <n v="15.833333333333334"/>
    <x v="1"/>
    <x v="6"/>
  </r>
  <r>
    <x v="2853"/>
    <x v="2852"/>
    <s v="Much has been written by women on breast cancer. Yet, there is little that has been written for the theatre on this by men. I have!"/>
    <n v="9500"/>
    <n v="0"/>
    <x v="2"/>
    <x v="5"/>
    <s v="CAD"/>
    <n v="1410669297"/>
    <n v="1405485297"/>
    <b v="0"/>
    <n v="0"/>
    <b v="0"/>
    <s v="theater/plays"/>
    <n v="0"/>
    <e v="#DIV/0!"/>
    <x v="1"/>
    <x v="6"/>
  </r>
  <r>
    <x v="2854"/>
    <x v="2853"/>
    <s v="Almost Random Theatre's play about a candidate - with no policies - who is seeking election in May 2015"/>
    <n v="1000"/>
    <n v="417"/>
    <x v="2"/>
    <x v="1"/>
    <s v="GBP"/>
    <n v="1431018719"/>
    <n v="1429290719"/>
    <b v="0"/>
    <n v="14"/>
    <b v="0"/>
    <s v="theater/plays"/>
    <n v="0.41699999999999998"/>
    <n v="29.785714285714285"/>
    <x v="1"/>
    <x v="6"/>
  </r>
  <r>
    <x v="2855"/>
    <x v="2854"/>
    <s v="Raising funds to have a private stage reading for an upcoming play from THE ENSEMBLE THEATRE COMPANY OF NEW YORK (www.tetcny.org)"/>
    <n v="600"/>
    <n v="300"/>
    <x v="2"/>
    <x v="0"/>
    <s v="USD"/>
    <n v="1454110440"/>
    <n v="1451607071"/>
    <b v="0"/>
    <n v="5"/>
    <b v="0"/>
    <s v="theater/plays"/>
    <n v="0.5"/>
    <n v="60"/>
    <x v="1"/>
    <x v="6"/>
  </r>
  <r>
    <x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x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x v="2858"/>
    <x v="2857"/>
    <s v="Een Gay Party in het centrum van Amersfoort. _x000a_Een geweldige avond uit, met een show, optredens en DJ's."/>
    <n v="1000"/>
    <n v="0"/>
    <x v="2"/>
    <x v="9"/>
    <s v="EUR"/>
    <n v="1417778880"/>
    <n v="1415711095"/>
    <b v="0"/>
    <n v="0"/>
    <b v="0"/>
    <s v="theater/plays"/>
    <n v="0"/>
    <e v="#DIV/0!"/>
    <x v="1"/>
    <x v="6"/>
  </r>
  <r>
    <x v="2859"/>
    <x v="2858"/>
    <s v="A theatre company that will create works to inspire young people and get everyone involved."/>
    <n v="2000"/>
    <n v="35"/>
    <x v="2"/>
    <x v="2"/>
    <s v="AUD"/>
    <n v="1444984904"/>
    <n v="1439800904"/>
    <b v="0"/>
    <n v="1"/>
    <b v="0"/>
    <s v="theater/plays"/>
    <n v="1.7500000000000002E-2"/>
    <n v="35"/>
    <x v="1"/>
    <x v="6"/>
  </r>
  <r>
    <x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x v="2861"/>
    <x v="2860"/>
    <s v="The University of Queensland Drama Production Course is putting on an adaptation of William Shakespeares Julius Caesar"/>
    <n v="250"/>
    <n v="80"/>
    <x v="2"/>
    <x v="2"/>
    <s v="AUD"/>
    <n v="1443103848"/>
    <n v="1441894248"/>
    <b v="0"/>
    <n v="3"/>
    <b v="0"/>
    <s v="theater/plays"/>
    <n v="0.32"/>
    <n v="26.666666666666668"/>
    <x v="1"/>
    <x v="6"/>
  </r>
  <r>
    <x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x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x v="2864"/>
    <x v="2863"/>
    <s v="Accessible, original theatre for all!"/>
    <n v="2500"/>
    <n v="40"/>
    <x v="2"/>
    <x v="1"/>
    <s v="GBP"/>
    <n v="1437139080"/>
    <n v="1434552207"/>
    <b v="0"/>
    <n v="3"/>
    <b v="0"/>
    <s v="theater/plays"/>
    <n v="1.6E-2"/>
    <n v="13.333333333333334"/>
    <x v="1"/>
    <x v="6"/>
  </r>
  <r>
    <x v="2865"/>
    <x v="2864"/>
    <s v="Prepare to be Swept Away. Three short plays from three master playwrights; LANDFALL, SNIPER and DANGERS of TOBACCO!"/>
    <n v="2888"/>
    <n v="0"/>
    <x v="2"/>
    <x v="0"/>
    <s v="USD"/>
    <n v="1420512259"/>
    <n v="1415328259"/>
    <b v="0"/>
    <n v="0"/>
    <b v="0"/>
    <s v="theater/plays"/>
    <n v="0"/>
    <e v="#DIV/0!"/>
    <x v="1"/>
    <x v="6"/>
  </r>
  <r>
    <x v="2866"/>
    <x v="2865"/>
    <s v="The reality is dark, sinister. The milieu is not as friendly as it claims. What is this place? Where is it? Is it your local church?"/>
    <n v="5000"/>
    <n v="45"/>
    <x v="2"/>
    <x v="0"/>
    <s v="USD"/>
    <n v="1476482400"/>
    <n v="1473893721"/>
    <b v="0"/>
    <n v="2"/>
    <b v="0"/>
    <s v="theater/plays"/>
    <n v="8.9999999999999993E-3"/>
    <n v="22.5"/>
    <x v="1"/>
    <x v="6"/>
  </r>
  <r>
    <x v="2867"/>
    <x v="2866"/>
    <s v="This production is being put together by Wilson's newest professional theater company, the Wyldepine Players in conjunction w/ Taiplab"/>
    <n v="2500"/>
    <n v="504"/>
    <x v="2"/>
    <x v="0"/>
    <s v="USD"/>
    <n v="1467604800"/>
    <n v="1465533672"/>
    <b v="0"/>
    <n v="10"/>
    <b v="0"/>
    <s v="theater/plays"/>
    <n v="0.2016"/>
    <n v="50.4"/>
    <x v="1"/>
    <x v="6"/>
  </r>
  <r>
    <x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x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x v="2870"/>
    <x v="2869"/>
    <s v="The war in Iraq changed everything -one journey from the safe haven of the 99% to the shadows of veteran. How would you persevere?"/>
    <n v="5000"/>
    <n v="750"/>
    <x v="2"/>
    <x v="0"/>
    <s v="USD"/>
    <n v="1400301165"/>
    <n v="1397709165"/>
    <b v="0"/>
    <n v="9"/>
    <b v="0"/>
    <s v="theater/plays"/>
    <n v="0.15"/>
    <n v="83.333333333333329"/>
    <x v="1"/>
    <x v="6"/>
  </r>
  <r>
    <x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x v="2872"/>
    <x v="2871"/>
    <s v="Local Theatre group in Loudoun County, Virginia. Looking for funds to start producing shows!"/>
    <n v="3000"/>
    <n v="0"/>
    <x v="2"/>
    <x v="0"/>
    <s v="USD"/>
    <n v="1434768438"/>
    <n v="1429584438"/>
    <b v="0"/>
    <n v="0"/>
    <b v="0"/>
    <s v="theater/plays"/>
    <n v="0"/>
    <e v="#DIV/0!"/>
    <x v="1"/>
    <x v="6"/>
  </r>
  <r>
    <x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x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x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x v="2876"/>
    <x v="2875"/>
    <s v="Charlotte NC playwright looking to showcase a series of three stage plays.  Plays are funny, completed and ready to run!"/>
    <n v="150000"/>
    <n v="0"/>
    <x v="2"/>
    <x v="0"/>
    <s v="USD"/>
    <n v="1437069079"/>
    <n v="1434477079"/>
    <b v="0"/>
    <n v="0"/>
    <b v="0"/>
    <s v="theater/plays"/>
    <n v="0"/>
    <e v="#DIV/0!"/>
    <x v="1"/>
    <x v="6"/>
  </r>
  <r>
    <x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x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x v="2879"/>
    <x v="2878"/>
    <s v="She that fines a husband? Wait, is that right? Girl... you better check yourself, before you wreck yourself!"/>
    <n v="11200"/>
    <n v="29"/>
    <x v="2"/>
    <x v="0"/>
    <s v="USD"/>
    <n v="1453310661"/>
    <n v="1450718661"/>
    <b v="0"/>
    <n v="1"/>
    <b v="0"/>
    <s v="theater/plays"/>
    <n v="2.5892857142857141E-3"/>
    <n v="29"/>
    <x v="1"/>
    <x v="6"/>
  </r>
  <r>
    <x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x v="2881"/>
    <x v="2880"/>
    <s v="&quot;The struggles of Alzheimer's  &amp; Alcoholism. &quot;Courage is the quiet voice at the end of the day, saying, I will try again tomorrow.&quot;"/>
    <n v="5500"/>
    <n v="0"/>
    <x v="2"/>
    <x v="0"/>
    <s v="USD"/>
    <n v="1417620036"/>
    <n v="1412432436"/>
    <b v="0"/>
    <n v="0"/>
    <b v="0"/>
    <s v="theater/plays"/>
    <n v="0"/>
    <e v="#DIV/0!"/>
    <x v="1"/>
    <x v="6"/>
  </r>
  <r>
    <x v="2882"/>
    <x v="2881"/>
    <s v="A one-woman show about the life of Eva Schloss, her time in Auschwitz, and the positive impact she has had on thousands of lives."/>
    <n v="750"/>
    <n v="252"/>
    <x v="2"/>
    <x v="0"/>
    <s v="USD"/>
    <n v="1462112318"/>
    <n v="1459520318"/>
    <b v="0"/>
    <n v="4"/>
    <b v="0"/>
    <s v="theater/plays"/>
    <n v="0.33600000000000002"/>
    <n v="63"/>
    <x v="1"/>
    <x v="6"/>
  </r>
  <r>
    <x v="2883"/>
    <x v="2882"/>
    <s v="Ticket sales benefit Bedford Hills Maximum Security Prison, Women's College Program Library. Presented by Theater For The New City."/>
    <n v="10000"/>
    <n v="1908"/>
    <x v="2"/>
    <x v="0"/>
    <s v="USD"/>
    <n v="1454734740"/>
    <n v="1451684437"/>
    <b v="0"/>
    <n v="5"/>
    <b v="0"/>
    <s v="theater/plays"/>
    <n v="0.1908"/>
    <n v="381.6"/>
    <x v="1"/>
    <x v="6"/>
  </r>
  <r>
    <x v="2884"/>
    <x v="2883"/>
    <s v="Come explore the dream world of Jim Morrison, rock singer, mystic, poet, shaman."/>
    <n v="45000"/>
    <n v="185"/>
    <x v="2"/>
    <x v="0"/>
    <s v="USD"/>
    <n v="1417800435"/>
    <n v="1415208435"/>
    <b v="0"/>
    <n v="4"/>
    <b v="0"/>
    <s v="theater/plays"/>
    <n v="4.1111111111111114E-3"/>
    <n v="46.25"/>
    <x v="1"/>
    <x v="6"/>
  </r>
  <r>
    <x v="2885"/>
    <x v="2884"/>
    <s v="An historic and proud work of Polish nationalistic literature performed on stage."/>
    <n v="400"/>
    <n v="130"/>
    <x v="2"/>
    <x v="0"/>
    <s v="USD"/>
    <n v="1426294201"/>
    <n v="1423705801"/>
    <b v="0"/>
    <n v="5"/>
    <b v="0"/>
    <s v="theater/plays"/>
    <n v="0.32500000000000001"/>
    <n v="26"/>
    <x v="1"/>
    <x v="6"/>
  </r>
  <r>
    <x v="2886"/>
    <x v="2885"/>
    <s v="Help us provide half-price tickets to the 11th annual Variations Project, allowing our fellow artists to see this wonderful production."/>
    <n v="200"/>
    <n v="10"/>
    <x v="2"/>
    <x v="0"/>
    <s v="USD"/>
    <n v="1442635140"/>
    <n v="1442243484"/>
    <b v="0"/>
    <n v="1"/>
    <b v="0"/>
    <s v="theater/plays"/>
    <n v="0.05"/>
    <n v="10"/>
    <x v="1"/>
    <x v="6"/>
  </r>
  <r>
    <x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x v="2888"/>
    <x v="2887"/>
    <s v="We're dedicated to writing &amp; producing plays, infusing inspirational, universal principles that aren't commonly displayed in America."/>
    <n v="30000"/>
    <n v="0"/>
    <x v="2"/>
    <x v="0"/>
    <s v="USD"/>
    <n v="1413608340"/>
    <n v="1412945440"/>
    <b v="0"/>
    <n v="0"/>
    <b v="0"/>
    <s v="theater/plays"/>
    <n v="0"/>
    <e v="#DIV/0!"/>
    <x v="1"/>
    <x v="6"/>
  </r>
  <r>
    <x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x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x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x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x v="2893"/>
    <x v="2892"/>
    <s v="Fundraising for REDISCOVERING KIA THE PLAY"/>
    <n v="5000"/>
    <n v="25"/>
    <x v="2"/>
    <x v="0"/>
    <s v="USD"/>
    <n v="1420768800"/>
    <n v="1415644395"/>
    <b v="0"/>
    <n v="2"/>
    <b v="0"/>
    <s v="theater/plays"/>
    <n v="5.0000000000000001E-3"/>
    <n v="12.5"/>
    <x v="1"/>
    <x v="6"/>
  </r>
  <r>
    <x v="2894"/>
    <x v="2893"/>
    <s v="This Is A Story About A Woman A Man And A Woman"/>
    <n v="50000"/>
    <n v="0"/>
    <x v="2"/>
    <x v="0"/>
    <s v="USD"/>
    <n v="1428100815"/>
    <n v="1422920415"/>
    <b v="0"/>
    <n v="0"/>
    <b v="0"/>
    <s v="theater/plays"/>
    <n v="0"/>
    <e v="#DIV/0!"/>
    <x v="1"/>
    <x v="6"/>
  </r>
  <r>
    <x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x v="2896"/>
    <x v="2895"/>
    <s v="&quot;Miracle on 34th Street&quot; is about faith and believing in others. _x000a_We believe. Do you?"/>
    <n v="3000"/>
    <n v="625"/>
    <x v="2"/>
    <x v="0"/>
    <s v="USD"/>
    <n v="1481522400"/>
    <n v="1480283321"/>
    <b v="0"/>
    <n v="12"/>
    <b v="0"/>
    <s v="theater/plays"/>
    <n v="0.20833333333333334"/>
    <n v="52.083333333333336"/>
    <x v="1"/>
    <x v="6"/>
  </r>
  <r>
    <x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x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x v="2899"/>
    <x v="2898"/>
    <s v="Sex, intrigue, lust, &amp; love; follow the lives of two individuals as their romance turns from innocent online flirting to something more"/>
    <n v="10000"/>
    <n v="0"/>
    <x v="2"/>
    <x v="0"/>
    <s v="USD"/>
    <n v="1469325158"/>
    <n v="1464141158"/>
    <b v="0"/>
    <n v="0"/>
    <b v="0"/>
    <s v="theater/plays"/>
    <n v="0"/>
    <e v="#DIV/0!"/>
    <x v="1"/>
    <x v="6"/>
  </r>
  <r>
    <x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x v="2901"/>
    <x v="2900"/>
    <s v="How can the visual age appreciate something that cant see? With these Audio Plays I will show you, if your willing to listen."/>
    <n v="750"/>
    <n v="6"/>
    <x v="2"/>
    <x v="0"/>
    <s v="USD"/>
    <n v="1423345339"/>
    <n v="1418161339"/>
    <b v="0"/>
    <n v="2"/>
    <b v="0"/>
    <s v="theater/plays"/>
    <n v="8.0000000000000002E-3"/>
    <n v="3"/>
    <x v="1"/>
    <x v="6"/>
  </r>
  <r>
    <x v="2902"/>
    <x v="2901"/>
    <s v="Help me honor and bring &quot;The American Soprano&quot; Leontyne Price back to the stage one more time."/>
    <n v="150000"/>
    <n v="25"/>
    <x v="2"/>
    <x v="0"/>
    <s v="USD"/>
    <n v="1440412396"/>
    <n v="1437820396"/>
    <b v="0"/>
    <n v="1"/>
    <b v="0"/>
    <s v="theater/plays"/>
    <n v="1.6666666666666666E-4"/>
    <n v="25"/>
    <x v="1"/>
    <x v="6"/>
  </r>
  <r>
    <x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x v="2904"/>
    <x v="2903"/>
    <s v="A Tequila slammer with a slice of Tarantino, a line of the London Fringe scene and a shot of â€œBreaking Badâ€. New Writing."/>
    <n v="1500"/>
    <n v="75"/>
    <x v="2"/>
    <x v="1"/>
    <s v="GBP"/>
    <n v="1415534400"/>
    <n v="1414538031"/>
    <b v="0"/>
    <n v="4"/>
    <b v="0"/>
    <s v="theater/plays"/>
    <n v="0.05"/>
    <n v="18.75"/>
    <x v="1"/>
    <x v="6"/>
  </r>
  <r>
    <x v="2905"/>
    <x v="2904"/>
    <s v="Philly-based feminist theatre's inaugural production about a woman's friendship with an awesome lady cowboy."/>
    <n v="3500"/>
    <n v="622"/>
    <x v="2"/>
    <x v="0"/>
    <s v="USD"/>
    <n v="1473211313"/>
    <n v="1472001713"/>
    <b v="0"/>
    <n v="17"/>
    <b v="0"/>
    <s v="theater/plays"/>
    <n v="0.17771428571428571"/>
    <n v="36.588235294117645"/>
    <x v="1"/>
    <x v="6"/>
  </r>
  <r>
    <x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x v="2907"/>
    <x v="2906"/>
    <s v="Spend an evening in the afterlife with some of the greatest women who ever lived. LITTLE NELL's,by Jill Hughes, Los Angeles- June, 2016"/>
    <n v="2500"/>
    <n v="2"/>
    <x v="2"/>
    <x v="0"/>
    <s v="USD"/>
    <n v="1463259837"/>
    <n v="1458075837"/>
    <b v="0"/>
    <n v="2"/>
    <b v="0"/>
    <s v="theater/plays"/>
    <n v="8.0000000000000004E-4"/>
    <n v="1"/>
    <x v="1"/>
    <x v="6"/>
  </r>
  <r>
    <x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x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x v="2910"/>
    <x v="2909"/>
    <s v="Free drama, dance and singing workshops for disadvantaged young people to inspire, create and help them follow their dreams."/>
    <n v="30000"/>
    <n v="1"/>
    <x v="2"/>
    <x v="1"/>
    <s v="GBP"/>
    <n v="1434139887"/>
    <n v="1428955887"/>
    <b v="0"/>
    <n v="1"/>
    <b v="0"/>
    <s v="theater/plays"/>
    <n v="3.3333333333333335E-5"/>
    <n v="1"/>
    <x v="1"/>
    <x v="6"/>
  </r>
  <r>
    <x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x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x v="2913"/>
    <x v="2912"/>
    <s v="A LIVE history infused, frightening magic and mind reading show in the heart of the Halloween capital of the world, Salem, MA!!"/>
    <n v="10000"/>
    <n v="2"/>
    <x v="2"/>
    <x v="0"/>
    <s v="USD"/>
    <n v="1410041339"/>
    <n v="1404857339"/>
    <b v="0"/>
    <n v="2"/>
    <b v="0"/>
    <s v="theater/plays"/>
    <n v="2.0000000000000001E-4"/>
    <n v="1"/>
    <x v="1"/>
    <x v="6"/>
  </r>
  <r>
    <x v="2914"/>
    <x v="2913"/>
    <s v="Hercules must complete four challenges in order to meet the father he never knew"/>
    <n v="25000"/>
    <n v="1"/>
    <x v="2"/>
    <x v="1"/>
    <s v="GBP"/>
    <n v="1426365994"/>
    <n v="1421185594"/>
    <b v="0"/>
    <n v="1"/>
    <b v="0"/>
    <s v="theater/plays"/>
    <n v="4.0000000000000003E-5"/>
    <n v="1"/>
    <x v="1"/>
    <x v="6"/>
  </r>
  <r>
    <x v="2915"/>
    <x v="2914"/>
    <s v="An inclusive, cross community, multi-cultural theatre production for children aged 3 to 16 and their families"/>
    <n v="1000"/>
    <n v="611"/>
    <x v="2"/>
    <x v="1"/>
    <s v="GBP"/>
    <n v="1458117190"/>
    <n v="1455528790"/>
    <b v="0"/>
    <n v="3"/>
    <b v="0"/>
    <s v="theater/plays"/>
    <n v="0.61099999999999999"/>
    <n v="203.66666666666666"/>
    <x v="1"/>
    <x v="6"/>
  </r>
  <r>
    <x v="2916"/>
    <x v="2915"/>
    <s v="The moving dramatisation of one man's journey to find the truth behind the Libyan regime change."/>
    <n v="1850"/>
    <n v="145"/>
    <x v="2"/>
    <x v="1"/>
    <s v="GBP"/>
    <n v="1400498789"/>
    <n v="1398511589"/>
    <b v="0"/>
    <n v="7"/>
    <b v="0"/>
    <s v="theater/plays"/>
    <n v="7.8378378378378383E-2"/>
    <n v="20.714285714285715"/>
    <x v="1"/>
    <x v="6"/>
  </r>
  <r>
    <x v="2917"/>
    <x v="2916"/>
    <s v="Cross dressing, cross gartering, crossed swords. Cross a bridge and come see this fantastically fun rendition of Twelfth Night"/>
    <n v="2000"/>
    <n v="437"/>
    <x v="2"/>
    <x v="0"/>
    <s v="USD"/>
    <n v="1442381847"/>
    <n v="1440826647"/>
    <b v="0"/>
    <n v="9"/>
    <b v="0"/>
    <s v="theater/plays"/>
    <n v="0.2185"/>
    <n v="48.555555555555557"/>
    <x v="1"/>
    <x v="6"/>
  </r>
  <r>
    <x v="2918"/>
    <x v="2917"/>
    <s v="A meta-theatrical retelling of Chekhov's Three Sisters, framed with Civil War Hymns, Dance, and wild theatricality."/>
    <n v="5000"/>
    <n v="1362"/>
    <x v="2"/>
    <x v="0"/>
    <s v="USD"/>
    <n v="1446131207"/>
    <n v="1443712007"/>
    <b v="0"/>
    <n v="20"/>
    <b v="0"/>
    <s v="theater/plays"/>
    <n v="0.27239999999999998"/>
    <n v="68.099999999999994"/>
    <x v="1"/>
    <x v="6"/>
  </r>
  <r>
    <x v="2919"/>
    <x v="2918"/>
    <s v="A full staged reading of a new play about a boy who learns how to be happy from the most unexpected person."/>
    <n v="600"/>
    <n v="51"/>
    <x v="2"/>
    <x v="0"/>
    <s v="USD"/>
    <n v="1407250329"/>
    <n v="1404658329"/>
    <b v="0"/>
    <n v="6"/>
    <b v="0"/>
    <s v="theater/plays"/>
    <n v="8.5000000000000006E-2"/>
    <n v="8.5"/>
    <x v="1"/>
    <x v="6"/>
  </r>
  <r>
    <x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x v="2921"/>
    <x v="2920"/>
    <s v="I'm creating a cabaret in which all donations go directly to Broadway Cares/Equity Fights AIDS."/>
    <n v="100"/>
    <n v="129"/>
    <x v="0"/>
    <x v="0"/>
    <s v="USD"/>
    <n v="1411679804"/>
    <n v="1409087804"/>
    <b v="0"/>
    <n v="3"/>
    <b v="1"/>
    <s v="theater/musical"/>
    <n v="1.29"/>
    <n v="43"/>
    <x v="1"/>
    <x v="40"/>
  </r>
  <r>
    <x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x v="2923"/>
    <x v="2922"/>
    <s v="Spreading the love of theatre, one step at a time. I would like to produce a reading of one of my favorite musicals"/>
    <n v="300"/>
    <n v="300"/>
    <x v="0"/>
    <x v="0"/>
    <s v="USD"/>
    <n v="1422068400"/>
    <n v="1420774779"/>
    <b v="0"/>
    <n v="10"/>
    <b v="1"/>
    <s v="theater/musical"/>
    <n v="1"/>
    <n v="30"/>
    <x v="1"/>
    <x v="40"/>
  </r>
  <r>
    <x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x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x v="2925"/>
    <s v="A musical, by Louis Lagalante and Patty Hamilton, that explores loss and the different ways we can choose to move on from it."/>
    <n v="3000"/>
    <n v="3750"/>
    <x v="0"/>
    <x v="0"/>
    <s v="USD"/>
    <n v="1424715779"/>
    <n v="1423506179"/>
    <b v="0"/>
    <n v="50"/>
    <b v="1"/>
    <s v="theater/musical"/>
    <n v="1.25"/>
    <n v="75"/>
    <x v="1"/>
    <x v="40"/>
  </r>
  <r>
    <x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x v="2928"/>
    <x v="2927"/>
    <s v="This is a touring production for schools in the Treasure Valley!"/>
    <n v="1000"/>
    <n v="1000"/>
    <x v="0"/>
    <x v="0"/>
    <s v="USD"/>
    <n v="1457135846"/>
    <n v="1454543846"/>
    <b v="0"/>
    <n v="24"/>
    <b v="1"/>
    <s v="theater/musical"/>
    <n v="1"/>
    <n v="41.666666666666664"/>
    <x v="1"/>
    <x v="40"/>
  </r>
  <r>
    <x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x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x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x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x v="2934"/>
    <x v="2933"/>
    <s v="Powerful community theatre production of Jason Robert Brown's &quot;Songs for a New World&quot; in London, Ontario."/>
    <n v="2500"/>
    <n v="2700"/>
    <x v="0"/>
    <x v="5"/>
    <s v="CAD"/>
    <n v="1402845364"/>
    <n v="1400253364"/>
    <b v="0"/>
    <n v="37"/>
    <b v="1"/>
    <s v="theater/musical"/>
    <n v="1.08"/>
    <n v="72.972972972972968"/>
    <x v="1"/>
    <x v="40"/>
  </r>
  <r>
    <x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x v="2936"/>
    <x v="2935"/>
    <s v="We need your help to complete our musical! Help us add two more original songs to our winter show, Babes in Toyland."/>
    <n v="1000"/>
    <n v="1280"/>
    <x v="0"/>
    <x v="0"/>
    <s v="USD"/>
    <n v="1413176340"/>
    <n v="1412091423"/>
    <b v="0"/>
    <n v="34"/>
    <b v="1"/>
    <s v="theater/musical"/>
    <n v="1.28"/>
    <n v="37.647058823529413"/>
    <x v="1"/>
    <x v="40"/>
  </r>
  <r>
    <x v="2937"/>
    <x v="2936"/>
    <s v="UCAS is a new British musical premiering at the Edinburgh Fringe Festival 2014."/>
    <n v="1500"/>
    <n v="2000"/>
    <x v="0"/>
    <x v="1"/>
    <s v="GBP"/>
    <n v="1405249113"/>
    <n v="1402657113"/>
    <b v="0"/>
    <n v="55"/>
    <b v="1"/>
    <s v="theater/musical"/>
    <n v="1.3333333333333333"/>
    <n v="36.363636363636367"/>
    <x v="1"/>
    <x v="40"/>
  </r>
  <r>
    <x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x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x v="2940"/>
    <x v="2939"/>
    <s v="We are asking for people to donate to our theater club, the ITAVA Players, a public high school club from Brooklyn, NY."/>
    <n v="2500"/>
    <n v="2681"/>
    <x v="0"/>
    <x v="0"/>
    <s v="USD"/>
    <n v="1421606018"/>
    <n v="1418150018"/>
    <b v="0"/>
    <n v="33"/>
    <b v="1"/>
    <s v="theater/musical"/>
    <n v="1.0724"/>
    <n v="81.242424242424249"/>
    <x v="1"/>
    <x v="40"/>
  </r>
  <r>
    <x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x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x v="2943"/>
    <x v="2942"/>
    <s v="Building a Resource Network and Funding Capacity to support, empower and promote Afrocentric Arts in Metro Columbus"/>
    <n v="3000"/>
    <n v="0"/>
    <x v="2"/>
    <x v="0"/>
    <s v="USD"/>
    <n v="1428894380"/>
    <n v="1426302380"/>
    <b v="0"/>
    <n v="0"/>
    <b v="0"/>
    <s v="theater/spaces"/>
    <n v="0"/>
    <e v="#DIV/0!"/>
    <x v="1"/>
    <x v="38"/>
  </r>
  <r>
    <x v="2944"/>
    <x v="2943"/>
    <s v="Our vision: build and operate a Theater Arts Center for south-central Washington state in Goldendale."/>
    <n v="10000"/>
    <n v="100"/>
    <x v="2"/>
    <x v="0"/>
    <s v="USD"/>
    <n v="1433714198"/>
    <n v="1431122198"/>
    <b v="0"/>
    <n v="1"/>
    <b v="0"/>
    <s v="theater/spaces"/>
    <n v="0.01"/>
    <n v="100"/>
    <x v="1"/>
    <x v="38"/>
  </r>
  <r>
    <x v="2945"/>
    <x v="2944"/>
    <s v="Where people that enjoy theater, or just something new can go to have fun and experience varying types of theater in Albuquerque."/>
    <n v="50000"/>
    <n v="0"/>
    <x v="2"/>
    <x v="0"/>
    <s v="USD"/>
    <n v="1432437660"/>
    <n v="1429845660"/>
    <b v="0"/>
    <n v="0"/>
    <b v="0"/>
    <s v="theater/spaces"/>
    <n v="0"/>
    <e v="#DIV/0!"/>
    <x v="1"/>
    <x v="38"/>
  </r>
  <r>
    <x v="2946"/>
    <x v="2945"/>
    <s v="I have set up a new theatre company, and am looking to raise funds to purchase a venue with a difference to a standard theatre."/>
    <n v="2000"/>
    <n v="2"/>
    <x v="2"/>
    <x v="1"/>
    <s v="GBP"/>
    <n v="1471265092"/>
    <n v="1468673092"/>
    <b v="0"/>
    <n v="2"/>
    <b v="0"/>
    <s v="theater/spaces"/>
    <n v="1E-3"/>
    <n v="1"/>
    <x v="1"/>
    <x v="38"/>
  </r>
  <r>
    <x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x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x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x v="2950"/>
    <x v="2949"/>
    <s v="Help www.KidZoneMuseum.org grow to serve children 1-18 with science, engineering, arts and PLAY especially low-income families."/>
    <n v="5000000"/>
    <n v="0"/>
    <x v="2"/>
    <x v="0"/>
    <s v="USD"/>
    <n v="1453538752"/>
    <n v="1450946752"/>
    <b v="0"/>
    <n v="0"/>
    <b v="0"/>
    <s v="theater/spaces"/>
    <n v="0"/>
    <e v="#DIV/0!"/>
    <x v="1"/>
    <x v="38"/>
  </r>
  <r>
    <x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x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x v="2953"/>
    <x v="2952"/>
    <s v="I want to purchase the former Bread Of Life Church and convert it into a multipurpose theater space for local talent."/>
    <n v="400000"/>
    <n v="605"/>
    <x v="1"/>
    <x v="0"/>
    <s v="USD"/>
    <n v="1444330821"/>
    <n v="1441738821"/>
    <b v="0"/>
    <n v="3"/>
    <b v="0"/>
    <s v="theater/spaces"/>
    <n v="1.5125E-3"/>
    <n v="201.66666666666666"/>
    <x v="1"/>
    <x v="38"/>
  </r>
  <r>
    <x v="2954"/>
    <x v="2953"/>
    <s v="Independent film theater, studio and tech lab with storefront, open space for creative people to grow their dream into a profit."/>
    <n v="15000"/>
    <n v="0"/>
    <x v="1"/>
    <x v="0"/>
    <s v="USD"/>
    <n v="1489669203"/>
    <n v="1487944803"/>
    <b v="0"/>
    <n v="0"/>
    <b v="0"/>
    <s v="theater/spaces"/>
    <n v="0"/>
    <e v="#DIV/0!"/>
    <x v="1"/>
    <x v="38"/>
  </r>
  <r>
    <x v="2955"/>
    <x v="2954"/>
    <s v="Stage Door Theater needs a stage for its current and future productions. Can you help?"/>
    <n v="1200"/>
    <n v="715"/>
    <x v="1"/>
    <x v="0"/>
    <s v="USD"/>
    <n v="1434476849"/>
    <n v="1431884849"/>
    <b v="0"/>
    <n v="11"/>
    <b v="0"/>
    <s v="theater/spaces"/>
    <n v="0.59583333333333333"/>
    <n v="65"/>
    <x v="1"/>
    <x v="38"/>
  </r>
  <r>
    <x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x v="2957"/>
    <x v="2956"/>
    <s v="Theatre in Tuscaloosa, AL built in the 1930s.  The headsets seem about that old. They are almost unusable."/>
    <n v="15000"/>
    <n v="280"/>
    <x v="1"/>
    <x v="0"/>
    <s v="USD"/>
    <n v="1427498172"/>
    <n v="1422317772"/>
    <b v="0"/>
    <n v="3"/>
    <b v="0"/>
    <s v="theater/spaces"/>
    <n v="1.8666666666666668E-2"/>
    <n v="93.333333333333329"/>
    <x v="1"/>
    <x v="38"/>
  </r>
  <r>
    <x v="2958"/>
    <x v="2957"/>
    <s v="Chicago Based Theater Company and Venue Dedicated to Social Justice and Mainstreaming the Palestinian Narrative"/>
    <n v="80000"/>
    <n v="0"/>
    <x v="1"/>
    <x v="0"/>
    <s v="USD"/>
    <n v="1462729317"/>
    <n v="1457548917"/>
    <b v="0"/>
    <n v="0"/>
    <b v="0"/>
    <s v="theater/spaces"/>
    <n v="0"/>
    <e v="#DIV/0!"/>
    <x v="1"/>
    <x v="38"/>
  </r>
  <r>
    <x v="2959"/>
    <x v="2958"/>
    <s v="A magical, unique, theatre bus which aims to inspire the creative communities around Bath and create unique performance opportunities."/>
    <n v="10000"/>
    <n v="0"/>
    <x v="1"/>
    <x v="1"/>
    <s v="GBP"/>
    <n v="1465258325"/>
    <n v="1462666325"/>
    <b v="0"/>
    <n v="0"/>
    <b v="0"/>
    <s v="theater/spaces"/>
    <n v="0"/>
    <e v="#DIV/0!"/>
    <x v="1"/>
    <x v="38"/>
  </r>
  <r>
    <x v="2960"/>
    <x v="2959"/>
    <s v="Built in the late 1800's, this 70K sq. feet estate has fallen into disrepair.  Seeking to buy and convert to useful space"/>
    <n v="30000000"/>
    <n v="0"/>
    <x v="1"/>
    <x v="0"/>
    <s v="USD"/>
    <n v="1410459023"/>
    <n v="1407867023"/>
    <b v="0"/>
    <n v="0"/>
    <b v="0"/>
    <s v="theater/spaces"/>
    <n v="0"/>
    <e v="#DIV/0!"/>
    <x v="1"/>
    <x v="38"/>
  </r>
  <r>
    <x v="2961"/>
    <x v="2960"/>
    <s v="Teens in Take Note Troupe put on Shakespeare in the Park annually. Keep relevant, family-friendly Shakespeare in the community!"/>
    <n v="5000"/>
    <n v="5481"/>
    <x v="0"/>
    <x v="0"/>
    <s v="USD"/>
    <n v="1427342400"/>
    <n v="1424927159"/>
    <b v="0"/>
    <n v="108"/>
    <b v="1"/>
    <s v="theater/plays"/>
    <n v="1.0962000000000001"/>
    <n v="50.75"/>
    <x v="1"/>
    <x v="6"/>
  </r>
  <r>
    <x v="2962"/>
    <x v="2961"/>
    <s v="A pop-up outdoor theatre company bringing accessible Shakespeare to parks and other locations in the greater Phoenix area!"/>
    <n v="1000"/>
    <n v="1218"/>
    <x v="0"/>
    <x v="0"/>
    <s v="USD"/>
    <n v="1425193140"/>
    <n v="1422769906"/>
    <b v="0"/>
    <n v="20"/>
    <b v="1"/>
    <s v="theater/plays"/>
    <n v="1.218"/>
    <n v="60.9"/>
    <x v="1"/>
    <x v="6"/>
  </r>
  <r>
    <x v="2963"/>
    <x v="2962"/>
    <s v="A hilarious comedy show about motherhood...through stories, videos and stand-up you'll realize YOUâ€™RE NOT CRAZY, motherhood is!"/>
    <n v="10000"/>
    <n v="10685"/>
    <x v="0"/>
    <x v="0"/>
    <s v="USD"/>
    <n v="1435835824"/>
    <n v="1433243824"/>
    <b v="0"/>
    <n v="98"/>
    <b v="1"/>
    <s v="theater/plays"/>
    <n v="1.0685"/>
    <n v="109.03061224489795"/>
    <x v="1"/>
    <x v="6"/>
  </r>
  <r>
    <x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x v="2966"/>
    <s v="Scissortail is a story of loss, grief, and recovery based on the events of the 1995 Oklahoma City Bombing."/>
    <n v="5000"/>
    <n v="5696"/>
    <x v="0"/>
    <x v="0"/>
    <s v="USD"/>
    <n v="1425872692"/>
    <n v="1423284292"/>
    <b v="0"/>
    <n v="71"/>
    <b v="1"/>
    <s v="theater/plays"/>
    <n v="1.1392"/>
    <n v="80.225352112676063"/>
    <x v="1"/>
    <x v="6"/>
  </r>
  <r>
    <x v="2968"/>
    <x v="2967"/>
    <s v="The Curse of the Babywoman is real â€” and it is coming to FringeNYC this August."/>
    <n v="3500"/>
    <n v="3710"/>
    <x v="0"/>
    <x v="0"/>
    <s v="USD"/>
    <n v="1471406340"/>
    <n v="1470227660"/>
    <b v="0"/>
    <n v="47"/>
    <b v="1"/>
    <s v="theater/plays"/>
    <n v="1.06"/>
    <n v="78.936170212765958"/>
    <x v="1"/>
    <x v="6"/>
  </r>
  <r>
    <x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x v="2969"/>
    <s v="Kara Ayn Napolitano's latest play about a young mother's attempt to reclaim her life after making a serious mistake."/>
    <n v="6000"/>
    <n v="6360"/>
    <x v="0"/>
    <x v="0"/>
    <s v="USD"/>
    <n v="1405699451"/>
    <n v="1403107451"/>
    <b v="0"/>
    <n v="91"/>
    <b v="1"/>
    <s v="theater/plays"/>
    <n v="1.06"/>
    <n v="69.890109890109883"/>
    <x v="1"/>
    <x v="6"/>
  </r>
  <r>
    <x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x v="2971"/>
    <s v="A group of artists. A mythical art piece. A harrowing quest. And some margaritas."/>
    <n v="2000"/>
    <n v="2107"/>
    <x v="0"/>
    <x v="0"/>
    <s v="USD"/>
    <n v="1480899600"/>
    <n v="1479609520"/>
    <b v="0"/>
    <n v="17"/>
    <b v="1"/>
    <s v="theater/plays"/>
    <n v="1.0535000000000001"/>
    <n v="123.94117647058823"/>
    <x v="1"/>
    <x v="6"/>
  </r>
  <r>
    <x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x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x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x v="2975"/>
    <s v="A play that addresses an important social issue, brought to light by members of the UoM Drama Society."/>
    <n v="70"/>
    <n v="120"/>
    <x v="0"/>
    <x v="1"/>
    <s v="GBP"/>
    <n v="1457870400"/>
    <n v="1456421530"/>
    <b v="0"/>
    <n v="14"/>
    <b v="1"/>
    <s v="theater/plays"/>
    <n v="1.7142857142857142"/>
    <n v="8.5714285714285712"/>
    <x v="1"/>
    <x v="6"/>
  </r>
  <r>
    <x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x v="2979"/>
    <x v="2978"/>
    <s v="Dear Stone returns with Yasmina Reza's 'ART', a compelling, clever exploration of friendship under duress. Thanks for watching!"/>
    <n v="5000"/>
    <n v="5070"/>
    <x v="0"/>
    <x v="0"/>
    <s v="USD"/>
    <n v="1420524000"/>
    <n v="1419104823"/>
    <b v="0"/>
    <n v="46"/>
    <b v="1"/>
    <s v="theater/plays"/>
    <n v="1.014"/>
    <n v="110.21739130434783"/>
    <x v="1"/>
    <x v="6"/>
  </r>
  <r>
    <x v="2980"/>
    <x v="2979"/>
    <s v="1 director, 4 actors, and a whole lotta determination. Help us bring this brilliant story to the heart of NYC!"/>
    <n v="3000"/>
    <n v="3275"/>
    <x v="0"/>
    <x v="0"/>
    <s v="USD"/>
    <n v="1440381600"/>
    <n v="1438639130"/>
    <b v="0"/>
    <n v="24"/>
    <b v="1"/>
    <s v="theater/plays"/>
    <n v="1.0916666666666666"/>
    <n v="136.45833333333334"/>
    <x v="1"/>
    <x v="6"/>
  </r>
  <r>
    <x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x v="2982"/>
    <x v="2981"/>
    <s v="Renovating this historical landmark, into an arts venue and theatre space for the community."/>
    <n v="5000"/>
    <n v="5103"/>
    <x v="0"/>
    <x v="1"/>
    <s v="GBP"/>
    <n v="1455208143"/>
    <n v="1452616143"/>
    <b v="1"/>
    <n v="59"/>
    <b v="1"/>
    <s v="theater/spaces"/>
    <n v="1.0206"/>
    <n v="86.491525423728817"/>
    <x v="1"/>
    <x v="38"/>
  </r>
  <r>
    <x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x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x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x v="2988"/>
    <x v="2987"/>
    <s v="Since October 2015 the Shoebox Theatre has become a hub of creativity - The next step in our journey is to hang stage curtains!"/>
    <n v="1000"/>
    <n v="1000"/>
    <x v="0"/>
    <x v="1"/>
    <s v="GBP"/>
    <n v="1466412081"/>
    <n v="1463820081"/>
    <b v="0"/>
    <n v="28"/>
    <b v="1"/>
    <s v="theater/spaces"/>
    <n v="1"/>
    <n v="35.714285714285715"/>
    <x v="1"/>
    <x v="38"/>
  </r>
  <r>
    <x v="2989"/>
    <x v="2988"/>
    <s v="Bring the movies back to Bethel, Maine."/>
    <n v="20000"/>
    <n v="35307"/>
    <x v="0"/>
    <x v="0"/>
    <s v="USD"/>
    <n v="1450673940"/>
    <n v="1448756962"/>
    <b v="0"/>
    <n v="364"/>
    <b v="1"/>
    <s v="theater/spaces"/>
    <n v="1.76535"/>
    <n v="96.997252747252745"/>
    <x v="1"/>
    <x v="38"/>
  </r>
  <r>
    <x v="2990"/>
    <x v="2989"/>
    <s v="We are a non-profit revitalizing the Gloria Theatre - our gift to the community - and we need your help #arts #community #theater"/>
    <n v="10000"/>
    <n v="10000"/>
    <x v="0"/>
    <x v="0"/>
    <s v="USD"/>
    <n v="1452174420"/>
    <n v="1449150420"/>
    <b v="0"/>
    <n v="27"/>
    <b v="1"/>
    <s v="theater/spaces"/>
    <n v="1"/>
    <n v="370.37037037037038"/>
    <x v="1"/>
    <x v="38"/>
  </r>
  <r>
    <x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x v="2991"/>
    <s v="Creating a non-profit CAFE &amp; VILLAGE COMMONS in SE Portland, in service to Neighbors, Kids, Artists &amp; the Underserved"/>
    <n v="3000"/>
    <n v="3135"/>
    <x v="0"/>
    <x v="0"/>
    <s v="USD"/>
    <n v="1476037510"/>
    <n v="1473445510"/>
    <b v="0"/>
    <n v="64"/>
    <b v="1"/>
    <s v="theater/spaces"/>
    <n v="1.0449999999999999"/>
    <n v="48.984375"/>
    <x v="1"/>
    <x v="38"/>
  </r>
  <r>
    <x v="2993"/>
    <x v="2992"/>
    <s v="Help us build the Kitchen from Hell!"/>
    <n v="1000"/>
    <n v="1003"/>
    <x v="0"/>
    <x v="0"/>
    <s v="USD"/>
    <n v="1455998867"/>
    <n v="1453406867"/>
    <b v="0"/>
    <n v="22"/>
    <b v="1"/>
    <s v="theater/spaces"/>
    <n v="1.0029999999999999"/>
    <n v="45.590909090909093"/>
    <x v="1"/>
    <x v="38"/>
  </r>
  <r>
    <x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x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x v="2995"/>
    <s v="A permanent home for comedy in Connecticut in the heart of downtown Hartford."/>
    <n v="35000"/>
    <n v="60180"/>
    <x v="0"/>
    <x v="0"/>
    <s v="USD"/>
    <n v="1432677240"/>
    <n v="1427493240"/>
    <b v="0"/>
    <n v="392"/>
    <b v="1"/>
    <s v="theater/spaces"/>
    <n v="1.7194285714285715"/>
    <n v="153.5204081632653"/>
    <x v="1"/>
    <x v="38"/>
  </r>
  <r>
    <x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x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x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x v="3000"/>
    <x v="2999"/>
    <s v="A benefit show featuring musicians, dancers &amp; poets all under age 30 to raise money in support of LGBTQ rights and programs."/>
    <n v="500"/>
    <n v="500"/>
    <x v="0"/>
    <x v="0"/>
    <s v="USD"/>
    <n v="1485885600"/>
    <n v="1484682670"/>
    <b v="0"/>
    <n v="8"/>
    <b v="1"/>
    <s v="theater/spaces"/>
    <n v="1"/>
    <n v="62.5"/>
    <x v="1"/>
    <x v="38"/>
  </r>
  <r>
    <x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x v="3002"/>
    <x v="3001"/>
    <s v="Make the workshop/ small stage space at Jimmy's No 43 even better than before!"/>
    <n v="7000"/>
    <n v="7595.43"/>
    <x v="0"/>
    <x v="0"/>
    <s v="USD"/>
    <n v="1356552252"/>
    <n v="1353960252"/>
    <b v="0"/>
    <n v="104"/>
    <b v="1"/>
    <s v="theater/spaces"/>
    <n v="1.0850614285714286"/>
    <n v="73.032980769230775"/>
    <x v="1"/>
    <x v="38"/>
  </r>
  <r>
    <x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x v="3005"/>
    <s v="We're an affordable theatre and rental space that can be molded into anything by anyone."/>
    <n v="8000"/>
    <n v="8620"/>
    <x v="0"/>
    <x v="5"/>
    <s v="CAD"/>
    <n v="1418580591"/>
    <n v="1415988591"/>
    <b v="0"/>
    <n v="97"/>
    <b v="1"/>
    <s v="theater/spaces"/>
    <n v="1.0774999999999999"/>
    <n v="88.865979381443296"/>
    <x v="1"/>
    <x v="38"/>
  </r>
  <r>
    <x v="3007"/>
    <x v="3006"/>
    <s v="Consuite for 2015 CoreCon.  An adventure into insanity."/>
    <n v="600"/>
    <n v="1080"/>
    <x v="0"/>
    <x v="0"/>
    <s v="USD"/>
    <n v="1429938683"/>
    <n v="1428124283"/>
    <b v="0"/>
    <n v="20"/>
    <b v="1"/>
    <s v="theater/spaces"/>
    <n v="1.8"/>
    <n v="54"/>
    <x v="1"/>
    <x v="38"/>
  </r>
  <r>
    <x v="3008"/>
    <x v="3007"/>
    <s v="Help fund Silver Spring Stage's HVAC costs for the upcoming year! Don't leave us out in the cold (pun intended)!"/>
    <n v="3000"/>
    <n v="3035"/>
    <x v="0"/>
    <x v="0"/>
    <s v="USD"/>
    <n v="1453352719"/>
    <n v="1450760719"/>
    <b v="0"/>
    <n v="26"/>
    <b v="1"/>
    <s v="theater/spaces"/>
    <n v="1.0116666666666667"/>
    <n v="116.73076923076923"/>
    <x v="1"/>
    <x v="38"/>
  </r>
  <r>
    <x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x v="3009"/>
    <s v="STC &amp; the Sheboygan Area School District are working tirelessly to renovate our 30-year-old sound system. Help us sound better for you!"/>
    <n v="1500"/>
    <n v="2370"/>
    <x v="0"/>
    <x v="0"/>
    <s v="USD"/>
    <n v="1424548719"/>
    <n v="1419364719"/>
    <b v="0"/>
    <n v="15"/>
    <b v="1"/>
    <s v="theater/spaces"/>
    <n v="1.58"/>
    <n v="158"/>
    <x v="1"/>
    <x v="38"/>
  </r>
  <r>
    <x v="3011"/>
    <x v="3010"/>
    <s v="Necesitamos tu ayuda para poder llevar la magia del teatro universitario al Teatro Lagrada de Madrid el 23 de diciembre :)"/>
    <n v="300"/>
    <n v="371"/>
    <x v="0"/>
    <x v="3"/>
    <s v="EUR"/>
    <n v="1450911540"/>
    <n v="1448536516"/>
    <b v="0"/>
    <n v="25"/>
    <b v="1"/>
    <s v="theater/spaces"/>
    <n v="1.2366666666666666"/>
    <n v="14.84"/>
    <x v="1"/>
    <x v="38"/>
  </r>
  <r>
    <x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x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x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x v="3014"/>
    <s v="We're turning an old yogurt shop into a live theater in downtown Charleston.   Please help us hang our sign!"/>
    <n v="3400"/>
    <n v="3508"/>
    <x v="0"/>
    <x v="0"/>
    <s v="USD"/>
    <n v="1402459200"/>
    <n v="1401125238"/>
    <b v="0"/>
    <n v="40"/>
    <b v="1"/>
    <s v="theater/spaces"/>
    <n v="1.0317647058823529"/>
    <n v="87.7"/>
    <x v="1"/>
    <x v="38"/>
  </r>
  <r>
    <x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x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x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x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x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x v="3025"/>
    <x v="3024"/>
    <s v="Be part of building Cardiff's first pub theatre, located right in the city centre. Launching January 2015."/>
    <n v="2500"/>
    <n v="7555"/>
    <x v="0"/>
    <x v="1"/>
    <s v="GBP"/>
    <n v="1401465600"/>
    <n v="1399032813"/>
    <b v="0"/>
    <n v="145"/>
    <b v="1"/>
    <s v="theater/spaces"/>
    <n v="3.0219999999999998"/>
    <n v="52.103448275862071"/>
    <x v="1"/>
    <x v="38"/>
  </r>
  <r>
    <x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x v="3027"/>
    <x v="3026"/>
    <s v="Wavy says let's LIGHT UP THE RAINBOW STAGE and as our stretch reward we'll throw all of us a PARTY!"/>
    <n v="40000"/>
    <n v="52576"/>
    <x v="0"/>
    <x v="0"/>
    <s v="USD"/>
    <n v="1426866851"/>
    <n v="1424278451"/>
    <b v="0"/>
    <n v="320"/>
    <b v="1"/>
    <s v="theater/spaces"/>
    <n v="1.3144"/>
    <n v="164.3"/>
    <x v="1"/>
    <x v="38"/>
  </r>
  <r>
    <x v="3028"/>
    <x v="3027"/>
    <s v="We have a space! Help us fill it with a stage, chairs, gear and audiences' laughter!"/>
    <n v="5000"/>
    <n v="8401"/>
    <x v="0"/>
    <x v="0"/>
    <s v="USD"/>
    <n v="1471242025"/>
    <n v="1468650025"/>
    <b v="0"/>
    <n v="99"/>
    <b v="1"/>
    <s v="theater/spaces"/>
    <n v="1.6801999999999999"/>
    <n v="84.858585858585855"/>
    <x v="1"/>
    <x v="38"/>
  </r>
  <r>
    <x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x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x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x v="3032"/>
    <x v="3031"/>
    <s v="One night only, not-for-profit, neighborhood haunted attraction that will scare your mask off! Coming this Halloween."/>
    <n v="1000"/>
    <n v="1272"/>
    <x v="0"/>
    <x v="0"/>
    <s v="USD"/>
    <n v="1441933459"/>
    <n v="1439341459"/>
    <b v="0"/>
    <n v="25"/>
    <b v="1"/>
    <s v="theater/spaces"/>
    <n v="1.272"/>
    <n v="50.88"/>
    <x v="1"/>
    <x v="38"/>
  </r>
  <r>
    <x v="3033"/>
    <x v="3032"/>
    <s v="Finally Stagelights will have a space of our very own!  Be a part of this exciting new adventure in Greensboro!!"/>
    <n v="3000"/>
    <n v="4396"/>
    <x v="0"/>
    <x v="0"/>
    <s v="USD"/>
    <n v="1471487925"/>
    <n v="1468895925"/>
    <b v="0"/>
    <n v="23"/>
    <b v="1"/>
    <s v="theater/spaces"/>
    <n v="1.4653333333333334"/>
    <n v="191.13043478260869"/>
    <x v="1"/>
    <x v="38"/>
  </r>
  <r>
    <x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x v="3034"/>
    <s v="Help create a permanent home for live comedy shows and classes in Downtown RVA."/>
    <n v="25000"/>
    <n v="27196.71"/>
    <x v="0"/>
    <x v="0"/>
    <s v="USD"/>
    <n v="1367674009"/>
    <n v="1365082009"/>
    <b v="0"/>
    <n v="307"/>
    <b v="1"/>
    <s v="theater/spaces"/>
    <n v="1.0878684000000001"/>
    <n v="88.588631921824103"/>
    <x v="1"/>
    <x v="38"/>
  </r>
  <r>
    <x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x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x v="3040"/>
    <x v="3039"/>
    <s v="48 hours of deck screws, dry wall, hard hats and needed renovation to help the Jayhawk rise from the ashes."/>
    <n v="3000"/>
    <n v="3225"/>
    <x v="0"/>
    <x v="0"/>
    <s v="USD"/>
    <n v="1435359600"/>
    <n v="1434999621"/>
    <b v="0"/>
    <n v="42"/>
    <b v="1"/>
    <s v="theater/spaces"/>
    <n v="1.075"/>
    <n v="76.785714285714292"/>
    <x v="1"/>
    <x v="38"/>
  </r>
  <r>
    <x v="3041"/>
    <x v="3040"/>
    <s v="Privet! Hello! Bon Jour! We are the Arlekin Players Theatre and we need a home."/>
    <n v="8300"/>
    <n v="9170"/>
    <x v="0"/>
    <x v="0"/>
    <s v="USD"/>
    <n v="1453323048"/>
    <n v="1450731048"/>
    <b v="0"/>
    <n v="95"/>
    <b v="1"/>
    <s v="theater/spaces"/>
    <n v="1.1048192771084338"/>
    <n v="96.526315789473685"/>
    <x v="1"/>
    <x v="38"/>
  </r>
  <r>
    <x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x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x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x v="3047"/>
    <x v="3046"/>
    <s v="Hi! We're the Graduating Seniors Acting V Seniors at Temple University! Welcome to our Kick starter Page!"/>
    <n v="500"/>
    <n v="745"/>
    <x v="0"/>
    <x v="0"/>
    <s v="USD"/>
    <n v="1461762960"/>
    <n v="1457999054"/>
    <b v="0"/>
    <n v="20"/>
    <b v="1"/>
    <s v="theater/spaces"/>
    <n v="1.49"/>
    <n v="37.25"/>
    <x v="1"/>
    <x v="38"/>
  </r>
  <r>
    <x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x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x v="3049"/>
    <s v="Help fund The Black Pearl Consuite at CoreCon VIII: On Ancient Seas!"/>
    <n v="600"/>
    <n v="636"/>
    <x v="0"/>
    <x v="0"/>
    <s v="USD"/>
    <n v="1462420960"/>
    <n v="1459828960"/>
    <b v="0"/>
    <n v="9"/>
    <b v="1"/>
    <s v="theater/spaces"/>
    <n v="1.06"/>
    <n v="70.666666666666671"/>
    <x v="1"/>
    <x v="38"/>
  </r>
  <r>
    <x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x v="3052"/>
    <x v="3051"/>
    <s v="To let the arts continue in Walker Minnesota We need a performing arts space and art gallery"/>
    <n v="50000"/>
    <n v="75"/>
    <x v="2"/>
    <x v="0"/>
    <s v="USD"/>
    <n v="1432828740"/>
    <n v="1430237094"/>
    <b v="0"/>
    <n v="2"/>
    <b v="0"/>
    <s v="theater/spaces"/>
    <n v="1.5E-3"/>
    <n v="37.5"/>
    <x v="1"/>
    <x v="38"/>
  </r>
  <r>
    <x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x v="3054"/>
    <x v="3053"/>
    <s v="A &quot;haunted house&quot; that benefits the community by helping local college students with volunteer hours and helping out local charities."/>
    <n v="300"/>
    <n v="0"/>
    <x v="2"/>
    <x v="0"/>
    <s v="USD"/>
    <n v="1425258240"/>
    <n v="1422043154"/>
    <b v="0"/>
    <n v="0"/>
    <b v="0"/>
    <s v="theater/spaces"/>
    <n v="0"/>
    <e v="#DIV/0!"/>
    <x v="1"/>
    <x v="38"/>
  </r>
  <r>
    <x v="3055"/>
    <x v="3054"/>
    <s v="I have been in the Surfing business since 1962 have a collection of surfing memorabilia I would like to open a surfing museum"/>
    <n v="20000"/>
    <n v="1"/>
    <x v="2"/>
    <x v="0"/>
    <s v="USD"/>
    <n v="1420844390"/>
    <n v="1415660390"/>
    <b v="0"/>
    <n v="1"/>
    <b v="0"/>
    <s v="theater/spaces"/>
    <n v="5.0000000000000002E-5"/>
    <n v="1"/>
    <x v="1"/>
    <x v="38"/>
  </r>
  <r>
    <x v="3056"/>
    <x v="3055"/>
    <s v="Looking to establish a communal space for art shows, bands, farmer's markets, environmental education, and traditional skills."/>
    <n v="25000"/>
    <n v="0"/>
    <x v="2"/>
    <x v="0"/>
    <s v="USD"/>
    <n v="1412003784"/>
    <n v="1406819784"/>
    <b v="0"/>
    <n v="0"/>
    <b v="0"/>
    <s v="theater/spaces"/>
    <n v="0"/>
    <e v="#DIV/0!"/>
    <x v="1"/>
    <x v="38"/>
  </r>
  <r>
    <x v="3057"/>
    <x v="3056"/>
    <s v="A series of 6 educational theme parks. This project is to fund the plans and 3D designs required to build the first park."/>
    <n v="50000"/>
    <n v="0"/>
    <x v="2"/>
    <x v="1"/>
    <s v="GBP"/>
    <n v="1459694211"/>
    <n v="1457105811"/>
    <b v="0"/>
    <n v="0"/>
    <b v="0"/>
    <s v="theater/spaces"/>
    <n v="0"/>
    <e v="#DIV/0!"/>
    <x v="1"/>
    <x v="38"/>
  </r>
  <r>
    <x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x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x v="3060"/>
    <x v="3059"/>
    <s v="Save the historic Roxy theatre in Bremerton WA from being repurposed as office space."/>
    <n v="220000"/>
    <n v="335"/>
    <x v="2"/>
    <x v="0"/>
    <s v="USD"/>
    <n v="1443422134"/>
    <n v="1440830134"/>
    <b v="0"/>
    <n v="6"/>
    <b v="0"/>
    <s v="theater/spaces"/>
    <n v="1.5227272727272728E-3"/>
    <n v="55.833333333333336"/>
    <x v="1"/>
    <x v="38"/>
  </r>
  <r>
    <x v="3061"/>
    <x v="3060"/>
    <s v="Save a historic Local theater."/>
    <n v="1000000"/>
    <n v="0"/>
    <x v="2"/>
    <x v="0"/>
    <s v="USD"/>
    <n v="1407955748"/>
    <n v="1405363748"/>
    <b v="0"/>
    <n v="0"/>
    <b v="0"/>
    <s v="theater/spaces"/>
    <n v="0"/>
    <e v="#DIV/0!"/>
    <x v="1"/>
    <x v="38"/>
  </r>
  <r>
    <x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x v="3063"/>
    <x v="3062"/>
    <s v="Members of the local Miami music scene are putting together a venue/creative space in Kendall!"/>
    <n v="3000"/>
    <n v="587"/>
    <x v="2"/>
    <x v="0"/>
    <s v="USD"/>
    <n v="1477174138"/>
    <n v="1474150138"/>
    <b v="0"/>
    <n v="23"/>
    <b v="0"/>
    <s v="theater/spaces"/>
    <n v="0.19566666666666666"/>
    <n v="25.521739130434781"/>
    <x v="1"/>
    <x v="38"/>
  </r>
  <r>
    <x v="3064"/>
    <x v="3063"/>
    <s v="An epicenter for connection, creation and expression of the community."/>
    <n v="75000"/>
    <n v="8471"/>
    <x v="2"/>
    <x v="0"/>
    <s v="USD"/>
    <n v="1448175540"/>
    <n v="1445483246"/>
    <b v="0"/>
    <n v="72"/>
    <b v="0"/>
    <s v="theater/spaces"/>
    <n v="0.11294666666666667"/>
    <n v="117.65277777777777"/>
    <x v="1"/>
    <x v="38"/>
  </r>
  <r>
    <x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x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x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x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x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x v="3070"/>
    <x v="3069"/>
    <s v="Liverpool's 1st purpose built 7 night a week comedy club, bar &amp; restaurant with live music &amp; much more"/>
    <n v="10000"/>
    <n v="334"/>
    <x v="2"/>
    <x v="1"/>
    <s v="GBP"/>
    <n v="1481132169"/>
    <n v="1479317769"/>
    <b v="0"/>
    <n v="16"/>
    <b v="0"/>
    <s v="theater/spaces"/>
    <n v="3.3399999999999999E-2"/>
    <n v="20.875"/>
    <x v="1"/>
    <x v="38"/>
  </r>
  <r>
    <x v="3071"/>
    <x v="3070"/>
    <s v="Anyone can create. They just need a place and an opportunity. The Echo Theatre (Provo) provides that opportunity."/>
    <n v="12000"/>
    <n v="7173"/>
    <x v="2"/>
    <x v="0"/>
    <s v="USD"/>
    <n v="1429595940"/>
    <n v="1428082481"/>
    <b v="0"/>
    <n v="117"/>
    <b v="0"/>
    <s v="theater/spaces"/>
    <n v="0.59775"/>
    <n v="61.307692307692307"/>
    <x v="1"/>
    <x v="38"/>
  </r>
  <r>
    <x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x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x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x v="3075"/>
    <x v="3074"/>
    <s v="Magic Morgan &amp; Liliana are raising funds to expand their famed traveling magic show to a theater of magic."/>
    <n v="15000"/>
    <n v="1296"/>
    <x v="2"/>
    <x v="0"/>
    <s v="USD"/>
    <n v="1471573640"/>
    <n v="1467253640"/>
    <b v="0"/>
    <n v="20"/>
    <b v="0"/>
    <s v="theater/spaces"/>
    <n v="8.6400000000000005E-2"/>
    <n v="64.8"/>
    <x v="1"/>
    <x v="38"/>
  </r>
  <r>
    <x v="3076"/>
    <x v="3075"/>
    <s v="Helping female comedians get in their 10,000 Hours of practice!"/>
    <n v="10000"/>
    <n v="1506"/>
    <x v="2"/>
    <x v="0"/>
    <s v="USD"/>
    <n v="1444405123"/>
    <n v="1439221123"/>
    <b v="0"/>
    <n v="50"/>
    <b v="0"/>
    <s v="theater/spaces"/>
    <n v="0.15060000000000001"/>
    <n v="30.12"/>
    <x v="1"/>
    <x v="38"/>
  </r>
  <r>
    <x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x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x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x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x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x v="3082"/>
    <x v="3081"/>
    <s v="Help expand the time of everyones favorite magic store!  It currently limited to 3 days a week. If not for you, then the children!"/>
    <n v="9000"/>
    <n v="0"/>
    <x v="2"/>
    <x v="0"/>
    <s v="USD"/>
    <n v="1447628946"/>
    <n v="1445033346"/>
    <b v="0"/>
    <n v="0"/>
    <b v="0"/>
    <s v="theater/spaces"/>
    <n v="0"/>
    <e v="#DIV/0!"/>
    <x v="1"/>
    <x v="38"/>
  </r>
  <r>
    <x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x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x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x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x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x v="3088"/>
    <x v="3087"/>
    <s v="We believe it's time to open a visitor's center that highlights the small towns of the upper Midwest."/>
    <n v="65000"/>
    <n v="126"/>
    <x v="2"/>
    <x v="0"/>
    <s v="USD"/>
    <n v="1420724460"/>
    <n v="1418046247"/>
    <b v="0"/>
    <n v="3"/>
    <b v="0"/>
    <s v="theater/spaces"/>
    <n v="1.9384615384615384E-3"/>
    <n v="42"/>
    <x v="1"/>
    <x v="38"/>
  </r>
  <r>
    <x v="3089"/>
    <x v="3088"/>
    <s v="A community space in Somerville, MA to celebrate the beautiful intersection of sports and creativity."/>
    <n v="25000"/>
    <n v="5854"/>
    <x v="2"/>
    <x v="0"/>
    <s v="USD"/>
    <n v="1468029540"/>
    <n v="1465304483"/>
    <b v="0"/>
    <n v="45"/>
    <b v="0"/>
    <s v="theater/spaces"/>
    <n v="0.23416000000000001"/>
    <n v="130.0888888888889"/>
    <x v="1"/>
    <x v="38"/>
  </r>
  <r>
    <x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x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x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x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x v="3094"/>
    <x v="3093"/>
    <s v="This is a Kickstarter to help with the start up costs for Illusionist, Chris Lengyel's Summer 2016 Tour!"/>
    <n v="100000"/>
    <n v="25"/>
    <x v="2"/>
    <x v="0"/>
    <s v="USD"/>
    <n v="1442775956"/>
    <n v="1437591956"/>
    <b v="0"/>
    <n v="1"/>
    <b v="0"/>
    <s v="theater/spaces"/>
    <n v="2.5000000000000001E-4"/>
    <n v="25"/>
    <x v="1"/>
    <x v="38"/>
  </r>
  <r>
    <x v="3095"/>
    <x v="3094"/>
    <s v="We are a small theatre company looking to provide world class theatre to the working class in the Greater New York area."/>
    <n v="14920"/>
    <n v="50"/>
    <x v="2"/>
    <x v="0"/>
    <s v="USD"/>
    <n v="1470011780"/>
    <n v="1464827780"/>
    <b v="0"/>
    <n v="1"/>
    <b v="0"/>
    <s v="theater/spaces"/>
    <n v="3.351206434316354E-3"/>
    <n v="50"/>
    <x v="1"/>
    <x v="38"/>
  </r>
  <r>
    <x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x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x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x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x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x v="3101"/>
    <x v="3100"/>
    <s v="LabellisÃ© 14-18, Mots Ã‰crits est un projet itinÃ©rant de lectures Ã  voix haute par des amateurs, mises en espace par une comÃ©dienne."/>
    <n v="2500"/>
    <n v="300"/>
    <x v="2"/>
    <x v="6"/>
    <s v="EUR"/>
    <n v="1437033360"/>
    <n v="1434445937"/>
    <b v="0"/>
    <n v="12"/>
    <b v="0"/>
    <s v="theater/spaces"/>
    <n v="0.12"/>
    <n v="25"/>
    <x v="1"/>
    <x v="38"/>
  </r>
  <r>
    <x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x v="3103"/>
    <x v="3102"/>
    <s v="Creating a place for local artists to perform, at substantially less cost for them"/>
    <n v="4100"/>
    <n v="11"/>
    <x v="2"/>
    <x v="0"/>
    <s v="USD"/>
    <n v="1434080706"/>
    <n v="1428896706"/>
    <b v="0"/>
    <n v="2"/>
    <b v="0"/>
    <s v="theater/spaces"/>
    <n v="2.6829268292682929E-3"/>
    <n v="5.5"/>
    <x v="1"/>
    <x v="38"/>
  </r>
  <r>
    <x v="3104"/>
    <x v="3103"/>
    <s v="The Loft is CQEAP's latest studio. Located in Rockhampton's CBD we'll be running performing arts workshops for 5yrs to adults."/>
    <n v="4000"/>
    <n v="1185"/>
    <x v="2"/>
    <x v="2"/>
    <s v="AUD"/>
    <n v="1422928800"/>
    <n v="1420235311"/>
    <b v="0"/>
    <n v="5"/>
    <b v="0"/>
    <s v="theater/spaces"/>
    <n v="0.29625000000000001"/>
    <n v="237"/>
    <x v="1"/>
    <x v="38"/>
  </r>
  <r>
    <x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x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x v="3107"/>
    <x v="3106"/>
    <s v="When opportunity knocks, we answer!  Help expand the ravishingly talented troupe into a new and exciting market and venue!"/>
    <n v="40000"/>
    <n v="7905"/>
    <x v="2"/>
    <x v="0"/>
    <s v="USD"/>
    <n v="1431372751"/>
    <n v="1430767951"/>
    <b v="0"/>
    <n v="29"/>
    <b v="0"/>
    <s v="theater/spaces"/>
    <n v="0.197625"/>
    <n v="272.58620689655174"/>
    <x v="1"/>
    <x v="38"/>
  </r>
  <r>
    <x v="3108"/>
    <x v="3107"/>
    <s v="We need a permanent home for the theater!"/>
    <n v="50000"/>
    <n v="26"/>
    <x v="2"/>
    <x v="0"/>
    <s v="USD"/>
    <n v="1430234394"/>
    <n v="1425053994"/>
    <b v="0"/>
    <n v="2"/>
    <b v="0"/>
    <s v="theater/spaces"/>
    <n v="5.1999999999999995E-4"/>
    <n v="13"/>
    <x v="1"/>
    <x v="38"/>
  </r>
  <r>
    <x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x v="3110"/>
    <x v="3109"/>
    <s v="Cat People Unite! It's time we get a space of our own to relax, socialize and learn! Join the Catmunity!"/>
    <n v="25000"/>
    <n v="10"/>
    <x v="2"/>
    <x v="0"/>
    <s v="USD"/>
    <n v="1487465119"/>
    <n v="1484009119"/>
    <b v="0"/>
    <n v="1"/>
    <b v="0"/>
    <s v="theater/spaces"/>
    <n v="4.0000000000000002E-4"/>
    <n v="10"/>
    <x v="1"/>
    <x v="38"/>
  </r>
  <r>
    <x v="3111"/>
    <x v="3110"/>
    <s v="Help All Puppet Players perform it's 2015 season in a beautiful 200 seat theater for an entire year."/>
    <n v="20000"/>
    <n v="5328"/>
    <x v="2"/>
    <x v="0"/>
    <s v="USD"/>
    <n v="1412432220"/>
    <n v="1409753820"/>
    <b v="0"/>
    <n v="76"/>
    <b v="0"/>
    <s v="theater/spaces"/>
    <n v="0.26640000000000003"/>
    <n v="70.10526315789474"/>
    <x v="1"/>
    <x v="38"/>
  </r>
  <r>
    <x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x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x v="3114"/>
    <x v="3113"/>
    <s v="A scary place to bring your friends. Interactive so that the people that were scared before get to scare others later. A diner on site."/>
    <n v="75000"/>
    <n v="0"/>
    <x v="2"/>
    <x v="0"/>
    <s v="USD"/>
    <n v="1411312250"/>
    <n v="1406128250"/>
    <b v="0"/>
    <n v="0"/>
    <b v="0"/>
    <s v="theater/spaces"/>
    <n v="0"/>
    <e v="#DIV/0!"/>
    <x v="1"/>
    <x v="38"/>
  </r>
  <r>
    <x v="3115"/>
    <x v="3114"/>
    <s v="We are creating a mobile community devoted to the spreading and sharing of spoken word and other kinds of storytelling."/>
    <n v="10000"/>
    <n v="300"/>
    <x v="2"/>
    <x v="11"/>
    <s v="SEK"/>
    <n v="1465123427"/>
    <n v="1462531427"/>
    <b v="0"/>
    <n v="1"/>
    <b v="0"/>
    <s v="theater/spaces"/>
    <n v="0.03"/>
    <n v="300"/>
    <x v="1"/>
    <x v="38"/>
  </r>
  <r>
    <x v="3116"/>
    <x v="3115"/>
    <s v="Creating a consuite for CoreCon. A focus on the insanity of asylums and early medical practices from history."/>
    <n v="750"/>
    <n v="430"/>
    <x v="2"/>
    <x v="0"/>
    <s v="USD"/>
    <n v="1427890925"/>
    <n v="1426681325"/>
    <b v="0"/>
    <n v="10"/>
    <b v="0"/>
    <s v="theater/spaces"/>
    <n v="0.57333333333333336"/>
    <n v="43"/>
    <x v="1"/>
    <x v="38"/>
  </r>
  <r>
    <x v="3117"/>
    <x v="3116"/>
    <s v="Performing Arts workshops, for young people aged 5 -16, exploring how the sea has shaped Cowes as a settlement."/>
    <n v="1000"/>
    <n v="1"/>
    <x v="2"/>
    <x v="1"/>
    <s v="GBP"/>
    <n v="1464354720"/>
    <n v="1463648360"/>
    <b v="0"/>
    <n v="1"/>
    <b v="0"/>
    <s v="theater/spaces"/>
    <n v="1E-3"/>
    <n v="1"/>
    <x v="1"/>
    <x v="38"/>
  </r>
  <r>
    <x v="3118"/>
    <x v="3117"/>
    <s v="a magical place for all kind of people, like a fairytaile in all colours"/>
    <n v="500000"/>
    <n v="1550"/>
    <x v="2"/>
    <x v="11"/>
    <s v="SEK"/>
    <n v="1467473723"/>
    <n v="1465832123"/>
    <b v="0"/>
    <n v="2"/>
    <b v="0"/>
    <s v="theater/spaces"/>
    <n v="3.0999999999999999E-3"/>
    <n v="775"/>
    <x v="1"/>
    <x v="38"/>
  </r>
  <r>
    <x v="3119"/>
    <x v="3118"/>
    <s v="An Information center downTOWN Buffalo...find directions to places of interest, events, eateries, lodging, maps, postcards and books."/>
    <n v="10000"/>
    <n v="5"/>
    <x v="2"/>
    <x v="0"/>
    <s v="USD"/>
    <n v="1427414732"/>
    <n v="1424826332"/>
    <b v="0"/>
    <n v="1"/>
    <b v="0"/>
    <s v="theater/spaces"/>
    <n v="5.0000000000000001E-4"/>
    <n v="5"/>
    <x v="1"/>
    <x v="38"/>
  </r>
  <r>
    <x v="3120"/>
    <x v="3119"/>
    <s v="Wij willen Tropicana het subtropisch zwemparadijs van Rotterdam op een nieuwe locatie gaan bouwen."/>
    <n v="1300000"/>
    <n v="128"/>
    <x v="2"/>
    <x v="9"/>
    <s v="EUR"/>
    <n v="1462484196"/>
    <n v="1457303796"/>
    <b v="0"/>
    <n v="10"/>
    <b v="0"/>
    <s v="theater/spaces"/>
    <n v="9.8461538461538464E-5"/>
    <n v="12.8"/>
    <x v="1"/>
    <x v="38"/>
  </r>
  <r>
    <x v="3121"/>
    <x v="3120"/>
    <s v="I going to build a theatre for a local ant farm so that Ants can put on their theatre productions."/>
    <n v="1500"/>
    <n v="10"/>
    <x v="1"/>
    <x v="5"/>
    <s v="CAD"/>
    <n v="1411748335"/>
    <n v="1406564335"/>
    <b v="0"/>
    <n v="1"/>
    <b v="0"/>
    <s v="theater/spaces"/>
    <n v="6.6666666666666671E-3"/>
    <n v="10"/>
    <x v="1"/>
    <x v="38"/>
  </r>
  <r>
    <x v="3122"/>
    <x v="3121"/>
    <s v="cancelled until further notice"/>
    <n v="199"/>
    <n v="116"/>
    <x v="1"/>
    <x v="0"/>
    <s v="USD"/>
    <n v="1478733732"/>
    <n v="1478298132"/>
    <b v="0"/>
    <n v="2"/>
    <b v="0"/>
    <s v="theater/spaces"/>
    <n v="0.58291457286432158"/>
    <n v="58"/>
    <x v="1"/>
    <x v="38"/>
  </r>
  <r>
    <x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x v="3124"/>
    <x v="3123"/>
    <s v="A place where kids/ teens' dreams come true, and one finds there home without sparkly red shoes!"/>
    <n v="800000"/>
    <n v="26"/>
    <x v="1"/>
    <x v="0"/>
    <s v="USD"/>
    <n v="1422902601"/>
    <n v="1417718601"/>
    <b v="0"/>
    <n v="4"/>
    <b v="0"/>
    <s v="theater/spaces"/>
    <n v="3.2499999999999997E-5"/>
    <n v="6.5"/>
    <x v="1"/>
    <x v="38"/>
  </r>
  <r>
    <x v="3125"/>
    <x v="3124"/>
    <s v="N/A"/>
    <n v="1500000"/>
    <n v="0"/>
    <x v="1"/>
    <x v="0"/>
    <s v="USD"/>
    <n v="1452142672"/>
    <n v="1449550672"/>
    <b v="0"/>
    <n v="0"/>
    <b v="0"/>
    <s v="theater/spaces"/>
    <n v="0"/>
    <e v="#DIV/0!"/>
    <x v="1"/>
    <x v="38"/>
  </r>
  <r>
    <x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x v="3127"/>
    <x v="3126"/>
    <s v="Our goal - create a venue &amp; stage where comedic &amp; music artists hone their talents &amp; fan base. First minority owned like it in Cincy."/>
    <n v="100000"/>
    <n v="0"/>
    <x v="1"/>
    <x v="0"/>
    <s v="USD"/>
    <n v="1425242029"/>
    <n v="1422650029"/>
    <b v="0"/>
    <n v="0"/>
    <b v="0"/>
    <s v="theater/spaces"/>
    <n v="0"/>
    <e v="#DIV/0!"/>
    <x v="1"/>
    <x v="38"/>
  </r>
  <r>
    <x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x v="3130"/>
    <x v="3129"/>
    <s v="A shockingly relevant modern take on a 2,000-year-old tragedy that confronts current gender politics."/>
    <n v="10000"/>
    <n v="375"/>
    <x v="3"/>
    <x v="0"/>
    <s v="USD"/>
    <n v="1492145940"/>
    <n v="1489504916"/>
    <b v="0"/>
    <n v="4"/>
    <b v="0"/>
    <s v="theater/plays"/>
    <n v="3.7499999999999999E-2"/>
    <n v="93.75"/>
    <x v="1"/>
    <x v="6"/>
  </r>
  <r>
    <x v="3131"/>
    <x v="3130"/>
    <s v="A Staged Reading of &quot;Snake Eyes,&quot; a new play by Alex Rafala"/>
    <n v="4100"/>
    <n v="645"/>
    <x v="3"/>
    <x v="0"/>
    <s v="USD"/>
    <n v="1491656045"/>
    <n v="1489067645"/>
    <b v="0"/>
    <n v="12"/>
    <b v="0"/>
    <s v="theater/plays"/>
    <n v="0.15731707317073171"/>
    <n v="53.75"/>
    <x v="1"/>
    <x v="6"/>
  </r>
  <r>
    <x v="3132"/>
    <x v="3131"/>
    <s v="Smells Like Money, Drips Like Honey, Taste Like Mocha, Better Run AWAY"/>
    <n v="30000"/>
    <n v="10"/>
    <x v="3"/>
    <x v="0"/>
    <s v="USD"/>
    <n v="1492759460"/>
    <n v="1487579060"/>
    <b v="0"/>
    <n v="1"/>
    <b v="0"/>
    <s v="theater/plays"/>
    <n v="3.3333333333333332E-4"/>
    <n v="10"/>
    <x v="1"/>
    <x v="6"/>
  </r>
  <r>
    <x v="3133"/>
    <x v="3132"/>
    <s v="TwentySomething is taking Hell Has No Fury to Edinburgh! _x000a_We're looking for your support to get us there."/>
    <n v="500"/>
    <n v="540"/>
    <x v="3"/>
    <x v="1"/>
    <s v="GBP"/>
    <n v="1490358834"/>
    <n v="1487770434"/>
    <b v="0"/>
    <n v="16"/>
    <b v="0"/>
    <s v="theater/plays"/>
    <n v="1.08"/>
    <n v="33.75"/>
    <x v="1"/>
    <x v="6"/>
  </r>
  <r>
    <x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x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x v="3136"/>
    <x v="3135"/>
    <s v="Help emberfly theatre put on their first production Heroines and pay our actors and creative team! Follow us @emberflytheatre"/>
    <n v="500"/>
    <n v="639"/>
    <x v="3"/>
    <x v="1"/>
    <s v="GBP"/>
    <n v="1491001140"/>
    <n v="1487847954"/>
    <b v="0"/>
    <n v="22"/>
    <b v="0"/>
    <s v="theater/plays"/>
    <n v="1.278"/>
    <n v="29.045454545454547"/>
    <x v="1"/>
    <x v="6"/>
  </r>
  <r>
    <x v="3137"/>
    <x v="3136"/>
    <s v="Set in 1930s Chinatown, evocative of old world South Jackson Street during the Jazz era."/>
    <n v="1500"/>
    <n v="50"/>
    <x v="3"/>
    <x v="0"/>
    <s v="USD"/>
    <n v="1493838720"/>
    <n v="1489439669"/>
    <b v="0"/>
    <n v="1"/>
    <b v="0"/>
    <s v="theater/plays"/>
    <n v="3.3333333333333333E-2"/>
    <n v="50"/>
    <x v="1"/>
    <x v="6"/>
  </r>
  <r>
    <x v="3138"/>
    <x v="3137"/>
    <s v="A UWE Drama Society adaptation of Timberlake Wertenbaker's play. Funding needed for costumes/props to make the show a success. Thanks."/>
    <n v="200"/>
    <n v="0"/>
    <x v="3"/>
    <x v="1"/>
    <s v="GBP"/>
    <n v="1491233407"/>
    <n v="1489591807"/>
    <b v="0"/>
    <n v="0"/>
    <b v="0"/>
    <s v="theater/plays"/>
    <n v="0"/>
    <e v="#DIV/0!"/>
    <x v="1"/>
    <x v="6"/>
  </r>
  <r>
    <x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x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x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x v="3142"/>
    <x v="3141"/>
    <s v="Our aim is to deliver a powerful piece of theatre to audiences across the UK, including Edinburgh Fringe (2017)."/>
    <n v="2750"/>
    <n v="45"/>
    <x v="3"/>
    <x v="1"/>
    <s v="GBP"/>
    <n v="1489922339"/>
    <n v="1487333939"/>
    <b v="0"/>
    <n v="3"/>
    <b v="0"/>
    <s v="theater/plays"/>
    <n v="1.6363636363636365E-2"/>
    <n v="15"/>
    <x v="1"/>
    <x v="6"/>
  </r>
  <r>
    <x v="3143"/>
    <x v="3142"/>
    <s v="THE POIGNANT EXPLORATION OF WHAT IT MEANS TO SAY GOODBYE._x000a_Stripped Raw brings Liam Borrett's debut play 'This is Living' to Wiltshire."/>
    <n v="700"/>
    <n v="0"/>
    <x v="3"/>
    <x v="1"/>
    <s v="GBP"/>
    <n v="1491726956"/>
    <n v="1489480556"/>
    <b v="0"/>
    <n v="0"/>
    <b v="0"/>
    <s v="theater/plays"/>
    <n v="0"/>
    <e v="#DIV/0!"/>
    <x v="1"/>
    <x v="6"/>
  </r>
  <r>
    <x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x v="3145"/>
    <x v="3144"/>
    <s v="Dominion Theatre Company is the first community dinner theatre  to be established in Arlington TX."/>
    <n v="25000"/>
    <n v="0"/>
    <x v="3"/>
    <x v="0"/>
    <s v="USD"/>
    <n v="1490659134"/>
    <n v="1485478734"/>
    <b v="0"/>
    <n v="0"/>
    <b v="0"/>
    <s v="theater/plays"/>
    <n v="0"/>
    <e v="#DIV/0!"/>
    <x v="1"/>
    <x v="6"/>
  </r>
  <r>
    <x v="3146"/>
    <x v="3145"/>
    <s v="Somos... Podemos... Amamos... Nuestra muralla, nuestra utopÃ­a. Que el amor sea el lÃ­mite"/>
    <n v="50000"/>
    <n v="5250"/>
    <x v="3"/>
    <x v="14"/>
    <s v="MXN"/>
    <n v="1492356166"/>
    <n v="1488471766"/>
    <b v="0"/>
    <n v="12"/>
    <b v="0"/>
    <s v="theater/plays"/>
    <n v="0.105"/>
    <n v="437.5"/>
    <x v="1"/>
    <x v="6"/>
  </r>
  <r>
    <x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x v="3147"/>
    <s v="Help fund The Aurora Project, an immersive science fiction epic."/>
    <n v="1800"/>
    <n v="2361"/>
    <x v="0"/>
    <x v="0"/>
    <s v="USD"/>
    <n v="1412136000"/>
    <n v="1410278284"/>
    <b v="1"/>
    <n v="57"/>
    <b v="1"/>
    <s v="theater/plays"/>
    <n v="1.3116666666666668"/>
    <n v="41.421052631578945"/>
    <x v="1"/>
    <x v="6"/>
  </r>
  <r>
    <x v="3149"/>
    <x v="3148"/>
    <s v="A student led production at Northwestern U. of an adaptation by Frank Galati of the classic book Kafka on the Shore by Haruki Murakmi."/>
    <n v="1250"/>
    <n v="1300"/>
    <x v="0"/>
    <x v="0"/>
    <s v="USD"/>
    <n v="1354845600"/>
    <n v="1352766300"/>
    <b v="1"/>
    <n v="25"/>
    <b v="1"/>
    <s v="theater/plays"/>
    <n v="1.04"/>
    <n v="52"/>
    <x v="1"/>
    <x v="6"/>
  </r>
  <r>
    <x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x v="3150"/>
    <s v="A Multi-Media Puppet Show, with large cable control puppets to tell a hilarious story for all ages."/>
    <n v="3500"/>
    <n v="3514"/>
    <x v="0"/>
    <x v="0"/>
    <s v="USD"/>
    <n v="1410379774"/>
    <n v="1407787774"/>
    <b v="1"/>
    <n v="34"/>
    <b v="1"/>
    <s v="theater/plays"/>
    <n v="1.004"/>
    <n v="103.35294117647059"/>
    <x v="1"/>
    <x v="6"/>
  </r>
  <r>
    <x v="3152"/>
    <x v="3151"/>
    <s v="'Gilead' is an original theatre piece inspired by Margaret Atwood's 'The Handmaid's Tale'. (Brighton Fringe 2014)"/>
    <n v="2200"/>
    <n v="2331"/>
    <x v="0"/>
    <x v="1"/>
    <s v="GBP"/>
    <n v="1383425367"/>
    <n v="1380833367"/>
    <b v="1"/>
    <n v="67"/>
    <b v="1"/>
    <s v="theater/plays"/>
    <n v="1.0595454545454546"/>
    <n v="34.791044776119406"/>
    <x v="1"/>
    <x v="6"/>
  </r>
  <r>
    <x v="3153"/>
    <x v="3152"/>
    <s v="A stage production of Terminator 2: Judgment Day, composed entirely of the words of William Shakespeare"/>
    <n v="3000"/>
    <n v="10067.5"/>
    <x v="0"/>
    <x v="0"/>
    <s v="USD"/>
    <n v="1304225940"/>
    <n v="1301542937"/>
    <b v="1"/>
    <n v="241"/>
    <b v="1"/>
    <s v="theater/plays"/>
    <n v="3.3558333333333334"/>
    <n v="41.773858921161825"/>
    <x v="1"/>
    <x v="6"/>
  </r>
  <r>
    <x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x v="3154"/>
    <s v="We want to take our stage adaptation of Studio Ghibli's 'Princess Mononoke' to more people.  Help us do it!"/>
    <n v="5000"/>
    <n v="9425.23"/>
    <x v="0"/>
    <x v="1"/>
    <s v="GBP"/>
    <n v="1356004725"/>
    <n v="1353412725"/>
    <b v="1"/>
    <n v="302"/>
    <b v="1"/>
    <s v="theater/plays"/>
    <n v="1.885046"/>
    <n v="31.209370860927152"/>
    <x v="1"/>
    <x v="6"/>
  </r>
  <r>
    <x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x v="3156"/>
    <s v="Four Directors.  Four One Acts.  Four Genres.  For You."/>
    <n v="4000"/>
    <n v="4040"/>
    <x v="0"/>
    <x v="0"/>
    <s v="USD"/>
    <n v="1405746000"/>
    <n v="1404932105"/>
    <b v="1"/>
    <n v="41"/>
    <b v="1"/>
    <s v="theater/plays"/>
    <n v="1.01"/>
    <n v="98.536585365853654"/>
    <x v="1"/>
    <x v="6"/>
  </r>
  <r>
    <x v="3158"/>
    <x v="3157"/>
    <s v="A 40s crime-noir play using nursery rhyme characters."/>
    <n v="5000"/>
    <n v="5700"/>
    <x v="0"/>
    <x v="0"/>
    <s v="USD"/>
    <n v="1374523752"/>
    <n v="1371931752"/>
    <b v="1"/>
    <n v="69"/>
    <b v="1"/>
    <s v="theater/plays"/>
    <n v="1.1399999999999999"/>
    <n v="82.608695652173907"/>
    <x v="1"/>
    <x v="6"/>
  </r>
  <r>
    <x v="3159"/>
    <x v="3158"/>
    <s v="WAXWING is an exciting new world premiere of mythic (perhaps even apocalyptic!) proportions."/>
    <n v="1500"/>
    <n v="2002.22"/>
    <x v="0"/>
    <x v="0"/>
    <s v="USD"/>
    <n v="1326927600"/>
    <n v="1323221761"/>
    <b v="1"/>
    <n v="52"/>
    <b v="1"/>
    <s v="theater/plays"/>
    <n v="1.3348133333333334"/>
    <n v="38.504230769230773"/>
    <x v="1"/>
    <x v="6"/>
  </r>
  <r>
    <x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x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x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x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x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x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x v="3166"/>
    <s v="What is destiny? Explore it with us this August at FringeNYC."/>
    <n v="3000"/>
    <n v="3485"/>
    <x v="0"/>
    <x v="0"/>
    <s v="USD"/>
    <n v="1406952781"/>
    <n v="1405743181"/>
    <b v="1"/>
    <n v="55"/>
    <b v="1"/>
    <s v="theater/plays"/>
    <n v="1.1616666666666666"/>
    <n v="63.363636363636367"/>
    <x v="1"/>
    <x v="6"/>
  </r>
  <r>
    <x v="3168"/>
    <x v="3167"/>
    <s v="A dazzling aerial show that brings to life the whimsical and romantic short stories of beloved fantasy author Italo Calvino."/>
    <n v="2500"/>
    <n v="3105"/>
    <x v="0"/>
    <x v="0"/>
    <s v="USD"/>
    <n v="1402696800"/>
    <n v="1399948353"/>
    <b v="1"/>
    <n v="61"/>
    <b v="1"/>
    <s v="theater/plays"/>
    <n v="1.242"/>
    <n v="50.901639344262293"/>
    <x v="1"/>
    <x v="6"/>
  </r>
  <r>
    <x v="3169"/>
    <x v="3168"/>
    <s v="We're bringing The Window to the Cherry Lane Theater in January 2014."/>
    <n v="8000"/>
    <n v="8241"/>
    <x v="0"/>
    <x v="0"/>
    <s v="USD"/>
    <n v="1386910740"/>
    <n v="1384364561"/>
    <b v="1"/>
    <n v="82"/>
    <b v="1"/>
    <s v="theater/plays"/>
    <n v="1.030125"/>
    <n v="100.5"/>
    <x v="1"/>
    <x v="6"/>
  </r>
  <r>
    <x v="3170"/>
    <x v="3169"/>
    <s v="An emotionally-charged journey through the history of black women in America told in reverse."/>
    <n v="2000"/>
    <n v="2245"/>
    <x v="0"/>
    <x v="0"/>
    <s v="USD"/>
    <n v="1404273600"/>
    <n v="1401414944"/>
    <b v="1"/>
    <n v="71"/>
    <b v="1"/>
    <s v="theater/plays"/>
    <n v="1.1225000000000001"/>
    <n v="31.619718309859156"/>
    <x v="1"/>
    <x v="6"/>
  </r>
  <r>
    <x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x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x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x v="3179"/>
    <x v="3178"/>
    <s v="A Sci-fi play in several vignettes that will narrate an alternate history in the mid-20th century."/>
    <n v="4200"/>
    <n v="4794.82"/>
    <x v="0"/>
    <x v="0"/>
    <s v="USD"/>
    <n v="1367859071"/>
    <n v="1365699071"/>
    <b v="1"/>
    <n v="62"/>
    <b v="1"/>
    <s v="theater/plays"/>
    <n v="1.1416238095238094"/>
    <n v="77.335806451612896"/>
    <x v="1"/>
    <x v="6"/>
  </r>
  <r>
    <x v="3180"/>
    <x v="3179"/>
    <s v="A new tale of witches, fairies, cat-hunters and and bone-boilers from London theatre company Broken Glass."/>
    <n v="1200"/>
    <n v="1437"/>
    <x v="0"/>
    <x v="1"/>
    <s v="GBP"/>
    <n v="1403258049"/>
    <n v="1400666049"/>
    <b v="1"/>
    <n v="45"/>
    <b v="1"/>
    <s v="theater/plays"/>
    <n v="1.1975"/>
    <n v="31.933333333333334"/>
    <x v="1"/>
    <x v="6"/>
  </r>
  <r>
    <x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x v="3182"/>
    <s v="Anton Chekhov's The Seagull. An outdoor Amphitheater in Manhattan. Trees. A River. Daybreak."/>
    <n v="2500"/>
    <n v="2725"/>
    <x v="0"/>
    <x v="0"/>
    <s v="USD"/>
    <n v="1377284669"/>
    <n v="1375729469"/>
    <b v="1"/>
    <n v="68"/>
    <b v="1"/>
    <s v="theater/plays"/>
    <n v="1.0900000000000001"/>
    <n v="40.073529411764703"/>
    <x v="1"/>
    <x v="6"/>
  </r>
  <r>
    <x v="3184"/>
    <x v="3183"/>
    <s v="Equus is the story of a psychiatrist treating a teenaged boy who blinds six horses with a metal spike."/>
    <n v="4300"/>
    <n v="4610"/>
    <x v="0"/>
    <x v="0"/>
    <s v="USD"/>
    <n v="1404258631"/>
    <n v="1401666631"/>
    <b v="1"/>
    <n v="46"/>
    <b v="1"/>
    <s v="theater/plays"/>
    <n v="1.0720930232558139"/>
    <n v="100.21739130434783"/>
    <x v="1"/>
    <x v="6"/>
  </r>
  <r>
    <x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x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x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x v="3190"/>
    <x v="3189"/>
    <s v="Call It A Day Productions is putting on their first full production in December and every little bit helps!"/>
    <n v="4000"/>
    <n v="0"/>
    <x v="2"/>
    <x v="5"/>
    <s v="CAD"/>
    <n v="1481258275"/>
    <n v="1478662675"/>
    <b v="0"/>
    <n v="0"/>
    <b v="0"/>
    <s v="theater/musical"/>
    <n v="0"/>
    <e v="#DIV/0!"/>
    <x v="1"/>
    <x v="40"/>
  </r>
  <r>
    <x v="3191"/>
    <x v="3190"/>
    <s v="A brand new musical about the ban of contraception and abortion in Romania and the revolution that ended it all in 1989."/>
    <n v="3750"/>
    <n v="151"/>
    <x v="2"/>
    <x v="0"/>
    <s v="USD"/>
    <n v="1471370869"/>
    <n v="1466186869"/>
    <b v="0"/>
    <n v="4"/>
    <b v="0"/>
    <s v="theater/musical"/>
    <n v="4.0266666666666666E-2"/>
    <n v="37.75"/>
    <x v="1"/>
    <x v="40"/>
  </r>
  <r>
    <x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x v="3193"/>
    <x v="3192"/>
    <s v="Bringing Richard O'Brien's sequel to legendary Rocky Horror to the stage for the first time. First London, then...The World!"/>
    <n v="5000"/>
    <n v="587"/>
    <x v="2"/>
    <x v="1"/>
    <s v="GBP"/>
    <n v="1424474056"/>
    <n v="1420586056"/>
    <b v="0"/>
    <n v="24"/>
    <b v="0"/>
    <s v="theater/musical"/>
    <n v="0.1174"/>
    <n v="24.458333333333332"/>
    <x v="1"/>
    <x v="40"/>
  </r>
  <r>
    <x v="3194"/>
    <x v="3193"/>
    <s v="P.A.C.K (Performing Arts Camp for Kids) Musical Theater, Instrumental Music, Vocal Music, Dance, Visual Arts, and Physical Education!"/>
    <n v="11000"/>
    <n v="0"/>
    <x v="2"/>
    <x v="0"/>
    <s v="USD"/>
    <n v="1437960598"/>
    <n v="1435368598"/>
    <b v="0"/>
    <n v="0"/>
    <b v="0"/>
    <s v="theater/musical"/>
    <n v="0"/>
    <e v="#DIV/0!"/>
    <x v="1"/>
    <x v="40"/>
  </r>
  <r>
    <x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x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x v="3197"/>
    <x v="3196"/>
    <s v="This years most important stage project for young artists in our region. www.ungespor.no"/>
    <n v="10000"/>
    <n v="1145"/>
    <x v="2"/>
    <x v="10"/>
    <s v="NOK"/>
    <n v="1423050618"/>
    <n v="1420458618"/>
    <b v="0"/>
    <n v="4"/>
    <b v="0"/>
    <s v="theater/musical"/>
    <n v="0.1145"/>
    <n v="286.25"/>
    <x v="1"/>
    <x v="40"/>
  </r>
  <r>
    <x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x v="3199"/>
    <x v="3198"/>
    <s v="The Milburn Stone Theatre needs your help to bring its high-flying next blockbuster musical, TARZAN, to life!"/>
    <n v="5000"/>
    <n v="2608"/>
    <x v="2"/>
    <x v="0"/>
    <s v="USD"/>
    <n v="1410037200"/>
    <n v="1407435418"/>
    <b v="0"/>
    <n v="53"/>
    <b v="0"/>
    <s v="theater/musical"/>
    <n v="0.52159999999999995"/>
    <n v="49.20754716981132"/>
    <x v="1"/>
    <x v="40"/>
  </r>
  <r>
    <x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x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x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x v="3203"/>
    <x v="3202"/>
    <s v="Escape from Reality's 1st Season &quot;Defying Gravity&quot; including The Last Five Years, Godspell, and Aida."/>
    <n v="1000"/>
    <n v="250"/>
    <x v="2"/>
    <x v="0"/>
    <s v="USD"/>
    <n v="1443224622"/>
    <n v="1440632622"/>
    <b v="0"/>
    <n v="6"/>
    <b v="0"/>
    <s v="theater/musical"/>
    <n v="0.25"/>
    <n v="41.666666666666664"/>
    <x v="1"/>
    <x v="40"/>
  </r>
  <r>
    <x v="3204"/>
    <x v="3203"/>
    <s v="Based on the hit game, Trip and Grace's marriage is falling apart. It's up to the audience to determine the fate of their relationship."/>
    <n v="500"/>
    <n v="0"/>
    <x v="2"/>
    <x v="0"/>
    <s v="USD"/>
    <n v="1437149640"/>
    <n v="1434558479"/>
    <b v="0"/>
    <n v="0"/>
    <b v="0"/>
    <s v="theater/musical"/>
    <n v="0"/>
    <e v="#DIV/0!"/>
    <x v="1"/>
    <x v="40"/>
  </r>
  <r>
    <x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x v="3206"/>
    <x v="3205"/>
    <s v="PTYA is a non-profit musical theater group for kids ages 7-18 that teaches the importance of self expression through the arts."/>
    <n v="5000"/>
    <n v="0"/>
    <x v="2"/>
    <x v="0"/>
    <s v="USD"/>
    <n v="1442644651"/>
    <n v="1440052651"/>
    <b v="0"/>
    <n v="0"/>
    <b v="0"/>
    <s v="theater/musical"/>
    <n v="0"/>
    <e v="#DIV/0!"/>
    <x v="1"/>
    <x v="40"/>
  </r>
  <r>
    <x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x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x v="3212"/>
    <x v="3211"/>
    <s v="Help us bring our production of Campo Maldito to New York AND San Francisco!"/>
    <n v="4000"/>
    <n v="5050"/>
    <x v="0"/>
    <x v="0"/>
    <s v="USD"/>
    <n v="1407524751"/>
    <n v="1404932751"/>
    <b v="1"/>
    <n v="94"/>
    <b v="1"/>
    <s v="theater/plays"/>
    <n v="1.2625"/>
    <n v="53.723404255319146"/>
    <x v="1"/>
    <x v="6"/>
  </r>
  <r>
    <x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x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x v="3217"/>
    <x v="3216"/>
    <s v="Wake Up Call is a comedic play about a group of hotel employees working on Christmas Eve."/>
    <n v="4500"/>
    <n v="5221"/>
    <x v="0"/>
    <x v="0"/>
    <s v="USD"/>
    <n v="1478264784"/>
    <n v="1475672784"/>
    <b v="1"/>
    <n v="104"/>
    <b v="1"/>
    <s v="theater/plays"/>
    <n v="1.1602222222222223"/>
    <n v="50.20192307692308"/>
    <x v="1"/>
    <x v="6"/>
  </r>
  <r>
    <x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x v="3219"/>
    <x v="3218"/>
    <s v="Eyes Closed is a collaborative play and docudrama about New Yorkers and their dreams."/>
    <n v="20000"/>
    <n v="20022"/>
    <x v="0"/>
    <x v="0"/>
    <s v="USD"/>
    <n v="1427063747"/>
    <n v="1424043347"/>
    <b v="1"/>
    <n v="119"/>
    <b v="1"/>
    <s v="theater/plays"/>
    <n v="1.0011000000000001"/>
    <n v="168.25210084033614"/>
    <x v="1"/>
    <x v="6"/>
  </r>
  <r>
    <x v="3220"/>
    <x v="3219"/>
    <s v="A sci-fi thriller for the stage opening March 10 in Los Angeles."/>
    <n v="15000"/>
    <n v="15126"/>
    <x v="0"/>
    <x v="0"/>
    <s v="USD"/>
    <n v="1489352400"/>
    <n v="1486411204"/>
    <b v="1"/>
    <n v="59"/>
    <b v="1"/>
    <s v="theater/plays"/>
    <n v="1.0084"/>
    <n v="256.37288135593218"/>
    <x v="1"/>
    <x v="6"/>
  </r>
  <r>
    <x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x v="3222"/>
    <x v="3221"/>
    <s v="Shakespeare's classic re-imagined as a spoken and signed production for deaf and hearing audiences"/>
    <n v="2500"/>
    <n v="3120"/>
    <x v="0"/>
    <x v="0"/>
    <s v="USD"/>
    <n v="1445722140"/>
    <n v="1443016697"/>
    <b v="1"/>
    <n v="84"/>
    <b v="1"/>
    <s v="theater/plays"/>
    <n v="1.248"/>
    <n v="37.142857142857146"/>
    <x v="1"/>
    <x v="6"/>
  </r>
  <r>
    <x v="3223"/>
    <x v="3222"/>
    <s v="Bringing David Lindsay-Abaire's award-winning story of our times to the East Bay."/>
    <n v="3100"/>
    <n v="3395"/>
    <x v="0"/>
    <x v="0"/>
    <s v="USD"/>
    <n v="1440100976"/>
    <n v="1437508976"/>
    <b v="1"/>
    <n v="74"/>
    <b v="1"/>
    <s v="theater/plays"/>
    <n v="1.0951612903225807"/>
    <n v="45.878378378378379"/>
    <x v="1"/>
    <x v="6"/>
  </r>
  <r>
    <x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x v="3226"/>
    <s v="a colder water than here is a new play by Matt Jones and directed by Lily McLeish that will be perfomed at VAULT Festival from 1-5 Feb"/>
    <n v="1200"/>
    <n v="1500"/>
    <x v="0"/>
    <x v="1"/>
    <s v="GBP"/>
    <n v="1484687436"/>
    <n v="1482095436"/>
    <b v="0"/>
    <n v="30"/>
    <b v="1"/>
    <s v="theater/plays"/>
    <n v="1.25"/>
    <n v="50"/>
    <x v="1"/>
    <x v="6"/>
  </r>
  <r>
    <x v="3228"/>
    <x v="3227"/>
    <s v="A Season of Powerful Women. A Season of Defiance."/>
    <n v="7000"/>
    <n v="7164"/>
    <x v="0"/>
    <x v="0"/>
    <s v="USD"/>
    <n v="1450328340"/>
    <n v="1447606884"/>
    <b v="1"/>
    <n v="37"/>
    <b v="1"/>
    <s v="theater/plays"/>
    <n v="1.0234285714285714"/>
    <n v="193.62162162162161"/>
    <x v="1"/>
    <x v="6"/>
  </r>
  <r>
    <x v="3229"/>
    <x v="3228"/>
    <s v="After electrifying audiences in Seattle and Tashkent, The Seagull Project embarks on a brand new journey."/>
    <n v="20000"/>
    <n v="21573"/>
    <x v="0"/>
    <x v="0"/>
    <s v="USD"/>
    <n v="1416470398"/>
    <n v="1413874798"/>
    <b v="1"/>
    <n v="202"/>
    <b v="1"/>
    <s v="theater/plays"/>
    <n v="1.0786500000000001"/>
    <n v="106.79702970297029"/>
    <x v="1"/>
    <x v="6"/>
  </r>
  <r>
    <x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x v="3231"/>
    <x v="3230"/>
    <s v="Help us reach our &quot;stretch goal&quot; of $2000! We are an adult group specializing in adapting works of fiction for the stage."/>
    <n v="1000"/>
    <n v="1610"/>
    <x v="0"/>
    <x v="0"/>
    <s v="USD"/>
    <n v="1460846347"/>
    <n v="1458254347"/>
    <b v="0"/>
    <n v="28"/>
    <b v="1"/>
    <s v="theater/plays"/>
    <n v="1.61"/>
    <n v="57.5"/>
    <x v="1"/>
    <x v="6"/>
  </r>
  <r>
    <x v="3232"/>
    <x v="3231"/>
    <s v="Honorable Men - Yorick's 10th season of free, outdoor Shakespeare.  Featuring Henry IV, part 1 and Julius Caesar."/>
    <n v="1000"/>
    <n v="1312"/>
    <x v="0"/>
    <x v="0"/>
    <s v="USD"/>
    <n v="1462334340"/>
    <n v="1459711917"/>
    <b v="1"/>
    <n v="26"/>
    <b v="1"/>
    <s v="theater/plays"/>
    <n v="1.3120000000000001"/>
    <n v="50.46153846153846"/>
    <x v="1"/>
    <x v="6"/>
  </r>
  <r>
    <x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x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x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x v="3237"/>
    <x v="3236"/>
    <s v="An annual campaign supporting our intensive for artists 25 and under."/>
    <n v="35000"/>
    <n v="35275.64"/>
    <x v="0"/>
    <x v="0"/>
    <s v="USD"/>
    <n v="1443499140"/>
    <n v="1441452184"/>
    <b v="1"/>
    <n v="269"/>
    <b v="1"/>
    <s v="theater/plays"/>
    <n v="1.0078754285714286"/>
    <n v="131.13620817843866"/>
    <x v="1"/>
    <x v="6"/>
  </r>
  <r>
    <x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x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x v="3241"/>
    <s v="First Day Off in a Long Time is a comedy show...            _x000a_About suicide."/>
    <n v="10000"/>
    <n v="12730.42"/>
    <x v="0"/>
    <x v="0"/>
    <s v="USD"/>
    <n v="1411150092"/>
    <n v="1408558092"/>
    <b v="1"/>
    <n v="183"/>
    <b v="1"/>
    <s v="theater/plays"/>
    <n v="1.273042"/>
    <n v="69.56513661202186"/>
    <x v="1"/>
    <x v="6"/>
  </r>
  <r>
    <x v="3243"/>
    <x v="3242"/>
    <s v="Live Source's world premiere of a new play by Jaclyn Backhaus, premiering at the New Ohio Theatre October 30th-November 8th."/>
    <n v="8000"/>
    <n v="8227"/>
    <x v="0"/>
    <x v="0"/>
    <s v="USD"/>
    <n v="1444348800"/>
    <n v="1442283562"/>
    <b v="1"/>
    <n v="71"/>
    <b v="1"/>
    <s v="theater/plays"/>
    <n v="1.028375"/>
    <n v="115.87323943661971"/>
    <x v="1"/>
    <x v="6"/>
  </r>
  <r>
    <x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x v="3245"/>
    <x v="3244"/>
    <s v="Five playwrights volunteer at New York's largest soup kitchen and develop a play around the people they meet."/>
    <n v="21000"/>
    <n v="21904"/>
    <x v="0"/>
    <x v="0"/>
    <s v="USD"/>
    <n v="1434074400"/>
    <n v="1431354258"/>
    <b v="0"/>
    <n v="270"/>
    <b v="1"/>
    <s v="theater/plays"/>
    <n v="1.043047619047619"/>
    <n v="81.125925925925927"/>
    <x v="1"/>
    <x v="6"/>
  </r>
  <r>
    <x v="3246"/>
    <x v="3245"/>
    <s v="The Gray Man isnâ€™t real. Heâ€™s a ghost story, a boogeyman, a tale mothers make up to keep their children safe."/>
    <n v="10000"/>
    <n v="11122"/>
    <x v="0"/>
    <x v="0"/>
    <s v="USD"/>
    <n v="1442030340"/>
    <n v="1439551200"/>
    <b v="1"/>
    <n v="193"/>
    <b v="1"/>
    <s v="theater/plays"/>
    <n v="1.1122000000000001"/>
    <n v="57.626943005181346"/>
    <x v="1"/>
    <x v="6"/>
  </r>
  <r>
    <x v="3247"/>
    <x v="3246"/>
    <s v="Open Letter Theatre presents 'Boys' by Ella Hickson, at 2015's Edinburgh Fringe Festival! Four students, one flat, one last party!"/>
    <n v="2500"/>
    <n v="2646.5"/>
    <x v="0"/>
    <x v="1"/>
    <s v="GBP"/>
    <n v="1436696712"/>
    <n v="1434104712"/>
    <b v="1"/>
    <n v="57"/>
    <b v="1"/>
    <s v="theater/plays"/>
    <n v="1.0586"/>
    <n v="46.429824561403507"/>
    <x v="1"/>
    <x v="6"/>
  </r>
  <r>
    <x v="3248"/>
    <x v="3247"/>
    <s v="Honest Accomplice Theatre produces theatre for social change."/>
    <n v="12000"/>
    <n v="12095"/>
    <x v="0"/>
    <x v="0"/>
    <s v="USD"/>
    <n v="1428178757"/>
    <n v="1425590357"/>
    <b v="1"/>
    <n v="200"/>
    <b v="1"/>
    <s v="theater/plays"/>
    <n v="1.0079166666666666"/>
    <n v="60.475000000000001"/>
    <x v="1"/>
    <x v="6"/>
  </r>
  <r>
    <x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x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x v="3252"/>
    <x v="3251"/>
    <s v="How do we navigate the boundaries between friendship, sexual intimacy and obsessive desire?"/>
    <n v="2250"/>
    <n v="2876"/>
    <x v="0"/>
    <x v="1"/>
    <s v="GBP"/>
    <n v="1473247240"/>
    <n v="1470655240"/>
    <b v="1"/>
    <n v="50"/>
    <b v="1"/>
    <s v="theater/plays"/>
    <n v="1.2782222222222221"/>
    <n v="57.52"/>
    <x v="1"/>
    <x v="6"/>
  </r>
  <r>
    <x v="3253"/>
    <x v="3252"/>
    <s v="Can you ever truly feel what someone else is feeling?_x000a_Do you want to?"/>
    <n v="20000"/>
    <n v="20365"/>
    <x v="0"/>
    <x v="0"/>
    <s v="USD"/>
    <n v="1473306300"/>
    <n v="1471701028"/>
    <b v="1"/>
    <n v="115"/>
    <b v="1"/>
    <s v="theater/plays"/>
    <n v="1.0182500000000001"/>
    <n v="177.08695652173913"/>
    <x v="1"/>
    <x v="6"/>
  </r>
  <r>
    <x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x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x v="3255"/>
    <s v="Our 16th year promises to be bigger and better than ever but we need your help to bring the show to life!"/>
    <n v="10000"/>
    <n v="12806"/>
    <x v="0"/>
    <x v="0"/>
    <s v="USD"/>
    <n v="1433995140"/>
    <n v="1432129577"/>
    <b v="1"/>
    <n v="176"/>
    <b v="1"/>
    <s v="theater/plays"/>
    <n v="1.2806"/>
    <n v="72.76136363636364"/>
    <x v="1"/>
    <x v="6"/>
  </r>
  <r>
    <x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x v="3257"/>
    <s v="A guy named Walt steals a book and plans to sell it to get his life on track... until his wife finds out."/>
    <n v="7000"/>
    <n v="7365"/>
    <x v="0"/>
    <x v="0"/>
    <s v="USD"/>
    <n v="1420751861"/>
    <n v="1418159861"/>
    <b v="1"/>
    <n v="75"/>
    <b v="1"/>
    <s v="theater/plays"/>
    <n v="1.052142857142857"/>
    <n v="98.2"/>
    <x v="1"/>
    <x v="6"/>
  </r>
  <r>
    <x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x v="3259"/>
    <s v="We're looking to raise money to continue bringing Brooklyn the vanishing art form of marionette puppetry."/>
    <n v="5000"/>
    <n v="5462"/>
    <x v="0"/>
    <x v="0"/>
    <s v="USD"/>
    <n v="1448903318"/>
    <n v="1445875718"/>
    <b v="1"/>
    <n v="73"/>
    <b v="1"/>
    <s v="theater/plays"/>
    <n v="1.0924"/>
    <n v="74.821917808219183"/>
    <x v="1"/>
    <x v="6"/>
  </r>
  <r>
    <x v="3261"/>
    <x v="3260"/>
    <s v="Six Spartanburg-based professional actors perform A Midsummer Night's Dream outdoors in downtown Spartanburg."/>
    <n v="3300"/>
    <n v="3315"/>
    <x v="0"/>
    <x v="0"/>
    <s v="USD"/>
    <n v="1437067476"/>
    <n v="1434475476"/>
    <b v="1"/>
    <n v="49"/>
    <b v="1"/>
    <s v="theater/plays"/>
    <n v="1.0045454545454546"/>
    <n v="67.65306122448979"/>
    <x v="1"/>
    <x v="6"/>
  </r>
  <r>
    <x v="3262"/>
    <x v="3261"/>
    <s v="A one-woman theatrical exploration of the prison system and its inhabitants."/>
    <n v="12200"/>
    <n v="12571"/>
    <x v="0"/>
    <x v="0"/>
    <s v="USD"/>
    <n v="1419220800"/>
    <n v="1416555262"/>
    <b v="1"/>
    <n v="134"/>
    <b v="1"/>
    <s v="theater/plays"/>
    <n v="1.0304098360655738"/>
    <n v="93.81343283582089"/>
    <x v="1"/>
    <x v="6"/>
  </r>
  <r>
    <x v="3263"/>
    <x v="3262"/>
    <s v="Shakespeare's bloodiest tragedy, performed and produced exclusively by women."/>
    <n v="2500"/>
    <n v="2804.16"/>
    <x v="0"/>
    <x v="0"/>
    <s v="USD"/>
    <n v="1446238800"/>
    <n v="1444220588"/>
    <b v="1"/>
    <n v="68"/>
    <b v="1"/>
    <s v="theater/plays"/>
    <n v="1.121664"/>
    <n v="41.237647058823526"/>
    <x v="1"/>
    <x v="6"/>
  </r>
  <r>
    <x v="3264"/>
    <x v="3263"/>
    <s v="The three part comedic saga of Kapow-i GoGo, who saves the world.  Again.  And again."/>
    <n v="2500"/>
    <n v="2575"/>
    <x v="0"/>
    <x v="0"/>
    <s v="USD"/>
    <n v="1422482400"/>
    <n v="1421089938"/>
    <b v="1"/>
    <n v="49"/>
    <b v="1"/>
    <s v="theater/plays"/>
    <n v="1.03"/>
    <n v="52.551020408163268"/>
    <x v="1"/>
    <x v="6"/>
  </r>
  <r>
    <x v="3265"/>
    <x v="3264"/>
    <s v="A theatrical play on Alzheimerâ€™s and the challenges of loving a person who keeps disappearing."/>
    <n v="2700"/>
    <n v="4428"/>
    <x v="0"/>
    <x v="17"/>
    <s v="EUR"/>
    <n v="1449162000"/>
    <n v="1446570315"/>
    <b v="1"/>
    <n v="63"/>
    <b v="1"/>
    <s v="theater/plays"/>
    <n v="1.64"/>
    <n v="70.285714285714292"/>
    <x v="1"/>
    <x v="6"/>
  </r>
  <r>
    <x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x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x v="3268"/>
    <x v="3267"/>
    <s v="EgoPo's The Hairy Ape has been invited to the Provincetown Theater Festival! Help us support our artists on this exciting tour."/>
    <n v="2000"/>
    <n v="2560"/>
    <x v="0"/>
    <x v="0"/>
    <s v="USD"/>
    <n v="1472074928"/>
    <n v="1470692528"/>
    <b v="1"/>
    <n v="42"/>
    <b v="1"/>
    <s v="theater/plays"/>
    <n v="1.28"/>
    <n v="60.952380952380949"/>
    <x v="1"/>
    <x v="6"/>
  </r>
  <r>
    <x v="3269"/>
    <x v="3268"/>
    <s v="Cicada Studios presents, as their inaugural production, a new-writing world premiere at the Edinburgh Fringe Festival 2015."/>
    <n v="8000"/>
    <n v="8120"/>
    <x v="0"/>
    <x v="1"/>
    <s v="GBP"/>
    <n v="1434452400"/>
    <n v="1431509397"/>
    <b v="1"/>
    <n v="70"/>
    <b v="1"/>
    <s v="theater/plays"/>
    <n v="1.0149999999999999"/>
    <n v="116"/>
    <x v="1"/>
    <x v="6"/>
  </r>
  <r>
    <x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x v="3271"/>
    <x v="3270"/>
    <s v="A razor sharp satire to darken your Christmas."/>
    <n v="1500"/>
    <n v="1950"/>
    <x v="0"/>
    <x v="1"/>
    <s v="GBP"/>
    <n v="1414927775"/>
    <n v="1412332175"/>
    <b v="1"/>
    <n v="51"/>
    <b v="1"/>
    <s v="theater/plays"/>
    <n v="1.3"/>
    <n v="38.235294117647058"/>
    <x v="1"/>
    <x v="6"/>
  </r>
  <r>
    <x v="3272"/>
    <x v="3271"/>
    <s v="A new original play that follows two Israeli singles navigate the humorous and confusing dating scene of NYC."/>
    <n v="10000"/>
    <n v="15443"/>
    <x v="0"/>
    <x v="0"/>
    <s v="USD"/>
    <n v="1446814809"/>
    <n v="1444219209"/>
    <b v="1"/>
    <n v="145"/>
    <b v="1"/>
    <s v="theater/plays"/>
    <n v="1.5443"/>
    <n v="106.50344827586207"/>
    <x v="1"/>
    <x v="6"/>
  </r>
  <r>
    <x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x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x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x v="3276"/>
    <x v="3275"/>
    <s v="In 2016, KO Theatre presents a world premiere play in Toronto, ON about faith, home, and the secrets we keep from those we love."/>
    <n v="4500"/>
    <n v="5258"/>
    <x v="0"/>
    <x v="5"/>
    <s v="CAD"/>
    <n v="1459483140"/>
    <n v="1456526879"/>
    <b v="1"/>
    <n v="100"/>
    <b v="1"/>
    <s v="theater/plays"/>
    <n v="1.1684444444444444"/>
    <n v="52.58"/>
    <x v="1"/>
    <x v="6"/>
  </r>
  <r>
    <x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x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x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x v="3281"/>
    <x v="3280"/>
    <s v="&quot;This is how theater should connect to people&quot;  Margo Jefferson, Pulitzer Prize winning critic"/>
    <n v="5000"/>
    <n v="6080"/>
    <x v="0"/>
    <x v="0"/>
    <s v="USD"/>
    <n v="1441153705"/>
    <n v="1438561705"/>
    <b v="0"/>
    <n v="47"/>
    <b v="1"/>
    <s v="theater/plays"/>
    <n v="1.216"/>
    <n v="129.36170212765958"/>
    <x v="1"/>
    <x v="6"/>
  </r>
  <r>
    <x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x v="3283"/>
    <s v="Black Enough is an LSU student-staged performance exploring the effects of white supremacy on the black community."/>
    <n v="3000"/>
    <n v="3048"/>
    <x v="0"/>
    <x v="0"/>
    <s v="USD"/>
    <n v="1454047140"/>
    <n v="1452546853"/>
    <b v="0"/>
    <n v="15"/>
    <b v="1"/>
    <s v="theater/plays"/>
    <n v="1.016"/>
    <n v="203.2"/>
    <x v="1"/>
    <x v="6"/>
  </r>
  <r>
    <x v="3285"/>
    <x v="3284"/>
    <s v="A new play by Matthew Gasda"/>
    <n v="4999"/>
    <n v="5604"/>
    <x v="0"/>
    <x v="0"/>
    <s v="USD"/>
    <n v="1488258000"/>
    <n v="1485556626"/>
    <b v="0"/>
    <n v="81"/>
    <b v="1"/>
    <s v="theater/plays"/>
    <n v="1.1210242048409682"/>
    <n v="69.18518518518519"/>
    <x v="1"/>
    <x v="6"/>
  </r>
  <r>
    <x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x v="3286"/>
    <s v="An inspirational one-man play about crisis, community, and the search for wholeness."/>
    <n v="2500"/>
    <n v="2500"/>
    <x v="0"/>
    <x v="5"/>
    <s v="CAD"/>
    <n v="1448733628"/>
    <n v="1446573628"/>
    <b v="0"/>
    <n v="34"/>
    <b v="1"/>
    <s v="theater/plays"/>
    <n v="1"/>
    <n v="73.529411764705884"/>
    <x v="1"/>
    <x v="6"/>
  </r>
  <r>
    <x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x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x v="3290"/>
    <x v="3289"/>
    <s v="Pregnancy. Viagra. Murder. Nutella. What more could you want?_x000a__x000a_Help get JunkBox Theatre to Edinburgh Fringe 2017!"/>
    <n v="2000"/>
    <n v="2424"/>
    <x v="0"/>
    <x v="1"/>
    <s v="GBP"/>
    <n v="1489234891"/>
    <n v="1486642891"/>
    <b v="0"/>
    <n v="72"/>
    <b v="1"/>
    <s v="theater/plays"/>
    <n v="1.212"/>
    <n v="33.666666666666664"/>
    <x v="1"/>
    <x v="6"/>
  </r>
  <r>
    <x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x v="3291"/>
    <s v="Iver Heath Drama Club is a not-for-profit community group and this year we are performing DICK WHITTINGTON."/>
    <n v="101"/>
    <n v="289"/>
    <x v="0"/>
    <x v="1"/>
    <s v="GBP"/>
    <n v="1449257348"/>
    <n v="1444069748"/>
    <b v="0"/>
    <n v="15"/>
    <b v="1"/>
    <s v="theater/plays"/>
    <n v="2.8613861386138613"/>
    <n v="19.266666666666666"/>
    <x v="1"/>
    <x v="6"/>
  </r>
  <r>
    <x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x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x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x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x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x v="3299"/>
    <s v="A subversive parody about the two people for whom the hills were NOT alive with THE SOUND OF MUSIC."/>
    <n v="3000"/>
    <n v="4085"/>
    <x v="0"/>
    <x v="0"/>
    <s v="USD"/>
    <n v="1430329862"/>
    <n v="1428515462"/>
    <b v="0"/>
    <n v="88"/>
    <b v="1"/>
    <s v="theater/plays"/>
    <n v="1.3616666666666666"/>
    <n v="46.420454545454547"/>
    <x v="1"/>
    <x v="6"/>
  </r>
  <r>
    <x v="3301"/>
    <x v="3300"/>
    <s v="The US premiere of the controversial new Polish play the authorities don't want you to see, staged by an award-winning director."/>
    <n v="3000"/>
    <n v="4004"/>
    <x v="0"/>
    <x v="0"/>
    <s v="USD"/>
    <n v="1470034740"/>
    <n v="1466185176"/>
    <b v="0"/>
    <n v="70"/>
    <b v="1"/>
    <s v="theater/plays"/>
    <n v="1.3346666666666667"/>
    <n v="57.2"/>
    <x v="1"/>
    <x v="6"/>
  </r>
  <r>
    <x v="3302"/>
    <x v="3301"/>
    <s v="FilosofÃ­a de los anÃ³nimos"/>
    <n v="8400"/>
    <n v="8685"/>
    <x v="0"/>
    <x v="3"/>
    <s v="EUR"/>
    <n v="1481099176"/>
    <n v="1478507176"/>
    <b v="0"/>
    <n v="50"/>
    <b v="1"/>
    <s v="theater/plays"/>
    <n v="1.0339285714285715"/>
    <n v="173.7"/>
    <x v="1"/>
    <x v="6"/>
  </r>
  <r>
    <x v="3303"/>
    <x v="3302"/>
    <s v="VisiÃ³n Latino Theatre Company was founded by three young latino professionals sharing the stories of everyday latinos."/>
    <n v="1800"/>
    <n v="2086"/>
    <x v="0"/>
    <x v="0"/>
    <s v="USD"/>
    <n v="1427553484"/>
    <n v="1424533084"/>
    <b v="0"/>
    <n v="35"/>
    <b v="1"/>
    <s v="theater/plays"/>
    <n v="1.1588888888888889"/>
    <n v="59.6"/>
    <x v="1"/>
    <x v="6"/>
  </r>
  <r>
    <x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x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x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x v="3308"/>
    <s v="Two unlikely friends, a garage, tinned beans &amp; the end of the world."/>
    <n v="350"/>
    <n v="558"/>
    <x v="0"/>
    <x v="1"/>
    <s v="GBP"/>
    <n v="1476632178"/>
    <n v="1473953778"/>
    <b v="0"/>
    <n v="31"/>
    <b v="1"/>
    <s v="theater/plays"/>
    <n v="1.5942857142857143"/>
    <n v="18"/>
    <x v="1"/>
    <x v="6"/>
  </r>
  <r>
    <x v="3310"/>
    <x v="3309"/>
    <s v="A new play about coming coming home, recovery, and trying to find God in the process."/>
    <n v="6500"/>
    <n v="6505"/>
    <x v="0"/>
    <x v="0"/>
    <s v="USD"/>
    <n v="1444169825"/>
    <n v="1441577825"/>
    <b v="0"/>
    <n v="31"/>
    <b v="1"/>
    <s v="theater/plays"/>
    <n v="1.0007692307692309"/>
    <n v="209.83870967741936"/>
    <x v="1"/>
    <x v="6"/>
  </r>
  <r>
    <x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x v="3312"/>
    <x v="3311"/>
    <s v="Bare Theatre presents one of Shakespeare's most notorious characters in the final chapter of the War of the Roses saga."/>
    <n v="2500"/>
    <n v="2501"/>
    <x v="0"/>
    <x v="0"/>
    <s v="USD"/>
    <n v="1478901600"/>
    <n v="1477077946"/>
    <b v="0"/>
    <n v="41"/>
    <b v="1"/>
    <s v="theater/plays"/>
    <n v="1.0004"/>
    <n v="61"/>
    <x v="1"/>
    <x v="6"/>
  </r>
  <r>
    <x v="3313"/>
    <x v="3312"/>
    <s v="A modern reworking of Shakespeare's histories and tragedies in iambic pentameter to talk of death, love, and race."/>
    <n v="2000"/>
    <n v="2321"/>
    <x v="0"/>
    <x v="0"/>
    <s v="USD"/>
    <n v="1453856400"/>
    <n v="1452664317"/>
    <b v="0"/>
    <n v="29"/>
    <b v="1"/>
    <s v="theater/plays"/>
    <n v="1.1605000000000001"/>
    <n v="80.034482758620683"/>
    <x v="1"/>
    <x v="6"/>
  </r>
  <r>
    <x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x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x v="3317"/>
    <x v="3316"/>
    <s v="Andy Boyd's epic new satire about heroes and villains, humankind's search for glory, and fascism in America"/>
    <n v="1050"/>
    <n v="1115"/>
    <x v="0"/>
    <x v="0"/>
    <s v="USD"/>
    <n v="1465347424"/>
    <n v="1462755424"/>
    <b v="0"/>
    <n v="18"/>
    <b v="1"/>
    <s v="theater/plays"/>
    <n v="1.0619047619047619"/>
    <n v="61.944444444444443"/>
    <x v="1"/>
    <x v="6"/>
  </r>
  <r>
    <x v="3318"/>
    <x v="3317"/>
    <s v="Help us strengthen and inspire disability arts in Atlantic Canada"/>
    <n v="2000"/>
    <n v="2512"/>
    <x v="0"/>
    <x v="5"/>
    <s v="CAD"/>
    <n v="1460341800"/>
    <n v="1456902893"/>
    <b v="0"/>
    <n v="32"/>
    <b v="1"/>
    <s v="theater/plays"/>
    <n v="1.256"/>
    <n v="78.5"/>
    <x v="1"/>
    <x v="6"/>
  </r>
  <r>
    <x v="3319"/>
    <x v="3318"/>
    <s v="Down the Rabbit Hole is an exciting new play by Not Just Theatre Productions. To be performed at Matthew's Yard Theatre in Feb 2015"/>
    <n v="500"/>
    <n v="540"/>
    <x v="0"/>
    <x v="1"/>
    <s v="GBP"/>
    <n v="1422712986"/>
    <n v="1418824986"/>
    <b v="0"/>
    <n v="16"/>
    <b v="1"/>
    <s v="theater/plays"/>
    <n v="1.08"/>
    <n v="33.75"/>
    <x v="1"/>
    <x v="6"/>
  </r>
  <r>
    <x v="3320"/>
    <x v="3319"/>
    <s v="Imaginary Theater Company presents two modern day tall tales about family, resilience and redemption."/>
    <n v="2500"/>
    <n v="2525"/>
    <x v="0"/>
    <x v="0"/>
    <s v="USD"/>
    <n v="1466557557"/>
    <n v="1463965557"/>
    <b v="0"/>
    <n v="38"/>
    <b v="1"/>
    <s v="theater/plays"/>
    <n v="1.01"/>
    <n v="66.44736842105263"/>
    <x v="1"/>
    <x v="6"/>
  </r>
  <r>
    <x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x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x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x v="3323"/>
    <s v="The play tells the story of Jim and Doyler and their friendship on the brink of Irish independence."/>
    <n v="1500"/>
    <n v="1525"/>
    <x v="0"/>
    <x v="17"/>
    <s v="EUR"/>
    <n v="1465135190"/>
    <n v="1463925590"/>
    <b v="0"/>
    <n v="10"/>
    <b v="1"/>
    <s v="theater/plays"/>
    <n v="1.0166666666666666"/>
    <n v="152.5"/>
    <x v="1"/>
    <x v="6"/>
  </r>
  <r>
    <x v="3325"/>
    <x v="3324"/>
    <s v="Innovative Theatre Company Needs You To Reach Funding Requirements. We Are So Close We Can Smell It! Thank You In Advance."/>
    <n v="400"/>
    <n v="450"/>
    <x v="0"/>
    <x v="1"/>
    <s v="GBP"/>
    <n v="1428256277"/>
    <n v="1425235877"/>
    <b v="0"/>
    <n v="15"/>
    <b v="1"/>
    <s v="theater/plays"/>
    <n v="1.125"/>
    <n v="30"/>
    <x v="1"/>
    <x v="6"/>
  </r>
  <r>
    <x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x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x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x v="3329"/>
    <x v="3328"/>
    <s v="Jestia and Raedon is a brand new romantic comedy play going to the Edinburgh Fringe Festival this summer."/>
    <n v="1000"/>
    <n v="1168"/>
    <x v="0"/>
    <x v="1"/>
    <s v="GBP"/>
    <n v="1406502000"/>
    <n v="1405583108"/>
    <b v="0"/>
    <n v="26"/>
    <b v="1"/>
    <s v="theater/plays"/>
    <n v="1.1679999999999999"/>
    <n v="44.92307692307692"/>
    <x v="1"/>
    <x v="6"/>
  </r>
  <r>
    <x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x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x v="3332"/>
    <x v="3331"/>
    <s v="Two marine biologists are at odds during an important expedition. When a stranded shark refuses to die, things get weird."/>
    <n v="6000"/>
    <n v="6000"/>
    <x v="0"/>
    <x v="0"/>
    <s v="USD"/>
    <n v="1405802330"/>
    <n v="1403210330"/>
    <b v="0"/>
    <n v="83"/>
    <b v="1"/>
    <s v="theater/plays"/>
    <n v="1"/>
    <n v="72.289156626506028"/>
    <x v="1"/>
    <x v="6"/>
  </r>
  <r>
    <x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x v="3333"/>
    <s v="The Saltbox Theatre Collective is a brand new not-for-profit theatre company in Illinois."/>
    <n v="3871"/>
    <n v="5366"/>
    <x v="0"/>
    <x v="0"/>
    <s v="USD"/>
    <n v="1438259422"/>
    <n v="1435667422"/>
    <b v="0"/>
    <n v="46"/>
    <b v="1"/>
    <s v="theater/plays"/>
    <n v="1.3862051149573753"/>
    <n v="116.65217391304348"/>
    <x v="1"/>
    <x v="6"/>
  </r>
  <r>
    <x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x v="3335"/>
    <s v="A theatrical adaptation of Oscar Wilde's short stories, presented by Suitcase Civilians at The Space, April 5-10 2016."/>
    <n v="250"/>
    <n v="250"/>
    <x v="0"/>
    <x v="1"/>
    <s v="GBP"/>
    <n v="1459845246"/>
    <n v="1457429646"/>
    <b v="0"/>
    <n v="9"/>
    <b v="1"/>
    <s v="theater/plays"/>
    <n v="1"/>
    <n v="27.777777777777779"/>
    <x v="1"/>
    <x v="6"/>
  </r>
  <r>
    <x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x v="3338"/>
    <x v="3337"/>
    <s v="Join Estelle Parsons in support of Theater That Looks and Sounds Like America"/>
    <n v="15000"/>
    <n v="15327"/>
    <x v="0"/>
    <x v="0"/>
    <s v="USD"/>
    <n v="1487944080"/>
    <n v="1486129680"/>
    <b v="0"/>
    <n v="112"/>
    <b v="1"/>
    <s v="theater/plays"/>
    <n v="1.0218"/>
    <n v="136.84821428571428"/>
    <x v="1"/>
    <x v="6"/>
  </r>
  <r>
    <x v="3339"/>
    <x v="3338"/>
    <s v="FPLA presents FRIENDS IN TRANSIENT PLACES by Jonathan Caren: a magical story of modern life."/>
    <n v="8000"/>
    <n v="8348"/>
    <x v="0"/>
    <x v="0"/>
    <s v="USD"/>
    <n v="1469721518"/>
    <n v="1467129518"/>
    <b v="0"/>
    <n v="47"/>
    <b v="1"/>
    <s v="theater/plays"/>
    <n v="1.0435000000000001"/>
    <n v="177.61702127659575"/>
    <x v="1"/>
    <x v="6"/>
  </r>
  <r>
    <x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x v="3342"/>
    <x v="3341"/>
    <s v="We believe in the power of stories to change the world. Theatre that inspires transformation."/>
    <n v="6000"/>
    <n v="6100"/>
    <x v="0"/>
    <x v="0"/>
    <s v="USD"/>
    <n v="1427864340"/>
    <n v="1425020810"/>
    <b v="0"/>
    <n v="78"/>
    <b v="1"/>
    <s v="theater/plays"/>
    <n v="1.0166666666666666"/>
    <n v="78.205128205128204"/>
    <x v="1"/>
    <x v="6"/>
  </r>
  <r>
    <x v="3343"/>
    <x v="3342"/>
    <s v="Two sisters make a set of paper dolls which take them on a journey across lands, creating memories along the way."/>
    <n v="700"/>
    <n v="1200"/>
    <x v="0"/>
    <x v="1"/>
    <s v="GBP"/>
    <n v="1460553480"/>
    <n v="1458770384"/>
    <b v="0"/>
    <n v="23"/>
    <b v="1"/>
    <s v="theater/plays"/>
    <n v="1.7142857142857142"/>
    <n v="52.173913043478258"/>
    <x v="1"/>
    <x v="6"/>
  </r>
  <r>
    <x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x v="3345"/>
    <x v="3344"/>
    <s v="Please help us raise funds for the production costs of a world premiere production of a play that will raise awareness for spina bifida"/>
    <n v="500"/>
    <n v="650"/>
    <x v="0"/>
    <x v="0"/>
    <s v="USD"/>
    <n v="1429317420"/>
    <n v="1424226768"/>
    <b v="0"/>
    <n v="13"/>
    <b v="1"/>
    <s v="theater/plays"/>
    <n v="1.3"/>
    <n v="50"/>
    <x v="1"/>
    <x v="6"/>
  </r>
  <r>
    <x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x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x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x v="3353"/>
    <x v="3351"/>
    <s v="A new spoken word play, written by Paul Hewitt, in 3 parts about love and fate, inspired by the Ruba'iyat of Omar Khayyam."/>
    <n v="500"/>
    <n v="1575"/>
    <x v="0"/>
    <x v="1"/>
    <s v="GBP"/>
    <n v="1462230000"/>
    <n v="1461061350"/>
    <b v="0"/>
    <n v="44"/>
    <b v="1"/>
    <s v="theater/plays"/>
    <n v="3.15"/>
    <n v="35.795454545454547"/>
    <x v="1"/>
    <x v="6"/>
  </r>
  <r>
    <x v="3354"/>
    <x v="3352"/>
    <s v="Help Strangeloop Theatre create and support new work by sponsoring our 2015-2016 season."/>
    <n v="3000"/>
    <n v="3058"/>
    <x v="0"/>
    <x v="0"/>
    <s v="USD"/>
    <n v="1446091260"/>
    <n v="1443029206"/>
    <b v="0"/>
    <n v="55"/>
    <b v="1"/>
    <s v="theater/plays"/>
    <n v="1.0193333333333334"/>
    <n v="55.6"/>
    <x v="1"/>
    <x v="6"/>
  </r>
  <r>
    <x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x v="3354"/>
    <s v="30 days to raise Â£1500 - to run drama workshops about the plays themes with girls (aged 13-18) who are in need! GIRL POWER!"/>
    <n v="1500"/>
    <n v="1521"/>
    <x v="0"/>
    <x v="1"/>
    <s v="GBP"/>
    <n v="1468611272"/>
    <n v="1466019272"/>
    <b v="0"/>
    <n v="27"/>
    <b v="1"/>
    <s v="theater/plays"/>
    <n v="1.014"/>
    <n v="56.333333333333336"/>
    <x v="1"/>
    <x v="6"/>
  </r>
  <r>
    <x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x v="3358"/>
    <x v="3356"/>
    <s v="Alef productions, LLC is proud to present a World Premiere Play about Acceptance, Relationships,  Mortality and Love!"/>
    <n v="10000"/>
    <n v="10299"/>
    <x v="0"/>
    <x v="0"/>
    <s v="USD"/>
    <n v="1416385679"/>
    <n v="1413790079"/>
    <b v="0"/>
    <n v="162"/>
    <b v="1"/>
    <s v="theater/plays"/>
    <n v="1.0299"/>
    <n v="63.574074074074076"/>
    <x v="1"/>
    <x v="6"/>
  </r>
  <r>
    <x v="3359"/>
    <x v="3357"/>
    <s v="A Theatrical Production Celebrating the Lebanese Culture and the Human Spirit in Time of War."/>
    <n v="4000"/>
    <n v="4250"/>
    <x v="0"/>
    <x v="0"/>
    <s v="USD"/>
    <n v="1487985734"/>
    <n v="1484097734"/>
    <b v="0"/>
    <n v="23"/>
    <b v="1"/>
    <s v="theater/plays"/>
    <n v="1.0625"/>
    <n v="184.78260869565219"/>
    <x v="1"/>
    <x v="6"/>
  </r>
  <r>
    <x v="3360"/>
    <x v="3358"/>
    <s v="World Premiere, an M1 Singapore Fringe Festival 2017 commission."/>
    <n v="9000"/>
    <n v="9124"/>
    <x v="0"/>
    <x v="20"/>
    <s v="SGD"/>
    <n v="1481731140"/>
    <n v="1479866343"/>
    <b v="0"/>
    <n v="72"/>
    <b v="1"/>
    <s v="theater/plays"/>
    <n v="1.0137777777777779"/>
    <n v="126.72222222222223"/>
    <x v="1"/>
    <x v="6"/>
  </r>
  <r>
    <x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x v="3360"/>
    <s v="Oscar Wilde's classic romantic farce like you have never seen it before. Bigger. Louder. Sexier.  And covered with glitter."/>
    <n v="500"/>
    <n v="1090"/>
    <x v="0"/>
    <x v="0"/>
    <s v="USD"/>
    <n v="1425704100"/>
    <n v="1424484717"/>
    <b v="0"/>
    <n v="20"/>
    <b v="1"/>
    <s v="theater/plays"/>
    <n v="2.1800000000000002"/>
    <n v="54.5"/>
    <x v="1"/>
    <x v="6"/>
  </r>
  <r>
    <x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x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x v="3366"/>
    <x v="3364"/>
    <s v="The Series will consist of free staged readings of Shakespeare's plays, brought to life by professional actors in Montclair, NJ."/>
    <n v="500"/>
    <n v="1105"/>
    <x v="0"/>
    <x v="0"/>
    <s v="USD"/>
    <n v="1431481037"/>
    <n v="1428889037"/>
    <b v="0"/>
    <n v="18"/>
    <b v="1"/>
    <s v="theater/plays"/>
    <n v="2.21"/>
    <n v="61.388888888888886"/>
    <x v="1"/>
    <x v="6"/>
  </r>
  <r>
    <x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x v="3368"/>
    <x v="3366"/>
    <s v="Help a non-profit community theatre create an unforgettable production of J.M. Barrie's classic play."/>
    <n v="1000"/>
    <n v="1046"/>
    <x v="0"/>
    <x v="0"/>
    <s v="USD"/>
    <n v="1420088400"/>
    <n v="1416977259"/>
    <b v="0"/>
    <n v="23"/>
    <b v="1"/>
    <s v="theater/plays"/>
    <n v="1.046"/>
    <n v="45.478260869565219"/>
    <x v="1"/>
    <x v="6"/>
  </r>
  <r>
    <x v="3369"/>
    <x v="3367"/>
    <s v="How far would you go for revenge? The Collector is a dark thriller of regret, retribution and broken masculinity."/>
    <n v="5000"/>
    <n v="5195"/>
    <x v="0"/>
    <x v="17"/>
    <s v="EUR"/>
    <n v="1484441980"/>
    <n v="1479257980"/>
    <b v="0"/>
    <n v="54"/>
    <b v="1"/>
    <s v="theater/plays"/>
    <n v="1.0389999999999999"/>
    <n v="96.203703703703709"/>
    <x v="1"/>
    <x v="6"/>
  </r>
  <r>
    <x v="3370"/>
    <x v="3368"/>
    <s v="I'm Alright. A story of young women, told by young women, for the world."/>
    <n v="1500"/>
    <n v="1766"/>
    <x v="0"/>
    <x v="0"/>
    <s v="USD"/>
    <n v="1481961600"/>
    <n v="1479283285"/>
    <b v="0"/>
    <n v="26"/>
    <b v="1"/>
    <s v="theater/plays"/>
    <n v="1.1773333333333333"/>
    <n v="67.92307692307692"/>
    <x v="1"/>
    <x v="6"/>
  </r>
  <r>
    <x v="3371"/>
    <x v="3369"/>
    <s v="Help support Red Planet, a new science fiction play based off the Mars One exploration."/>
    <n v="200"/>
    <n v="277"/>
    <x v="0"/>
    <x v="0"/>
    <s v="USD"/>
    <n v="1449089965"/>
    <n v="1446670765"/>
    <b v="0"/>
    <n v="9"/>
    <b v="1"/>
    <s v="theater/plays"/>
    <n v="1.385"/>
    <n v="30.777777777777779"/>
    <x v="1"/>
    <x v="6"/>
  </r>
  <r>
    <x v="3372"/>
    <x v="3370"/>
    <s v="This play tells the story of the toxicity of sensationalism shown through one man's struggle with notoriety."/>
    <n v="1000"/>
    <n v="1035"/>
    <x v="0"/>
    <x v="0"/>
    <s v="USD"/>
    <n v="1408942740"/>
    <n v="1407157756"/>
    <b v="0"/>
    <n v="27"/>
    <b v="1"/>
    <s v="theater/plays"/>
    <n v="1.0349999999999999"/>
    <n v="38.333333333333336"/>
    <x v="1"/>
    <x v="6"/>
  </r>
  <r>
    <x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x v="3374"/>
    <x v="3372"/>
    <s v="A rare  production of World acclaimed playwright Howard Barker's groundbreaking &amp; provocative 'The Castle'."/>
    <n v="3500"/>
    <n v="3730"/>
    <x v="0"/>
    <x v="5"/>
    <s v="CAD"/>
    <n v="1446053616"/>
    <n v="1443461616"/>
    <b v="0"/>
    <n v="52"/>
    <b v="1"/>
    <s v="theater/plays"/>
    <n v="1.0657142857142856"/>
    <n v="71.730769230769226"/>
    <x v="1"/>
    <x v="6"/>
  </r>
  <r>
    <x v="3375"/>
    <x v="3373"/>
    <s v="Production of wickedly funny new play for two women, written by iconic songwriter and ex-London's Burning man, Chris Larner"/>
    <n v="3000"/>
    <n v="3000"/>
    <x v="0"/>
    <x v="1"/>
    <s v="GBP"/>
    <n v="1400423973"/>
    <n v="1399387173"/>
    <b v="0"/>
    <n v="17"/>
    <b v="1"/>
    <s v="theater/plays"/>
    <n v="1"/>
    <n v="176.47058823529412"/>
    <x v="1"/>
    <x v="6"/>
  </r>
  <r>
    <x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x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x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x v="3383"/>
    <s v="An Equity Reading of a new play; Intimate drama about a family dealing with consequence of actions after a school shooting."/>
    <n v="2000"/>
    <n v="2000"/>
    <x v="0"/>
    <x v="0"/>
    <s v="USD"/>
    <n v="1418244552"/>
    <n v="1415652552"/>
    <b v="0"/>
    <n v="15"/>
    <b v="1"/>
    <s v="theater/plays"/>
    <n v="1"/>
    <n v="133.33333333333334"/>
    <x v="1"/>
    <x v="6"/>
  </r>
  <r>
    <x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x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x v="3386"/>
    <s v="ICONS is a unique new play about the Amazon warrior women from Greek myth and re-imagines them from a contemporary female perspective."/>
    <n v="1500"/>
    <n v="1557"/>
    <x v="0"/>
    <x v="1"/>
    <s v="GBP"/>
    <n v="1434625441"/>
    <n v="1432033441"/>
    <b v="0"/>
    <n v="45"/>
    <b v="1"/>
    <s v="theater/plays"/>
    <n v="1.038"/>
    <n v="34.6"/>
    <x v="1"/>
    <x v="6"/>
  </r>
  <r>
    <x v="3389"/>
    <x v="3387"/>
    <s v="Chimera Ensemble is launching 2 inaugural theater productions, and we need support to do high quality work!"/>
    <n v="10000"/>
    <n v="11450"/>
    <x v="0"/>
    <x v="0"/>
    <s v="USD"/>
    <n v="1464960682"/>
    <n v="1462368682"/>
    <b v="0"/>
    <n v="62"/>
    <b v="1"/>
    <s v="theater/plays"/>
    <n v="1.145"/>
    <n v="184.67741935483872"/>
    <x v="1"/>
    <x v="6"/>
  </r>
  <r>
    <x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x v="3391"/>
    <x v="3389"/>
    <s v="New play about the comfort and the danger of living with memories. Gay themes. Experienced team looking to present first reading"/>
    <n v="500"/>
    <n v="1115"/>
    <x v="0"/>
    <x v="0"/>
    <s v="USD"/>
    <n v="1407536880"/>
    <n v="1404997548"/>
    <b v="0"/>
    <n v="18"/>
    <b v="1"/>
    <s v="theater/plays"/>
    <n v="2.23"/>
    <n v="61.944444444444443"/>
    <x v="1"/>
    <x v="6"/>
  </r>
  <r>
    <x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x v="3393"/>
    <x v="3391"/>
    <s v="hiSTORYstage presents a film noir-style comedy mystery with a Shakespearean twist performed as a 1944 radio drama."/>
    <n v="1500"/>
    <n v="1587"/>
    <x v="0"/>
    <x v="0"/>
    <s v="USD"/>
    <n v="1415234760"/>
    <n v="1413065230"/>
    <b v="0"/>
    <n v="44"/>
    <b v="1"/>
    <s v="theater/plays"/>
    <n v="1.0580000000000001"/>
    <n v="36.06818181818182"/>
    <x v="1"/>
    <x v="6"/>
  </r>
  <r>
    <x v="3394"/>
    <x v="3392"/>
    <s v="Ambitious, Edinburgh-based company, Thrive Theatre, are bringing their brand new comedy BUFFER to the 2014 Edinburgh Fringe!"/>
    <n v="550"/>
    <n v="783"/>
    <x v="0"/>
    <x v="1"/>
    <s v="GBP"/>
    <n v="1406470645"/>
    <n v="1403878645"/>
    <b v="0"/>
    <n v="27"/>
    <b v="1"/>
    <s v="theater/plays"/>
    <n v="1.4236363636363636"/>
    <n v="29"/>
    <x v="1"/>
    <x v="6"/>
  </r>
  <r>
    <x v="3395"/>
    <x v="3393"/>
    <s v="Miramar is a a darkly funny play exploring what it is we call â€˜homeâ€™."/>
    <n v="500"/>
    <n v="920"/>
    <x v="0"/>
    <x v="1"/>
    <s v="GBP"/>
    <n v="1433009400"/>
    <n v="1431795944"/>
    <b v="0"/>
    <n v="38"/>
    <b v="1"/>
    <s v="theater/plays"/>
    <n v="1.84"/>
    <n v="24.210526315789473"/>
    <x v="1"/>
    <x v="6"/>
  </r>
  <r>
    <x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x v="3397"/>
    <x v="3395"/>
    <s v="Help a group of recovering alcoholics bring Samuel Beckett's classic to a seaside town!"/>
    <n v="250"/>
    <n v="280"/>
    <x v="0"/>
    <x v="1"/>
    <s v="GBP"/>
    <n v="1455832800"/>
    <n v="1452338929"/>
    <b v="0"/>
    <n v="24"/>
    <b v="1"/>
    <s v="theater/plays"/>
    <n v="1.1200000000000001"/>
    <n v="11.666666666666666"/>
    <x v="1"/>
    <x v="6"/>
  </r>
  <r>
    <x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x v="3397"/>
    <s v="13 young people have taken over Spinning Wheel Theatre to choose, produce and create their own show from scratch."/>
    <n v="1200"/>
    <n v="1245"/>
    <x v="0"/>
    <x v="1"/>
    <s v="GBP"/>
    <n v="1424556325"/>
    <n v="1421964325"/>
    <b v="0"/>
    <n v="46"/>
    <b v="1"/>
    <s v="theater/plays"/>
    <n v="1.0375000000000001"/>
    <n v="27.065217391304348"/>
    <x v="1"/>
    <x v="6"/>
  </r>
  <r>
    <x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x v="3403"/>
    <x v="3401"/>
    <s v="Two worlds, one bond - no turning back._x000a_A dark comedy about domestic abuse and the power of an unlikely friendship"/>
    <n v="2000"/>
    <n v="2000"/>
    <x v="0"/>
    <x v="1"/>
    <s v="GBP"/>
    <n v="1435230324"/>
    <n v="1432638324"/>
    <b v="0"/>
    <n v="17"/>
    <b v="1"/>
    <s v="theater/plays"/>
    <n v="1"/>
    <n v="117.64705882352941"/>
    <x v="1"/>
    <x v="6"/>
  </r>
  <r>
    <x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x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x v="3406"/>
    <x v="3404"/>
    <s v="A funny and moving new play about two families dealing with aging parents in very different ways!"/>
    <n v="10000"/>
    <n v="10031"/>
    <x v="0"/>
    <x v="0"/>
    <s v="USD"/>
    <n v="1405511376"/>
    <n v="1401623376"/>
    <b v="0"/>
    <n v="91"/>
    <b v="1"/>
    <s v="theater/plays"/>
    <n v="1.0031000000000001"/>
    <n v="110.23076923076923"/>
    <x v="1"/>
    <x v="6"/>
  </r>
  <r>
    <x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x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x v="3409"/>
    <x v="3407"/>
    <s v="Exciting and visceral new-writing that challenges the way we view the fine line between war and terror..."/>
    <n v="500"/>
    <n v="618"/>
    <x v="0"/>
    <x v="1"/>
    <s v="GBP"/>
    <n v="1469998680"/>
    <n v="1466710358"/>
    <b v="0"/>
    <n v="21"/>
    <b v="1"/>
    <s v="theater/plays"/>
    <n v="1.236"/>
    <n v="29.428571428571427"/>
    <x v="1"/>
    <x v="6"/>
  </r>
  <r>
    <x v="3410"/>
    <x v="3408"/>
    <s v="Join us in a campaign benefitting the southland company and its interdisciplinary artistic efforts in Los Angeles."/>
    <n v="3000"/>
    <n v="3255"/>
    <x v="0"/>
    <x v="0"/>
    <s v="USD"/>
    <n v="1465196400"/>
    <n v="1462841990"/>
    <b v="0"/>
    <n v="40"/>
    <b v="1"/>
    <s v="theater/plays"/>
    <n v="1.085"/>
    <n v="81.375"/>
    <x v="1"/>
    <x v="6"/>
  </r>
  <r>
    <x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x v="3412"/>
    <x v="3410"/>
    <s v="Rough Haired Pointer present for the first time ever Joe Orton's 'Fred &amp; Madge' at the Hope Theatre, Islington this Sept and Oct"/>
    <n v="3000"/>
    <n v="3000"/>
    <x v="0"/>
    <x v="1"/>
    <s v="GBP"/>
    <n v="1411858862"/>
    <n v="1409266862"/>
    <b v="0"/>
    <n v="26"/>
    <b v="1"/>
    <s v="theater/plays"/>
    <n v="1"/>
    <n v="115.38461538461539"/>
    <x v="1"/>
    <x v="6"/>
  </r>
  <r>
    <x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x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x v="3415"/>
    <x v="3413"/>
    <s v="We are raising funds to allow for enhanced scenic, costume, and lighting design. Every dollar helps!"/>
    <n v="200"/>
    <n v="200"/>
    <x v="0"/>
    <x v="0"/>
    <s v="USD"/>
    <n v="1460935800"/>
    <n v="1459999656"/>
    <b v="0"/>
    <n v="9"/>
    <b v="1"/>
    <s v="theater/plays"/>
    <n v="1"/>
    <n v="22.222222222222221"/>
    <x v="1"/>
    <x v="6"/>
  </r>
  <r>
    <x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x v="3420"/>
    <x v="3418"/>
    <s v="A powerful and urgent tale of the first line of defence for the NHS. Based on true stories from junior doctors."/>
    <n v="700"/>
    <n v="966"/>
    <x v="0"/>
    <x v="1"/>
    <s v="GBP"/>
    <n v="1455408000"/>
    <n v="1454638202"/>
    <b v="0"/>
    <n v="34"/>
    <b v="1"/>
    <s v="theater/plays"/>
    <n v="1.38"/>
    <n v="28.411764705882351"/>
    <x v="1"/>
    <x v="6"/>
  </r>
  <r>
    <x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x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x v="3423"/>
    <x v="3421"/>
    <s v="Forest Hills Eastern's Student Run Show 2015. Our goal is to present a professional quality show on a budget."/>
    <n v="250"/>
    <n v="350"/>
    <x v="0"/>
    <x v="0"/>
    <s v="USD"/>
    <n v="1429912341"/>
    <n v="1427320341"/>
    <b v="0"/>
    <n v="10"/>
    <b v="1"/>
    <s v="theater/plays"/>
    <n v="1.4"/>
    <n v="35"/>
    <x v="1"/>
    <x v="6"/>
  </r>
  <r>
    <x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x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x v="3427"/>
    <x v="3425"/>
    <s v="A new play developed in collaboration with graduating theatre makers, premiering at the Edinburgh Fringe Festival 2014."/>
    <n v="1500"/>
    <n v="1500"/>
    <x v="0"/>
    <x v="1"/>
    <s v="GBP"/>
    <n v="1404314952"/>
    <n v="1401722952"/>
    <b v="0"/>
    <n v="29"/>
    <b v="1"/>
    <s v="theater/plays"/>
    <n v="1"/>
    <n v="51.724137931034484"/>
    <x v="1"/>
    <x v="6"/>
  </r>
  <r>
    <x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x v="3429"/>
    <x v="3427"/>
    <s v="I would like to raise a small budget to put on my first play, Virtual Reality. To be put on at 53two, Manchester - 29th &amp; 30th Nov 16"/>
    <n v="150"/>
    <n v="195"/>
    <x v="0"/>
    <x v="1"/>
    <s v="GBP"/>
    <n v="1478046661"/>
    <n v="1476837061"/>
    <b v="0"/>
    <n v="12"/>
    <b v="1"/>
    <s v="theater/plays"/>
    <n v="1.3"/>
    <n v="16.25"/>
    <x v="1"/>
    <x v="6"/>
  </r>
  <r>
    <x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x v="3429"/>
    <s v="Our 1st full season!  We need your help to fund costumes, sets, props &amp; help bringing these wonderful shows to the stage!"/>
    <n v="2000"/>
    <n v="2000"/>
    <x v="0"/>
    <x v="0"/>
    <s v="USD"/>
    <n v="1408383153"/>
    <n v="1405791153"/>
    <b v="0"/>
    <n v="21"/>
    <b v="1"/>
    <s v="theater/plays"/>
    <n v="1"/>
    <n v="95.238095238095241"/>
    <x v="1"/>
    <x v="6"/>
  </r>
  <r>
    <x v="3432"/>
    <x v="3430"/>
    <s v="Bare Theatre stages A.R. Gurney's Pulitzer Finalist script about a relationship spanning a lifetime and long distance."/>
    <n v="2000"/>
    <n v="2193"/>
    <x v="0"/>
    <x v="0"/>
    <s v="USD"/>
    <n v="1454709600"/>
    <n v="1452520614"/>
    <b v="0"/>
    <n v="42"/>
    <b v="1"/>
    <s v="theater/plays"/>
    <n v="1.0965"/>
    <n v="52.214285714285715"/>
    <x v="1"/>
    <x v="6"/>
  </r>
  <r>
    <x v="3433"/>
    <x v="3431"/>
    <s v="death&amp;pretzels presents their first Chicago based project:_x000a_The Dybbuk by S. Ansky"/>
    <n v="9500"/>
    <n v="9525"/>
    <x v="0"/>
    <x v="0"/>
    <s v="USD"/>
    <n v="1402974000"/>
    <n v="1400290255"/>
    <b v="0"/>
    <n v="71"/>
    <b v="1"/>
    <s v="theater/plays"/>
    <n v="1.0026315789473683"/>
    <n v="134.1549295774648"/>
    <x v="1"/>
    <x v="6"/>
  </r>
  <r>
    <x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x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x v="3439"/>
    <x v="3437"/>
    <s v="Help a small theater produce an original adaptation of Lewis Carroll's classic story."/>
    <n v="1200"/>
    <n v="1616.14"/>
    <x v="0"/>
    <x v="0"/>
    <s v="USD"/>
    <n v="1453179540"/>
    <n v="1452030730"/>
    <b v="0"/>
    <n v="18"/>
    <b v="1"/>
    <s v="theater/plays"/>
    <n v="1.3467833333333334"/>
    <n v="89.785555555555561"/>
    <x v="1"/>
    <x v="6"/>
  </r>
  <r>
    <x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x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x v="3442"/>
    <x v="3440"/>
    <s v="An Evening of Radio aims to showcase original work written by undergraduate playwriting students in the style of live staged readings."/>
    <n v="250"/>
    <n v="250"/>
    <x v="0"/>
    <x v="0"/>
    <s v="USD"/>
    <n v="1433016672"/>
    <n v="1430424672"/>
    <b v="0"/>
    <n v="8"/>
    <b v="1"/>
    <s v="theater/plays"/>
    <n v="1"/>
    <n v="31.25"/>
    <x v="1"/>
    <x v="6"/>
  </r>
  <r>
    <x v="3443"/>
    <x v="3441"/>
    <s v="A new play about dual-faced identities in the gay community, particularly among those who are deaf and those living with HIV."/>
    <n v="1000"/>
    <n v="1855"/>
    <x v="0"/>
    <x v="0"/>
    <s v="USD"/>
    <n v="1410266146"/>
    <n v="1407674146"/>
    <b v="0"/>
    <n v="45"/>
    <b v="1"/>
    <s v="theater/plays"/>
    <n v="1.855"/>
    <n v="41.222222222222221"/>
    <x v="1"/>
    <x v="6"/>
  </r>
  <r>
    <x v="3444"/>
    <x v="3442"/>
    <s v="WE NEED YOUR HELP! We are a small town youth arts ensemble, training kids excited about theatre. We need dollars. We need YOU!"/>
    <n v="300"/>
    <n v="867"/>
    <x v="0"/>
    <x v="2"/>
    <s v="AUD"/>
    <n v="1465394340"/>
    <n v="1464677986"/>
    <b v="0"/>
    <n v="20"/>
    <b v="1"/>
    <s v="theater/plays"/>
    <n v="2.89"/>
    <n v="43.35"/>
    <x v="1"/>
    <x v="6"/>
  </r>
  <r>
    <x v="3445"/>
    <x v="3443"/>
    <s v="Rehearsal &amp; development of our first project as Axon Theatre: &quot;The Star-Spangled Girl&quot; in South Wales."/>
    <n v="2000"/>
    <n v="2000"/>
    <x v="0"/>
    <x v="1"/>
    <s v="GBP"/>
    <n v="1445604236"/>
    <n v="1443185036"/>
    <b v="0"/>
    <n v="31"/>
    <b v="1"/>
    <s v="theater/plays"/>
    <n v="1"/>
    <n v="64.516129032258064"/>
    <x v="1"/>
    <x v="6"/>
  </r>
  <r>
    <x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x v="3447"/>
    <x v="3445"/>
    <s v="&quot;He was a poet, a vagrant, a philosopher, a lady's man and a hard drinker&quot;"/>
    <n v="1000"/>
    <n v="1078"/>
    <x v="0"/>
    <x v="0"/>
    <s v="USD"/>
    <n v="1458332412"/>
    <n v="1454448012"/>
    <b v="0"/>
    <n v="14"/>
    <b v="1"/>
    <s v="theater/plays"/>
    <n v="1.0780000000000001"/>
    <n v="77"/>
    <x v="1"/>
    <x v="6"/>
  </r>
  <r>
    <x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x v="3449"/>
    <x v="3447"/>
    <s v="Help us produce this original play! The play will be presented at the LSTFI July 12-14. Follow us on Facebook."/>
    <n v="800"/>
    <n v="1365"/>
    <x v="0"/>
    <x v="0"/>
    <s v="USD"/>
    <n v="1468036800"/>
    <n v="1465607738"/>
    <b v="0"/>
    <n v="20"/>
    <b v="1"/>
    <s v="theater/plays"/>
    <n v="1.70625"/>
    <n v="68.25"/>
    <x v="1"/>
    <x v="6"/>
  </r>
  <r>
    <x v="3450"/>
    <x v="3448"/>
    <s v="The Beautiful House' is a story of modern mummification and the present day post-humanist crisis in our relationship with death."/>
    <n v="500"/>
    <n v="760"/>
    <x v="0"/>
    <x v="1"/>
    <s v="GBP"/>
    <n v="1427990071"/>
    <n v="1422809671"/>
    <b v="0"/>
    <n v="39"/>
    <b v="1"/>
    <s v="theater/plays"/>
    <n v="1.52"/>
    <n v="19.487179487179485"/>
    <x v="1"/>
    <x v="6"/>
  </r>
  <r>
    <x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x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x v="3453"/>
    <x v="3451"/>
    <s v="A full length comedy, Patagonia follows Grason and Jerry on their journey through a magical, South-American rainforest."/>
    <n v="300"/>
    <n v="385"/>
    <x v="0"/>
    <x v="1"/>
    <s v="GBP"/>
    <n v="1471130956"/>
    <n v="1465946956"/>
    <b v="0"/>
    <n v="14"/>
    <b v="1"/>
    <s v="theater/plays"/>
    <n v="1.2833333333333334"/>
    <n v="27.5"/>
    <x v="1"/>
    <x v="6"/>
  </r>
  <r>
    <x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x v="3456"/>
    <x v="3454"/>
    <s v="&quot;Thief,&quot; a one man touring show, a theatrical experience portraying a supernatural story about the 3 days Jesus spent in the grave."/>
    <n v="3000"/>
    <n v="5739"/>
    <x v="0"/>
    <x v="0"/>
    <s v="USD"/>
    <n v="1406876340"/>
    <n v="1404190567"/>
    <b v="0"/>
    <n v="16"/>
    <b v="1"/>
    <s v="theater/plays"/>
    <n v="1.913"/>
    <n v="358.6875"/>
    <x v="1"/>
    <x v="6"/>
  </r>
  <r>
    <x v="3457"/>
    <x v="3455"/>
    <s v="Robots, Space Battles, Mystery, and Intrigue. Nothing is Impossible..."/>
    <n v="2000"/>
    <n v="2804"/>
    <x v="0"/>
    <x v="0"/>
    <s v="USD"/>
    <n v="1423720740"/>
    <n v="1421081857"/>
    <b v="0"/>
    <n v="55"/>
    <b v="1"/>
    <s v="theater/plays"/>
    <n v="1.4019999999999999"/>
    <n v="50.981818181818184"/>
    <x v="1"/>
    <x v="6"/>
  </r>
  <r>
    <x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x v="3457"/>
    <s v="Cyril needs your help to MAKE new puppet friends to accompany him on a magical journey through storytelling, puppetry and clown."/>
    <n v="500"/>
    <n v="631"/>
    <x v="0"/>
    <x v="1"/>
    <s v="GBP"/>
    <n v="1463743860"/>
    <n v="1461151860"/>
    <b v="0"/>
    <n v="36"/>
    <b v="1"/>
    <s v="theater/plays"/>
    <n v="1.262"/>
    <n v="17.527777777777779"/>
    <x v="1"/>
    <x v="6"/>
  </r>
  <r>
    <x v="3460"/>
    <x v="3458"/>
    <s v="'Pushers' is an exciting new play and the first project for brand new theatre company, Ain't Got No Home Productions."/>
    <n v="500"/>
    <n v="950"/>
    <x v="0"/>
    <x v="1"/>
    <s v="GBP"/>
    <n v="1408106352"/>
    <n v="1406896752"/>
    <b v="0"/>
    <n v="19"/>
    <b v="1"/>
    <s v="theater/plays"/>
    <n v="1.9"/>
    <n v="50"/>
    <x v="1"/>
    <x v="6"/>
  </r>
  <r>
    <x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x v="3462"/>
    <x v="3460"/>
    <s v="Help the Upstart Crows of Santa Fe bring Shakespeare's Julius Caesar to life with quality wooden stage swords!"/>
    <n v="250"/>
    <n v="505"/>
    <x v="0"/>
    <x v="0"/>
    <s v="USD"/>
    <n v="1436551200"/>
    <n v="1435181628"/>
    <b v="0"/>
    <n v="17"/>
    <b v="1"/>
    <s v="theater/plays"/>
    <n v="2.02"/>
    <n v="29.705882352941178"/>
    <x v="1"/>
    <x v="6"/>
  </r>
  <r>
    <x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x v="3463"/>
    <s v="Family Duels is a tragicomedy about family, filth, fraud and fornication. Please help us bring Crooked Tree to the Camden Fringe."/>
    <n v="2000"/>
    <n v="2060"/>
    <x v="0"/>
    <x v="1"/>
    <s v="GBP"/>
    <n v="1439136000"/>
    <n v="1436972472"/>
    <b v="0"/>
    <n v="36"/>
    <b v="1"/>
    <s v="theater/plays"/>
    <n v="1.03"/>
    <n v="57.222222222222221"/>
    <x v="1"/>
    <x v="6"/>
  </r>
  <r>
    <x v="3466"/>
    <x v="3464"/>
    <s v="The Spotlight Youth Theater is a program where every participant has a moment in the spotlight."/>
    <n v="3500"/>
    <n v="4450"/>
    <x v="0"/>
    <x v="0"/>
    <s v="USD"/>
    <n v="1461108450"/>
    <n v="1455928050"/>
    <b v="0"/>
    <n v="61"/>
    <b v="1"/>
    <s v="theater/plays"/>
    <n v="1.2714285714285714"/>
    <n v="72.950819672131146"/>
    <x v="1"/>
    <x v="6"/>
  </r>
  <r>
    <x v="3467"/>
    <x v="3465"/>
    <s v="Venus in Fur, By David Ives."/>
    <n v="3000"/>
    <n v="3030"/>
    <x v="0"/>
    <x v="0"/>
    <s v="USD"/>
    <n v="1426864032"/>
    <n v="1424275632"/>
    <b v="0"/>
    <n v="47"/>
    <b v="1"/>
    <s v="theater/plays"/>
    <n v="1.01"/>
    <n v="64.468085106382972"/>
    <x v="1"/>
    <x v="6"/>
  </r>
  <r>
    <x v="3468"/>
    <x v="3466"/>
    <s v="Amidst the atrocities of WWII, two women transcend enemy lines to make the ultimate heroic sacrifice."/>
    <n v="10000"/>
    <n v="12178"/>
    <x v="0"/>
    <x v="0"/>
    <s v="USD"/>
    <n v="1474426800"/>
    <n v="1471976529"/>
    <b v="0"/>
    <n v="17"/>
    <b v="1"/>
    <s v="theater/plays"/>
    <n v="1.2178"/>
    <n v="716.35294117647061"/>
    <x v="1"/>
    <x v="6"/>
  </r>
  <r>
    <x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x v="3468"/>
    <s v="The New Artist's Circle is a theatre company dedicated to bringing the arts to young people."/>
    <n v="250"/>
    <n v="375"/>
    <x v="0"/>
    <x v="0"/>
    <s v="USD"/>
    <n v="1468618680"/>
    <n v="1465345902"/>
    <b v="0"/>
    <n v="9"/>
    <b v="1"/>
    <s v="theater/plays"/>
    <n v="1.5"/>
    <n v="41.666666666666664"/>
    <x v="1"/>
    <x v="6"/>
  </r>
  <r>
    <x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x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x v="3473"/>
    <x v="3471"/>
    <s v="A modern telling of the Greek myth. Sisyphus defies the Gods and attempts to change the world order... but can he overcome his fate?"/>
    <n v="4900"/>
    <n v="4900"/>
    <x v="0"/>
    <x v="0"/>
    <s v="USD"/>
    <n v="1426883220"/>
    <n v="1425067296"/>
    <b v="0"/>
    <n v="33"/>
    <b v="1"/>
    <s v="theater/plays"/>
    <n v="1"/>
    <n v="148.4848484848485"/>
    <x v="1"/>
    <x v="6"/>
  </r>
  <r>
    <x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x v="3475"/>
    <x v="3473"/>
    <s v="Score is a musical play inspired by true stories of parents who have recovered from addiction and regained their children."/>
    <n v="300"/>
    <n v="340"/>
    <x v="0"/>
    <x v="1"/>
    <s v="GBP"/>
    <n v="1414972800"/>
    <n v="1412629704"/>
    <b v="0"/>
    <n v="17"/>
    <b v="1"/>
    <s v="theater/plays"/>
    <n v="1.1333333333333333"/>
    <n v="20"/>
    <x v="1"/>
    <x v="6"/>
  </r>
  <r>
    <x v="3476"/>
    <x v="3474"/>
    <s v="Meet the Martins; a modern family dealing with modern issues in a way that is as All-American as apple pie, James Dean and repression."/>
    <n v="300"/>
    <n v="312"/>
    <x v="0"/>
    <x v="0"/>
    <s v="USD"/>
    <n v="1414378800"/>
    <n v="1412836990"/>
    <b v="0"/>
    <n v="6"/>
    <b v="1"/>
    <s v="theater/plays"/>
    <n v="1.04"/>
    <n v="52"/>
    <x v="1"/>
    <x v="6"/>
  </r>
  <r>
    <x v="3477"/>
    <x v="3475"/>
    <s v="8 ten-minute plays, written, directed, rehearsed, and fully produced in only 24 hours! Are we crazy? You bet we are!"/>
    <n v="1800"/>
    <n v="2076"/>
    <x v="0"/>
    <x v="0"/>
    <s v="USD"/>
    <n v="1431831600"/>
    <n v="1430761243"/>
    <b v="0"/>
    <n v="39"/>
    <b v="1"/>
    <s v="theater/plays"/>
    <n v="1.1533333333333333"/>
    <n v="53.230769230769234"/>
    <x v="1"/>
    <x v="6"/>
  </r>
  <r>
    <x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x v="3477"/>
    <s v="A new comedy about what happened to a band of foolhardy actors when the Puritans closed the theatres in the 1640s."/>
    <n v="1500"/>
    <n v="1918"/>
    <x v="0"/>
    <x v="1"/>
    <s v="GBP"/>
    <n v="1403382680"/>
    <n v="1400790680"/>
    <b v="0"/>
    <n v="56"/>
    <b v="1"/>
    <s v="theater/plays"/>
    <n v="1.2786666666666666"/>
    <n v="34.25"/>
    <x v="1"/>
    <x v="6"/>
  </r>
  <r>
    <x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x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x v="3482"/>
    <x v="3480"/>
    <s v="Critically-acclaimed new-writing company Old Trunk make their Edinburgh debut alternating their two darkly comic plays."/>
    <n v="3000"/>
    <n v="4150"/>
    <x v="0"/>
    <x v="1"/>
    <s v="GBP"/>
    <n v="1404671466"/>
    <n v="1402079466"/>
    <b v="0"/>
    <n v="80"/>
    <b v="1"/>
    <s v="theater/plays"/>
    <n v="1.3833333333333333"/>
    <n v="51.875"/>
    <x v="1"/>
    <x v="6"/>
  </r>
  <r>
    <x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x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x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x v="3486"/>
    <s v="GTP has been protected financially by The Director since 2012. Now it's time for the community. Do you want GTP? Are we worth it?"/>
    <n v="3000"/>
    <n v="3636"/>
    <x v="0"/>
    <x v="0"/>
    <s v="USD"/>
    <n v="1429286400"/>
    <n v="1427221560"/>
    <b v="0"/>
    <n v="29"/>
    <b v="1"/>
    <s v="theater/plays"/>
    <n v="1.212"/>
    <n v="125.37931034482759"/>
    <x v="1"/>
    <x v="6"/>
  </r>
  <r>
    <x v="3489"/>
    <x v="3487"/>
    <s v="A brilliant play by Will Eno. An exciting, young theatre company. A production that promises to wow. You wouldn't want to miss it."/>
    <n v="5000"/>
    <n v="5635"/>
    <x v="0"/>
    <x v="1"/>
    <s v="GBP"/>
    <n v="1400965200"/>
    <n v="1398352531"/>
    <b v="0"/>
    <n v="72"/>
    <b v="1"/>
    <s v="theater/plays"/>
    <n v="1.127"/>
    <n v="78.263888888888886"/>
    <x v="1"/>
    <x v="6"/>
  </r>
  <r>
    <x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x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x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x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x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x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x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x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x v="3500"/>
    <s v="Dickhead is a play about one man's struggle with the dicks in his head. If you want to know more stop being a twat and put out...please"/>
    <n v="4000"/>
    <n v="4216"/>
    <x v="0"/>
    <x v="0"/>
    <s v="USD"/>
    <n v="1458100740"/>
    <n v="1456862924"/>
    <b v="0"/>
    <n v="31"/>
    <b v="1"/>
    <s v="theater/plays"/>
    <n v="1.054"/>
    <n v="136"/>
    <x v="1"/>
    <x v="6"/>
  </r>
  <r>
    <x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x v="3502"/>
    <s v="The Sterling Lion Theater Company is a non-profit theater group established for the benefit of the Connecticut lower Naugatuck Valley."/>
    <n v="1000"/>
    <n v="1000"/>
    <x v="0"/>
    <x v="0"/>
    <s v="USD"/>
    <n v="1447959491"/>
    <n v="1445363891"/>
    <b v="0"/>
    <n v="8"/>
    <b v="1"/>
    <s v="theater/plays"/>
    <n v="1"/>
    <n v="125"/>
    <x v="1"/>
    <x v="6"/>
  </r>
  <r>
    <x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x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x v="3505"/>
    <s v="Please help our troupe bring our first project from planning to reality! Join us on one exciting ride!"/>
    <n v="10000"/>
    <n v="10440"/>
    <x v="0"/>
    <x v="0"/>
    <s v="USD"/>
    <n v="1464732537"/>
    <n v="1462140537"/>
    <b v="0"/>
    <n v="72"/>
    <b v="1"/>
    <s v="theater/plays"/>
    <n v="1.044"/>
    <n v="145"/>
    <x v="1"/>
    <x v="6"/>
  </r>
  <r>
    <x v="3508"/>
    <x v="3506"/>
    <s v="Roll The Dice Theatre Company revolves around taking risks in the game of life vicariously through beloved childhood games."/>
    <n v="100"/>
    <n v="180"/>
    <x v="0"/>
    <x v="1"/>
    <s v="GBP"/>
    <n v="1462914000"/>
    <n v="1460914253"/>
    <b v="0"/>
    <n v="15"/>
    <b v="1"/>
    <s v="theater/plays"/>
    <n v="1.8"/>
    <n v="12"/>
    <x v="1"/>
    <x v="6"/>
  </r>
  <r>
    <x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x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x v="3511"/>
    <x v="3509"/>
    <s v="The world premiere of the first full-length play by Eve Leigh, at the intimate Finborough Theatre in London."/>
    <n v="1500"/>
    <n v="1518"/>
    <x v="0"/>
    <x v="1"/>
    <s v="GBP"/>
    <n v="1415385000"/>
    <n v="1413406695"/>
    <b v="0"/>
    <n v="19"/>
    <b v="1"/>
    <s v="theater/plays"/>
    <n v="1.012"/>
    <n v="79.89473684210526"/>
    <x v="1"/>
    <x v="6"/>
  </r>
  <r>
    <x v="3512"/>
    <x v="3510"/>
    <s v="We're making a hard hitting, innovative play which will open your eyes to what mental illness is like in the mind of the sufferer."/>
    <n v="1000"/>
    <n v="1000"/>
    <x v="0"/>
    <x v="1"/>
    <s v="GBP"/>
    <n v="1429789992"/>
    <n v="1424609592"/>
    <b v="0"/>
    <n v="17"/>
    <b v="1"/>
    <s v="theater/plays"/>
    <n v="1"/>
    <n v="58.823529411764703"/>
    <x v="1"/>
    <x v="6"/>
  </r>
  <r>
    <x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x v="3515"/>
    <x v="3513"/>
    <s v="We are casting an all-inclusive production of Shakespeare's Twelfth Night in a non-traditional performance space."/>
    <n v="3000"/>
    <n v="3080"/>
    <x v="0"/>
    <x v="0"/>
    <s v="USD"/>
    <n v="1433097171"/>
    <n v="1430505171"/>
    <b v="0"/>
    <n v="46"/>
    <b v="1"/>
    <s v="theater/plays"/>
    <n v="1.0266666666666666"/>
    <n v="66.956521739130437"/>
    <x v="1"/>
    <x v="6"/>
  </r>
  <r>
    <x v="3516"/>
    <x v="3514"/>
    <s v="A new play about a lesser known yet pivotal event in American history, about a group of WWI Veterans fighting for their rights."/>
    <n v="2500"/>
    <n v="2500"/>
    <x v="0"/>
    <x v="0"/>
    <s v="USD"/>
    <n v="1410145200"/>
    <n v="1407197670"/>
    <b v="0"/>
    <n v="11"/>
    <b v="1"/>
    <s v="theater/plays"/>
    <n v="1"/>
    <n v="227.27272727272728"/>
    <x v="1"/>
    <x v="6"/>
  </r>
  <r>
    <x v="3517"/>
    <x v="3515"/>
    <s v="Support an outstanding cast of actors to take on a professional production of a masterpiece of modern theatre"/>
    <n v="4000"/>
    <n v="4000"/>
    <x v="0"/>
    <x v="1"/>
    <s v="GBP"/>
    <n v="1404471600"/>
    <n v="1401910634"/>
    <b v="0"/>
    <n v="13"/>
    <b v="1"/>
    <s v="theater/plays"/>
    <n v="1"/>
    <n v="307.69230769230768"/>
    <x v="1"/>
    <x v="6"/>
  </r>
  <r>
    <x v="3518"/>
    <x v="3516"/>
    <s v="One play.  Two theaters.  See the story from both sides and then decide for yourself - who are the BEASTS OF BAVERLY GROVE?"/>
    <n v="1500"/>
    <n v="1650.69"/>
    <x v="0"/>
    <x v="0"/>
    <s v="USD"/>
    <n v="1412259660"/>
    <n v="1410461299"/>
    <b v="0"/>
    <n v="33"/>
    <b v="1"/>
    <s v="theater/plays"/>
    <n v="1.10046"/>
    <n v="50.020909090909093"/>
    <x v="1"/>
    <x v="6"/>
  </r>
  <r>
    <x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x v="3520"/>
    <x v="3518"/>
    <s v="Help us to bring &quot;Protocols&quot; at the 2015 Camden Fringe. The most controversial play of the year."/>
    <n v="2000"/>
    <n v="2015"/>
    <x v="0"/>
    <x v="1"/>
    <s v="GBP"/>
    <n v="1441547220"/>
    <n v="1439322412"/>
    <b v="0"/>
    <n v="21"/>
    <b v="1"/>
    <s v="theater/plays"/>
    <n v="1.0075000000000001"/>
    <n v="95.952380952380949"/>
    <x v="1"/>
    <x v="6"/>
  </r>
  <r>
    <x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x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x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x v="3525"/>
    <x v="3523"/>
    <s v="The Attic interns present Tennessee Williams's &quot;Talk to Me Like the Rain and Let Me Listen&quot; performing at The Flea Theater!"/>
    <n v="500"/>
    <n v="530"/>
    <x v="0"/>
    <x v="0"/>
    <s v="USD"/>
    <n v="1439136000"/>
    <n v="1438188106"/>
    <b v="0"/>
    <n v="7"/>
    <b v="1"/>
    <s v="theater/plays"/>
    <n v="1.06"/>
    <n v="75.714285714285708"/>
    <x v="1"/>
    <x v="6"/>
  </r>
  <r>
    <x v="3526"/>
    <x v="3524"/>
    <s v="By day we perform Acts of Kindness, by night we perform free theater, all sustained by the love of our neighbors, not ticket prices."/>
    <n v="3300"/>
    <n v="3366"/>
    <x v="0"/>
    <x v="0"/>
    <s v="USD"/>
    <n v="1461823140"/>
    <n v="1459411371"/>
    <b v="0"/>
    <n v="34"/>
    <b v="1"/>
    <s v="theater/plays"/>
    <n v="1.02"/>
    <n v="99"/>
    <x v="1"/>
    <x v="6"/>
  </r>
  <r>
    <x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x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x v="3528"/>
    <s v="â€œFar From Fictionâ€ is a powerful play, written by Sally Willis, offering insights into a new understanding of  female psychology."/>
    <n v="2750"/>
    <n v="2750"/>
    <x v="0"/>
    <x v="1"/>
    <s v="GBP"/>
    <n v="1460318400"/>
    <n v="1457881057"/>
    <b v="0"/>
    <n v="22"/>
    <b v="1"/>
    <s v="theater/plays"/>
    <n v="1"/>
    <n v="125"/>
    <x v="1"/>
    <x v="6"/>
  </r>
  <r>
    <x v="3531"/>
    <x v="3529"/>
    <s v="A political comedy for a crazy election year"/>
    <n v="1000"/>
    <n v="1280"/>
    <x v="0"/>
    <x v="0"/>
    <s v="USD"/>
    <n v="1467301334"/>
    <n v="1464709334"/>
    <b v="0"/>
    <n v="26"/>
    <b v="1"/>
    <s v="theater/plays"/>
    <n v="1.28"/>
    <n v="49.230769230769234"/>
    <x v="1"/>
    <x v="6"/>
  </r>
  <r>
    <x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x v="3531"/>
    <s v="Two shows! (we're feeling particularly ambitious). Help us produce Eurydice and The Effect of Gamma Rays on Man-in-the-Moon Marigolds!"/>
    <n v="500"/>
    <n v="631"/>
    <x v="0"/>
    <x v="0"/>
    <s v="USD"/>
    <n v="1447269367"/>
    <n v="1444673767"/>
    <b v="0"/>
    <n v="8"/>
    <b v="1"/>
    <s v="theater/plays"/>
    <n v="1.262"/>
    <n v="78.875"/>
    <x v="1"/>
    <x v="6"/>
  </r>
  <r>
    <x v="3534"/>
    <x v="3532"/>
    <s v="A Theatrical Prequel to Hell's Rebels, the current Pathfinder Adventure Path from Paizo Publishing"/>
    <n v="5000"/>
    <n v="7810"/>
    <x v="0"/>
    <x v="0"/>
    <s v="USD"/>
    <n v="1443711623"/>
    <n v="1440687623"/>
    <b v="0"/>
    <n v="204"/>
    <b v="1"/>
    <s v="theater/plays"/>
    <n v="1.5620000000000001"/>
    <n v="38.284313725490193"/>
    <x v="1"/>
    <x v="6"/>
  </r>
  <r>
    <x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x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x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x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x v="3540"/>
    <x v="3538"/>
    <s v="A brand new stage adaptation of the Libby Purves/Nicholas Heiney book. A new work involving music, poetry and fajitas. #timetochange"/>
    <n v="300"/>
    <n v="369"/>
    <x v="0"/>
    <x v="1"/>
    <s v="GBP"/>
    <n v="1466899491"/>
    <n v="1464307491"/>
    <b v="0"/>
    <n v="8"/>
    <b v="1"/>
    <s v="theater/plays"/>
    <n v="1.23"/>
    <n v="46.125"/>
    <x v="1"/>
    <x v="6"/>
  </r>
  <r>
    <x v="3541"/>
    <x v="3539"/>
    <s v="Yellowbelly Theatre needs your help to bring this incredible play of love, lust and mistaken identity to life in our debut performance!"/>
    <n v="1200"/>
    <n v="1260"/>
    <x v="0"/>
    <x v="1"/>
    <s v="GBP"/>
    <n v="1441042275"/>
    <n v="1438882275"/>
    <b v="0"/>
    <n v="32"/>
    <b v="1"/>
    <s v="theater/plays"/>
    <n v="1.05"/>
    <n v="39.375"/>
    <x v="1"/>
    <x v="6"/>
  </r>
  <r>
    <x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x v="3543"/>
    <x v="3541"/>
    <s v="A circus theater show. An escaped carousel horse and a beautiful wire dancer let the fantasies run wild."/>
    <n v="1500"/>
    <n v="1570"/>
    <x v="0"/>
    <x v="12"/>
    <s v="EUR"/>
    <n v="1435255659"/>
    <n v="1432663659"/>
    <b v="0"/>
    <n v="29"/>
    <b v="1"/>
    <s v="theater/plays"/>
    <n v="1.0466666666666666"/>
    <n v="54.137931034482762"/>
    <x v="1"/>
    <x v="6"/>
  </r>
  <r>
    <x v="3544"/>
    <x v="3542"/>
    <s v="Death &amp; Pretzels presents the world premiere of Paul Pasulka's Gruoch, or Lady Macbeth"/>
    <n v="2500"/>
    <n v="2500"/>
    <x v="0"/>
    <x v="0"/>
    <s v="USD"/>
    <n v="1425758257"/>
    <n v="1423166257"/>
    <b v="0"/>
    <n v="24"/>
    <b v="1"/>
    <s v="theater/plays"/>
    <n v="1"/>
    <n v="104.16666666666667"/>
    <x v="1"/>
    <x v="6"/>
  </r>
  <r>
    <x v="3545"/>
    <x v="3543"/>
    <s v="FUND our teens in Shakespeare's comedy &quot;The Merchant of Venice&quot;. Donating pays for our venue/insurance located in Woodland, CA."/>
    <n v="250"/>
    <n v="251"/>
    <x v="0"/>
    <x v="0"/>
    <s v="USD"/>
    <n v="1428780159"/>
    <n v="1426188159"/>
    <b v="0"/>
    <n v="8"/>
    <b v="1"/>
    <s v="theater/plays"/>
    <n v="1.004"/>
    <n v="31.375"/>
    <x v="1"/>
    <x v="6"/>
  </r>
  <r>
    <x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x v="3548"/>
    <x v="3546"/>
    <s v="We're putting together a production of THE UNDERSTUDY by Theresa Rebeck and hope you'll help us share this story."/>
    <n v="2100"/>
    <n v="2140"/>
    <x v="0"/>
    <x v="0"/>
    <s v="USD"/>
    <n v="1457139600"/>
    <n v="1455230214"/>
    <b v="0"/>
    <n v="13"/>
    <b v="1"/>
    <s v="theater/plays"/>
    <n v="1.019047619047619"/>
    <n v="164.61538461538461"/>
    <x v="1"/>
    <x v="6"/>
  </r>
  <r>
    <x v="3549"/>
    <x v="3547"/>
    <s v="Help us bring to life tales of hardship, danger and community of extraordinary women working in WW1 munitions factories."/>
    <n v="1000"/>
    <n v="1020"/>
    <x v="0"/>
    <x v="1"/>
    <s v="GBP"/>
    <n v="1441358873"/>
    <n v="1438939673"/>
    <b v="0"/>
    <n v="42"/>
    <b v="1"/>
    <s v="theater/plays"/>
    <n v="1.02"/>
    <n v="24.285714285714285"/>
    <x v="1"/>
    <x v="6"/>
  </r>
  <r>
    <x v="3550"/>
    <x v="3548"/>
    <s v="MOONFACE explores the formative f***k-ups of adolescence. Fresh, incisive new writing. Monologue, movement and striking naturalism."/>
    <n v="2500"/>
    <n v="2620"/>
    <x v="0"/>
    <x v="1"/>
    <s v="GBP"/>
    <n v="1462224398"/>
    <n v="1459632398"/>
    <b v="0"/>
    <n v="64"/>
    <b v="1"/>
    <s v="theater/plays"/>
    <n v="1.048"/>
    <n v="40.9375"/>
    <x v="1"/>
    <x v="6"/>
  </r>
  <r>
    <x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x v="3552"/>
    <x v="3550"/>
    <s v="Support Lock&amp;Key Theatre's 'Timon of Athens' by donating to our printing! Every penny goes to posters, programmes, flyers and scripts."/>
    <n v="773"/>
    <n v="773"/>
    <x v="0"/>
    <x v="1"/>
    <s v="GBP"/>
    <n v="1403964324"/>
    <n v="1401372324"/>
    <b v="0"/>
    <n v="20"/>
    <b v="1"/>
    <s v="theater/plays"/>
    <n v="1"/>
    <n v="38.65"/>
    <x v="1"/>
    <x v="6"/>
  </r>
  <r>
    <x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x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x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x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x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x v="3556"/>
    <s v="We're making a show about sex. Because it's important, everyone wants to talk about it and it's at the start of everything."/>
    <n v="350"/>
    <n v="504"/>
    <x v="0"/>
    <x v="1"/>
    <s v="GBP"/>
    <n v="1435352400"/>
    <n v="1431718575"/>
    <b v="0"/>
    <n v="22"/>
    <b v="1"/>
    <s v="theater/plays"/>
    <n v="1.44"/>
    <n v="22.90909090909091"/>
    <x v="1"/>
    <x v="6"/>
  </r>
  <r>
    <x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x v="3562"/>
    <s v="Multi Award-Winng play THE PILLOWMAN coming to the Arts Centre Theatre, Aberdeen"/>
    <n v="1000"/>
    <n v="1005"/>
    <x v="0"/>
    <x v="1"/>
    <s v="GBP"/>
    <n v="1444060800"/>
    <n v="1440082649"/>
    <b v="0"/>
    <n v="17"/>
    <b v="1"/>
    <s v="theater/plays"/>
    <n v="1.0049999999999999"/>
    <n v="59.117647058823529"/>
    <x v="1"/>
    <x v="6"/>
  </r>
  <r>
    <x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x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x v="3568"/>
    <s v="Theatre Machine presents an all-new adaptation of Maxim Gorky's classic of Russian theatre, The Lower Depths."/>
    <n v="2000"/>
    <n v="2287"/>
    <x v="0"/>
    <x v="0"/>
    <s v="USD"/>
    <n v="1420009200"/>
    <n v="1417593483"/>
    <b v="0"/>
    <n v="26"/>
    <b v="1"/>
    <s v="theater/plays"/>
    <n v="1.1435"/>
    <n v="87.961538461538467"/>
    <x v="1"/>
    <x v="6"/>
  </r>
  <r>
    <x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x v="3570"/>
    <s v="A darkly comic one woman show by Abram Rooney as part of The Camden Fringe 2015."/>
    <n v="500"/>
    <n v="500"/>
    <x v="0"/>
    <x v="1"/>
    <s v="GBP"/>
    <n v="1434894082"/>
    <n v="1432302082"/>
    <b v="0"/>
    <n v="9"/>
    <b v="1"/>
    <s v="theater/plays"/>
    <n v="1"/>
    <n v="55.555555555555557"/>
    <x v="1"/>
    <x v="6"/>
  </r>
  <r>
    <x v="3573"/>
    <x v="3571"/>
    <s v="London based theatre makers collaborating to create a new show about the history of HipHop."/>
    <n v="3000"/>
    <n v="3084"/>
    <x v="0"/>
    <x v="1"/>
    <s v="GBP"/>
    <n v="1415440846"/>
    <n v="1412845246"/>
    <b v="0"/>
    <n v="78"/>
    <b v="1"/>
    <s v="theater/plays"/>
    <n v="1.028"/>
    <n v="39.53846153846154"/>
    <x v="1"/>
    <x v="6"/>
  </r>
  <r>
    <x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x v="3574"/>
    <s v="Vote here for whatever show you want to see next year! No gimmick, no stretch goals, just a simple vote and a free ticket."/>
    <n v="100"/>
    <n v="100"/>
    <x v="0"/>
    <x v="0"/>
    <s v="USD"/>
    <n v="1480947054"/>
    <n v="1475759454"/>
    <b v="0"/>
    <n v="5"/>
    <b v="1"/>
    <s v="theater/plays"/>
    <n v="1"/>
    <n v="20"/>
    <x v="1"/>
    <x v="6"/>
  </r>
  <r>
    <x v="3577"/>
    <x v="3575"/>
    <s v="Our goal is to bring this story of one town's processing of tragedy and their own community identity to Utah County."/>
    <n v="600"/>
    <n v="780"/>
    <x v="0"/>
    <x v="0"/>
    <s v="USD"/>
    <n v="1430029680"/>
    <n v="1427741583"/>
    <b v="0"/>
    <n v="27"/>
    <b v="1"/>
    <s v="theater/plays"/>
    <n v="1.3"/>
    <n v="28.888888888888889"/>
    <x v="1"/>
    <x v="6"/>
  </r>
  <r>
    <x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x v="3579"/>
    <x v="3577"/>
    <s v="Following success with 'The Canada Boys' and 'Parachute', we are looking for financial help from the community with our new production"/>
    <n v="500"/>
    <n v="500"/>
    <x v="0"/>
    <x v="1"/>
    <s v="GBP"/>
    <n v="1459444656"/>
    <n v="1456856256"/>
    <b v="0"/>
    <n v="14"/>
    <b v="1"/>
    <s v="theater/plays"/>
    <n v="1"/>
    <n v="35.714285714285715"/>
    <x v="1"/>
    <x v="6"/>
  </r>
  <r>
    <x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x v="3581"/>
    <x v="3579"/>
    <s v="An extraordinary, punchy and provocative new play, providing a voice for women to address their sexuality and self worth. #EDFREAK"/>
    <n v="1500"/>
    <n v="1500"/>
    <x v="0"/>
    <x v="1"/>
    <s v="GBP"/>
    <n v="1406719110"/>
    <n v="1405509510"/>
    <b v="0"/>
    <n v="45"/>
    <b v="1"/>
    <s v="theater/plays"/>
    <n v="1"/>
    <n v="33.333333333333336"/>
    <x v="1"/>
    <x v="6"/>
  </r>
  <r>
    <x v="3582"/>
    <x v="3580"/>
    <s v="A contemporary American play touching on the scorching realities of growing up in the Millennial generation."/>
    <n v="1000"/>
    <n v="2870"/>
    <x v="0"/>
    <x v="0"/>
    <s v="USD"/>
    <n v="1459822682"/>
    <n v="1458613082"/>
    <b v="0"/>
    <n v="49"/>
    <b v="1"/>
    <s v="theater/plays"/>
    <n v="2.87"/>
    <n v="58.571428571428569"/>
    <x v="1"/>
    <x v="6"/>
  </r>
  <r>
    <x v="3583"/>
    <x v="3581"/>
    <s v="Bumbling architect Romeo and handsome contractor Mario meet their match while building a balcony for Verona, NJ siren, Juliet."/>
    <n v="3000"/>
    <n v="3255"/>
    <x v="0"/>
    <x v="0"/>
    <s v="USD"/>
    <n v="1460970805"/>
    <n v="1455790405"/>
    <b v="0"/>
    <n v="24"/>
    <b v="1"/>
    <s v="theater/plays"/>
    <n v="1.085"/>
    <n v="135.625"/>
    <x v="1"/>
    <x v="6"/>
  </r>
  <r>
    <x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x v="3586"/>
    <x v="3584"/>
    <s v="See Theatre In A New Light"/>
    <n v="7500"/>
    <n v="8207"/>
    <x v="0"/>
    <x v="0"/>
    <s v="USD"/>
    <n v="1474649070"/>
    <n v="1469465070"/>
    <b v="0"/>
    <n v="54"/>
    <b v="1"/>
    <s v="theater/plays"/>
    <n v="1.0942666666666667"/>
    <n v="151.9814814814815"/>
    <x v="1"/>
    <x v="6"/>
  </r>
  <r>
    <x v="3587"/>
    <x v="3585"/>
    <s v="The GSA BA (Hons) Acting class of 2016 are taking a transfer of their GSA Production to The Cockpit Theatre in London"/>
    <n v="500"/>
    <n v="633"/>
    <x v="0"/>
    <x v="1"/>
    <s v="GBP"/>
    <n v="1467054000"/>
    <n v="1463144254"/>
    <b v="0"/>
    <n v="28"/>
    <b v="1"/>
    <s v="theater/plays"/>
    <n v="1.266"/>
    <n v="22.607142857142858"/>
    <x v="1"/>
    <x v="6"/>
  </r>
  <r>
    <x v="3588"/>
    <x v="3586"/>
    <s v="Touring the fast-paced, playful and poignant story of three twenty-somethings in a mental-health support group."/>
    <n v="200"/>
    <n v="201"/>
    <x v="0"/>
    <x v="1"/>
    <s v="GBP"/>
    <n v="1430348400"/>
    <n v="1428436410"/>
    <b v="0"/>
    <n v="11"/>
    <b v="1"/>
    <s v="theater/plays"/>
    <n v="1.0049999999999999"/>
    <n v="18.272727272727273"/>
    <x v="1"/>
    <x v="6"/>
  </r>
  <r>
    <x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x v="3589"/>
    <s v="We are trying to produce a kid friendly show about an imaginative journey through space and time. Help us create our wonderland!!"/>
    <n v="700"/>
    <n v="1225"/>
    <x v="0"/>
    <x v="0"/>
    <s v="USD"/>
    <n v="1422075540"/>
    <n v="1419979544"/>
    <b v="0"/>
    <n v="18"/>
    <b v="1"/>
    <s v="theater/plays"/>
    <n v="1.75"/>
    <n v="68.055555555555557"/>
    <x v="1"/>
    <x v="6"/>
  </r>
  <r>
    <x v="3592"/>
    <x v="3590"/>
    <s v="Sex. Fish. A COMET THAT DESTROYS THE WORLD. boom a play by Peter Sinn Nachtrieb- Feb 19-21 at The Bridge in NYC."/>
    <n v="2000"/>
    <n v="2545"/>
    <x v="0"/>
    <x v="0"/>
    <s v="USD"/>
    <n v="1423630740"/>
    <n v="1418673307"/>
    <b v="0"/>
    <n v="35"/>
    <b v="1"/>
    <s v="theater/plays"/>
    <n v="1.2725"/>
    <n v="72.714285714285708"/>
    <x v="1"/>
    <x v="6"/>
  </r>
  <r>
    <x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x v="3593"/>
    <s v="A new theatre company staging Will Eno's The Flu Season in Seattle"/>
    <n v="2600"/>
    <n v="3081"/>
    <x v="0"/>
    <x v="0"/>
    <s v="USD"/>
    <n v="1426229940"/>
    <n v="1423959123"/>
    <b v="0"/>
    <n v="62"/>
    <b v="1"/>
    <s v="theater/plays"/>
    <n v="1.1850000000000001"/>
    <n v="49.693548387096776"/>
    <x v="1"/>
    <x v="6"/>
  </r>
  <r>
    <x v="3596"/>
    <x v="3594"/>
    <s v="A play about the last eight years of the life of Egon Schiele, one of the most influential Austrian Expressionist artists."/>
    <n v="1100"/>
    <n v="1185"/>
    <x v="0"/>
    <x v="5"/>
    <s v="CAD"/>
    <n v="1409072982"/>
    <n v="1407258582"/>
    <b v="0"/>
    <n v="15"/>
    <b v="1"/>
    <s v="theater/plays"/>
    <n v="1.0772727272727274"/>
    <n v="79"/>
    <x v="1"/>
    <x v="6"/>
  </r>
  <r>
    <x v="3597"/>
    <x v="3595"/>
    <s v="&quot;I think that I have my own will. I can stop this, I tell myself. But it's not true.&quot;"/>
    <n v="2500"/>
    <n v="2565"/>
    <x v="0"/>
    <x v="0"/>
    <s v="USD"/>
    <n v="1456984740"/>
    <n v="1455717790"/>
    <b v="0"/>
    <n v="33"/>
    <b v="1"/>
    <s v="theater/plays"/>
    <n v="1.026"/>
    <n v="77.727272727272734"/>
    <x v="1"/>
    <x v="6"/>
  </r>
  <r>
    <x v="3598"/>
    <x v="3596"/>
    <s v="River City Theatre Company needs your support as we embark on our thirteenth production, CINDERELLA!"/>
    <n v="1000"/>
    <n v="1101"/>
    <x v="0"/>
    <x v="0"/>
    <s v="USD"/>
    <n v="1409720340"/>
    <n v="1408129822"/>
    <b v="0"/>
    <n v="27"/>
    <b v="1"/>
    <s v="theater/plays"/>
    <n v="1.101"/>
    <n v="40.777777777777779"/>
    <x v="1"/>
    <x v="6"/>
  </r>
  <r>
    <x v="3599"/>
    <x v="3597"/>
    <s v="Help Chrysalis get this production off the ground!  An original play, we only need $500 to get this production on its feet!"/>
    <n v="500"/>
    <n v="1010"/>
    <x v="0"/>
    <x v="0"/>
    <s v="USD"/>
    <n v="1440892800"/>
    <n v="1438715077"/>
    <b v="0"/>
    <n v="17"/>
    <b v="1"/>
    <s v="theater/plays"/>
    <n v="2.02"/>
    <n v="59.411764705882355"/>
    <x v="1"/>
    <x v="6"/>
  </r>
  <r>
    <x v="3600"/>
    <x v="3598"/>
    <s v="The First Play From The Man Who Brought You The Black James Bond!"/>
    <n v="10"/>
    <n v="13"/>
    <x v="0"/>
    <x v="0"/>
    <s v="USD"/>
    <n v="1476390164"/>
    <n v="1473970964"/>
    <b v="0"/>
    <n v="4"/>
    <b v="1"/>
    <s v="theater/plays"/>
    <n v="1.3"/>
    <n v="3.25"/>
    <x v="1"/>
    <x v="6"/>
  </r>
  <r>
    <x v="3601"/>
    <x v="3599"/>
    <s v="New play 'Pink Confetti' by Paul Roberts at The Courtyard Theatre produced by Etch and directed by Oliver Dawe."/>
    <n v="2000"/>
    <n v="2087"/>
    <x v="0"/>
    <x v="1"/>
    <s v="GBP"/>
    <n v="1421452682"/>
    <n v="1418860682"/>
    <b v="0"/>
    <n v="53"/>
    <b v="1"/>
    <s v="theater/plays"/>
    <n v="1.0435000000000001"/>
    <n v="39.377358490566039"/>
    <x v="1"/>
    <x v="6"/>
  </r>
  <r>
    <x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x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x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x v="3606"/>
    <x v="3604"/>
    <s v="Support Swansea's youngest theatre company Critical Ambition, in their co-production of BLINK with Volcano and The Other Room."/>
    <n v="3000"/>
    <n v="3908"/>
    <x v="0"/>
    <x v="1"/>
    <s v="GBP"/>
    <n v="1471185057"/>
    <n v="1468593057"/>
    <b v="0"/>
    <n v="64"/>
    <b v="1"/>
    <s v="theater/plays"/>
    <n v="1.3026666666666666"/>
    <n v="61.0625"/>
    <x v="1"/>
    <x v="6"/>
  </r>
  <r>
    <x v="3607"/>
    <x v="3605"/>
    <s v="'E15' is a verbatim project that looks at the story of the Focus E15 Campaign"/>
    <n v="550"/>
    <n v="580"/>
    <x v="0"/>
    <x v="1"/>
    <s v="GBP"/>
    <n v="1450137600"/>
    <n v="1448924882"/>
    <b v="0"/>
    <n v="20"/>
    <b v="1"/>
    <s v="theater/plays"/>
    <n v="1.0545454545454545"/>
    <n v="29"/>
    <x v="1"/>
    <x v="6"/>
  </r>
  <r>
    <x v="3608"/>
    <x v="3606"/>
    <s v="Help us get the show on the road! Petrification is a new play about home, memory and identity and we need your help to tour."/>
    <n v="800"/>
    <n v="800"/>
    <x v="0"/>
    <x v="1"/>
    <s v="GBP"/>
    <n v="1466172000"/>
    <n v="1463418090"/>
    <b v="0"/>
    <n v="27"/>
    <b v="1"/>
    <s v="theater/plays"/>
    <n v="1"/>
    <n v="29.62962962962963"/>
    <x v="1"/>
    <x v="6"/>
  </r>
  <r>
    <x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x v="3610"/>
    <x v="3608"/>
    <s v="The Florence Company premieres its first stage play at the Chelsea Theatre in London with an original piece of writing"/>
    <n v="1000"/>
    <n v="1623"/>
    <x v="0"/>
    <x v="1"/>
    <s v="GBP"/>
    <n v="1439806936"/>
    <n v="1437214936"/>
    <b v="0"/>
    <n v="31"/>
    <b v="1"/>
    <s v="theater/plays"/>
    <n v="1.623"/>
    <n v="52.354838709677416"/>
    <x v="1"/>
    <x v="6"/>
  </r>
  <r>
    <x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x v="3610"/>
    <s v="A Harlem Hellfighter struggles to re-integrate into his community after heroically fighting for his country in WW1."/>
    <n v="5000"/>
    <n v="7220"/>
    <x v="0"/>
    <x v="5"/>
    <s v="CAD"/>
    <n v="1402334811"/>
    <n v="1401470811"/>
    <b v="0"/>
    <n v="57"/>
    <b v="1"/>
    <s v="theater/plays"/>
    <n v="1.444"/>
    <n v="126.66666666666667"/>
    <x v="1"/>
    <x v="6"/>
  </r>
  <r>
    <x v="3613"/>
    <x v="3611"/>
    <s v="a woman walks into a bar except she looks like a man and no one's serving drinks. one night only"/>
    <n v="1250"/>
    <n v="1250"/>
    <x v="0"/>
    <x v="0"/>
    <s v="USD"/>
    <n v="1403964574"/>
    <n v="1401372574"/>
    <b v="0"/>
    <n v="20"/>
    <b v="1"/>
    <s v="theater/plays"/>
    <n v="1"/>
    <n v="62.5"/>
    <x v="1"/>
    <x v="6"/>
  </r>
  <r>
    <x v="3614"/>
    <x v="3438"/>
    <s v="A production of &quot;Gruesome Playground Injuries&quot; by Rajiv Joseph July 24th-August 9th at The Bakery in Denver, CO."/>
    <n v="2500"/>
    <n v="2520"/>
    <x v="0"/>
    <x v="0"/>
    <s v="USD"/>
    <n v="1434675616"/>
    <n v="1432083616"/>
    <b v="0"/>
    <n v="71"/>
    <b v="1"/>
    <s v="theater/plays"/>
    <n v="1.008"/>
    <n v="35.492957746478872"/>
    <x v="1"/>
    <x v="6"/>
  </r>
  <r>
    <x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x v="3613"/>
    <s v="A vibrant, gender-inverted film-noir adaptation of Shakespeare's brutal comedy Taming of the Shrew, a visceral physical spectacle."/>
    <n v="2500"/>
    <n v="3120"/>
    <x v="0"/>
    <x v="1"/>
    <s v="GBP"/>
    <n v="1426801664"/>
    <n v="1424213264"/>
    <b v="0"/>
    <n v="45"/>
    <b v="1"/>
    <s v="theater/plays"/>
    <n v="1.248"/>
    <n v="69.333333333333329"/>
    <x v="1"/>
    <x v="6"/>
  </r>
  <r>
    <x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x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x v="3622"/>
    <x v="3619"/>
    <s v="5 actors. 39 characters. 1 epic adventure. Presented by the Cradle Theatre Company."/>
    <n v="1000"/>
    <n v="1000.99"/>
    <x v="0"/>
    <x v="0"/>
    <s v="USD"/>
    <n v="1411874580"/>
    <n v="1409030371"/>
    <b v="0"/>
    <n v="21"/>
    <b v="1"/>
    <s v="theater/plays"/>
    <n v="1.00099"/>
    <n v="47.666190476190479"/>
    <x v="1"/>
    <x v="6"/>
  </r>
  <r>
    <x v="3623"/>
    <x v="3620"/>
    <s v="An original play exploring the complications of romantic relationships in all forms."/>
    <n v="2500"/>
    <n v="3000"/>
    <x v="0"/>
    <x v="0"/>
    <s v="USD"/>
    <n v="1406358000"/>
    <n v="1404841270"/>
    <b v="0"/>
    <n v="34"/>
    <b v="1"/>
    <s v="theater/plays"/>
    <n v="1.2"/>
    <n v="88.235294117647058"/>
    <x v="1"/>
    <x v="6"/>
  </r>
  <r>
    <x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x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x v="3628"/>
    <x v="3625"/>
    <s v="I am asking for public funding to help put together a musical tribute titled &quot;Blast From The Past&quot; reenacting famous HipHop, RnB acts."/>
    <n v="100000"/>
    <n v="0"/>
    <x v="2"/>
    <x v="0"/>
    <s v="USD"/>
    <n v="1450040396"/>
    <n v="1444852796"/>
    <b v="0"/>
    <n v="0"/>
    <b v="0"/>
    <s v="theater/musical"/>
    <n v="0"/>
    <e v="#DIV/0!"/>
    <x v="1"/>
    <x v="40"/>
  </r>
  <r>
    <x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x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x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x v="3632"/>
    <x v="3629"/>
    <s v="A professional musical revue. First performed in 2013 as a short tour, to be embarking on a full length tour across the UK in 2015!"/>
    <n v="500"/>
    <n v="100"/>
    <x v="2"/>
    <x v="1"/>
    <s v="GBP"/>
    <n v="1416781749"/>
    <n v="1415053749"/>
    <b v="0"/>
    <n v="1"/>
    <b v="0"/>
    <s v="theater/musical"/>
    <n v="0.2"/>
    <n v="100"/>
    <x v="1"/>
    <x v="40"/>
  </r>
  <r>
    <x v="3633"/>
    <x v="3630"/>
    <s v="SMOKEY AND THE BANDIT: THE MUSICAL_x000a_The classic film, characters and music you love, on stage, LIVE!"/>
    <n v="5000"/>
    <n v="1762"/>
    <x v="2"/>
    <x v="0"/>
    <s v="USD"/>
    <n v="1479517200"/>
    <n v="1475765867"/>
    <b v="0"/>
    <n v="31"/>
    <b v="0"/>
    <s v="theater/musical"/>
    <n v="0.35239999999999999"/>
    <n v="56.838709677419352"/>
    <x v="1"/>
    <x v="40"/>
  </r>
  <r>
    <x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x v="3635"/>
    <x v="3632"/>
    <s v="Mary's Son is a pop opera about Jesus and the hope he brings to all people."/>
    <n v="3500"/>
    <n v="1276"/>
    <x v="2"/>
    <x v="0"/>
    <s v="USD"/>
    <n v="1461186676"/>
    <n v="1458594676"/>
    <b v="0"/>
    <n v="10"/>
    <b v="0"/>
    <s v="theater/musical"/>
    <n v="0.36457142857142855"/>
    <n v="127.6"/>
    <x v="1"/>
    <x v="40"/>
  </r>
  <r>
    <x v="3636"/>
    <x v="3633"/>
    <s v="The Brotherâ€™s of B-block is a musical play. A new take on &quot;OZ&quot; _x000a_The Wizard of OZ meets HBO's OZ."/>
    <n v="150000"/>
    <n v="0"/>
    <x v="2"/>
    <x v="0"/>
    <s v="USD"/>
    <n v="1442248829"/>
    <n v="1439224829"/>
    <b v="0"/>
    <n v="0"/>
    <b v="0"/>
    <s v="theater/musical"/>
    <n v="0"/>
    <e v="#DIV/0!"/>
    <x v="1"/>
    <x v="40"/>
  </r>
  <r>
    <x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x v="3638"/>
    <x v="3635"/>
    <s v="A rock and roll journey that explores love, loss, redemption, duality and ascension."/>
    <n v="3300"/>
    <n v="216"/>
    <x v="2"/>
    <x v="5"/>
    <s v="CAD"/>
    <n v="1429456132"/>
    <n v="1424275732"/>
    <b v="0"/>
    <n v="2"/>
    <b v="0"/>
    <s v="theater/musical"/>
    <n v="6.545454545454546E-2"/>
    <n v="108"/>
    <x v="1"/>
    <x v="40"/>
  </r>
  <r>
    <x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x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x v="3641"/>
    <x v="3638"/>
    <s v="See Pryor from his teenage years to his last breath featuring his past wives, closest friends. &amp; his fan favorite character Mudbone."/>
    <n v="3000"/>
    <n v="0"/>
    <x v="2"/>
    <x v="0"/>
    <s v="USD"/>
    <n v="1412485200"/>
    <n v="1410966179"/>
    <b v="0"/>
    <n v="0"/>
    <b v="0"/>
    <s v="theater/musical"/>
    <n v="0"/>
    <e v="#DIV/0!"/>
    <x v="1"/>
    <x v="40"/>
  </r>
  <r>
    <x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x v="3643"/>
    <x v="3640"/>
    <s v="It feels like the first time. Like the very first time everyone's coming-of-age comes to the stage. Think 'Wicked', with bad acne."/>
    <n v="25000"/>
    <n v="0"/>
    <x v="2"/>
    <x v="0"/>
    <s v="USD"/>
    <n v="1447734439"/>
    <n v="1444274839"/>
    <b v="0"/>
    <n v="0"/>
    <b v="0"/>
    <s v="theater/musical"/>
    <n v="0"/>
    <e v="#DIV/0!"/>
    <x v="1"/>
    <x v="40"/>
  </r>
  <r>
    <x v="3644"/>
    <x v="3641"/>
    <s v="We are the Saugerties High School drama club. Please help us create our musical to keep theater alive!"/>
    <n v="5000"/>
    <n v="821"/>
    <x v="2"/>
    <x v="0"/>
    <s v="USD"/>
    <n v="1457413140"/>
    <n v="1454996887"/>
    <b v="0"/>
    <n v="12"/>
    <b v="0"/>
    <s v="theater/musical"/>
    <n v="0.16420000000000001"/>
    <n v="68.416666666666671"/>
    <x v="1"/>
    <x v="40"/>
  </r>
  <r>
    <x v="3645"/>
    <x v="3642"/>
    <s v="This new musical comedy empowers women and girls of all ages to be themselves in their shoes, whatever shoes they choose."/>
    <n v="1000"/>
    <n v="1"/>
    <x v="2"/>
    <x v="5"/>
    <s v="CAD"/>
    <n v="1479773838"/>
    <n v="1477178238"/>
    <b v="0"/>
    <n v="1"/>
    <b v="0"/>
    <s v="theater/musical"/>
    <n v="1E-3"/>
    <n v="1"/>
    <x v="1"/>
    <x v="40"/>
  </r>
  <r>
    <x v="3646"/>
    <x v="3643"/>
    <s v="Develop demo materials for new, true story of teen Revolutionary War heroes - for hybrid film/live stage musical"/>
    <n v="10000"/>
    <n v="481"/>
    <x v="2"/>
    <x v="0"/>
    <s v="USD"/>
    <n v="1434497400"/>
    <n v="1431770802"/>
    <b v="0"/>
    <n v="8"/>
    <b v="0"/>
    <s v="theater/musical"/>
    <n v="4.8099999999999997E-2"/>
    <n v="60.125"/>
    <x v="1"/>
    <x v="40"/>
  </r>
  <r>
    <x v="3647"/>
    <x v="3644"/>
    <s v="Zachariah Sheldon is a brilliant, darkly twisted brand new musical with music from Mark Newton and script by Anthony Wilkes"/>
    <n v="500"/>
    <n v="30"/>
    <x v="2"/>
    <x v="1"/>
    <s v="GBP"/>
    <n v="1475258327"/>
    <n v="1471370327"/>
    <b v="0"/>
    <n v="2"/>
    <b v="0"/>
    <s v="theater/musical"/>
    <n v="0.06"/>
    <n v="15"/>
    <x v="1"/>
    <x v="40"/>
  </r>
  <r>
    <x v="3648"/>
    <x v="3645"/>
    <s v="Help Moth Live! Support Moth and its artist collective to achieve its 2014/15 season."/>
    <n v="40000"/>
    <n v="40153"/>
    <x v="0"/>
    <x v="0"/>
    <s v="USD"/>
    <n v="1412492445"/>
    <n v="1409900445"/>
    <b v="0"/>
    <n v="73"/>
    <b v="1"/>
    <s v="theater/plays"/>
    <n v="1.003825"/>
    <n v="550.04109589041093"/>
    <x v="1"/>
    <x v="6"/>
  </r>
  <r>
    <x v="3649"/>
    <x v="3646"/>
    <s v="Monies raised will help offset production costs of  transportation of set and actors, theatre rental and advertising costs."/>
    <n v="750"/>
    <n v="780"/>
    <x v="0"/>
    <x v="5"/>
    <s v="CAD"/>
    <n v="1402938394"/>
    <n v="1400691994"/>
    <b v="0"/>
    <n v="8"/>
    <b v="1"/>
    <s v="theater/plays"/>
    <n v="1.04"/>
    <n v="97.5"/>
    <x v="1"/>
    <x v="6"/>
  </r>
  <r>
    <x v="3650"/>
    <x v="3647"/>
    <s v="A terse and delicate dissection of male emotions from a rural perspective: fathers and sons, legacy and heritage, molasses and mud."/>
    <n v="500"/>
    <n v="500"/>
    <x v="0"/>
    <x v="1"/>
    <s v="GBP"/>
    <n v="1454412584"/>
    <n v="1452598184"/>
    <b v="0"/>
    <n v="17"/>
    <b v="1"/>
    <s v="theater/plays"/>
    <n v="1"/>
    <n v="29.411764705882351"/>
    <x v="1"/>
    <x v="6"/>
  </r>
  <r>
    <x v="3651"/>
    <x v="3648"/>
    <s v="A Chicago staged reading of Jim Cartwright's 1992 play-with-music, &quot;The Rise and Fall of Little Voice.&quot;"/>
    <n v="500"/>
    <n v="520"/>
    <x v="0"/>
    <x v="0"/>
    <s v="USD"/>
    <n v="1407686340"/>
    <n v="1404833442"/>
    <b v="0"/>
    <n v="9"/>
    <b v="1"/>
    <s v="theater/plays"/>
    <n v="1.04"/>
    <n v="57.777777777777779"/>
    <x v="1"/>
    <x v="6"/>
  </r>
  <r>
    <x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x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x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x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x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x v="3658"/>
    <x v="3654"/>
    <s v="Life is hard when your own imaginary friend can't make time for you."/>
    <n v="1500"/>
    <n v="1510"/>
    <x v="0"/>
    <x v="0"/>
    <s v="USD"/>
    <n v="1404273540"/>
    <n v="1400272580"/>
    <b v="0"/>
    <n v="20"/>
    <b v="1"/>
    <s v="theater/plays"/>
    <n v="1.0066666666666666"/>
    <n v="75.5"/>
    <x v="1"/>
    <x v="6"/>
  </r>
  <r>
    <x v="3659"/>
    <x v="3655"/>
    <s v="We want you to analyze while we dramatize if people who romanticize can recognize true love in a disguise."/>
    <n v="3000"/>
    <n v="3061"/>
    <x v="0"/>
    <x v="0"/>
    <s v="USD"/>
    <n v="1426775940"/>
    <n v="1424414350"/>
    <b v="0"/>
    <n v="13"/>
    <b v="1"/>
    <s v="theater/plays"/>
    <n v="1.0203333333333333"/>
    <n v="235.46153846153845"/>
    <x v="1"/>
    <x v="6"/>
  </r>
  <r>
    <x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x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x v="3659"/>
    <s v="Each year our community comes together to put on a fun and funny family show. We need your help to keep our annual event going."/>
    <n v="225"/>
    <n v="234"/>
    <x v="0"/>
    <x v="1"/>
    <s v="GBP"/>
    <n v="1482321030"/>
    <n v="1477133430"/>
    <b v="0"/>
    <n v="9"/>
    <b v="1"/>
    <s v="theater/plays"/>
    <n v="1.04"/>
    <n v="26"/>
    <x v="1"/>
    <x v="6"/>
  </r>
  <r>
    <x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x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x v="3666"/>
    <x v="3662"/>
    <s v="Artistic Internship @ Ojai Playwrights Conference"/>
    <n v="1200"/>
    <n v="1200"/>
    <x v="0"/>
    <x v="0"/>
    <s v="USD"/>
    <n v="1406185200"/>
    <n v="1404337382"/>
    <b v="0"/>
    <n v="38"/>
    <b v="1"/>
    <s v="theater/plays"/>
    <n v="1"/>
    <n v="31.578947368421051"/>
    <x v="1"/>
    <x v="6"/>
  </r>
  <r>
    <x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x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x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x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x v="3673"/>
    <x v="3669"/>
    <s v="Zoe is a teenage girl growing up in a deeply disturbing society. If those paid to protect her aren't listening, then who is?"/>
    <n v="4000"/>
    <n v="4545"/>
    <x v="0"/>
    <x v="1"/>
    <s v="GBP"/>
    <n v="1415191920"/>
    <n v="1412233497"/>
    <b v="0"/>
    <n v="114"/>
    <b v="1"/>
    <s v="theater/plays"/>
    <n v="1.13625"/>
    <n v="39.868421052631582"/>
    <x v="1"/>
    <x v="6"/>
  </r>
  <r>
    <x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x v="3675"/>
    <x v="3671"/>
    <s v="3 decades, 3 generations, 3 friends, one house. Real Eyes Theatre explore how our lives are influenced by the decades we grow up in."/>
    <n v="50"/>
    <n v="70"/>
    <x v="0"/>
    <x v="1"/>
    <s v="GBP"/>
    <n v="1463353200"/>
    <n v="1462285182"/>
    <b v="0"/>
    <n v="3"/>
    <b v="1"/>
    <s v="theater/plays"/>
    <n v="1.4"/>
    <n v="23.333333333333332"/>
    <x v="1"/>
    <x v="6"/>
  </r>
  <r>
    <x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x v="3677"/>
    <x v="3673"/>
    <s v="Goldfish Memory Productions seeks at least $12,000 to begin their first 3 professional projects."/>
    <n v="12000"/>
    <n v="12348.5"/>
    <x v="0"/>
    <x v="0"/>
    <s v="USD"/>
    <n v="1404359940"/>
    <n v="1402580818"/>
    <b v="0"/>
    <n v="199"/>
    <b v="1"/>
    <s v="theater/plays"/>
    <n v="1.0290416666666666"/>
    <n v="62.052763819095475"/>
    <x v="1"/>
    <x v="6"/>
  </r>
  <r>
    <x v="3678"/>
    <x v="3674"/>
    <s v="The Ugly Collective takes Some big Some bang to the Underbelly Venues at the Edinburgh Fringe!"/>
    <n v="2000"/>
    <n v="2050"/>
    <x v="0"/>
    <x v="1"/>
    <s v="GBP"/>
    <n v="1433076298"/>
    <n v="1430052298"/>
    <b v="0"/>
    <n v="31"/>
    <b v="1"/>
    <s v="theater/plays"/>
    <n v="1.0249999999999999"/>
    <n v="66.129032258064512"/>
    <x v="1"/>
    <x v="6"/>
  </r>
  <r>
    <x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x v="3680"/>
    <x v="3676"/>
    <s v="In The Dudleys! family memories are brought to life as a malfunctioning 8-bit video game. Press Start."/>
    <n v="3000"/>
    <n v="3383"/>
    <x v="0"/>
    <x v="0"/>
    <s v="USD"/>
    <n v="1475664834"/>
    <n v="1473850434"/>
    <b v="0"/>
    <n v="34"/>
    <b v="1"/>
    <s v="theater/plays"/>
    <n v="1.1276666666666666"/>
    <n v="99.5"/>
    <x v="1"/>
    <x v="6"/>
  </r>
  <r>
    <x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x v="3679"/>
    <s v="A Krumpus Story is a dark holiday comedy for anyone who wants a little more spice in their holiday fare."/>
    <n v="3500"/>
    <n v="3880"/>
    <x v="0"/>
    <x v="0"/>
    <s v="USD"/>
    <n v="1476931696"/>
    <n v="1474339696"/>
    <b v="0"/>
    <n v="66"/>
    <b v="1"/>
    <s v="theater/plays"/>
    <n v="1.1085714285714285"/>
    <n v="58.787878787878789"/>
    <x v="1"/>
    <x v="6"/>
  </r>
  <r>
    <x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x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x v="3682"/>
    <s v="This October, in association with Rogue Productions at FSU, I will be directing a production of Dog sees God."/>
    <n v="350"/>
    <n v="355"/>
    <x v="0"/>
    <x v="0"/>
    <s v="USD"/>
    <n v="1440820740"/>
    <n v="1439567660"/>
    <b v="0"/>
    <n v="6"/>
    <b v="1"/>
    <s v="theater/plays"/>
    <n v="1.0142857142857142"/>
    <n v="59.166666666666664"/>
    <x v="1"/>
    <x v="6"/>
  </r>
  <r>
    <x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x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x v="3691"/>
    <x v="3687"/>
    <s v="World Premiere of last play written by Amiri Baraka"/>
    <n v="40000"/>
    <n v="51184"/>
    <x v="0"/>
    <x v="0"/>
    <s v="USD"/>
    <n v="1425272340"/>
    <n v="1421426929"/>
    <b v="0"/>
    <n v="274"/>
    <b v="1"/>
    <s v="theater/plays"/>
    <n v="1.2796000000000001"/>
    <n v="186.80291970802921"/>
    <x v="1"/>
    <x v="6"/>
  </r>
  <r>
    <x v="3692"/>
    <x v="3688"/>
    <s v="Help us independently produce two great comedies by Christopher Durang."/>
    <n v="1000"/>
    <n v="1260"/>
    <x v="0"/>
    <x v="0"/>
    <s v="USD"/>
    <n v="1411084800"/>
    <n v="1410304179"/>
    <b v="0"/>
    <n v="17"/>
    <b v="1"/>
    <s v="theater/plays"/>
    <n v="1.26"/>
    <n v="74.117647058823536"/>
    <x v="1"/>
    <x v="6"/>
  </r>
  <r>
    <x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x v="3692"/>
    <s v="We are 10 years old - please help us celebrate the last 10 years and secure our future for the next 10 years."/>
    <n v="2000"/>
    <n v="3100"/>
    <x v="0"/>
    <x v="1"/>
    <s v="GBP"/>
    <n v="1423838916"/>
    <n v="1418654916"/>
    <b v="0"/>
    <n v="78"/>
    <b v="1"/>
    <s v="theater/plays"/>
    <n v="1.55"/>
    <n v="39.743589743589745"/>
    <x v="1"/>
    <x v="6"/>
  </r>
  <r>
    <x v="3697"/>
    <x v="3693"/>
    <s v="With your support this one-man show will tour various theatres in the UK - it's a story of hero worship and love beyond the grave."/>
    <n v="2000"/>
    <n v="2160"/>
    <x v="0"/>
    <x v="1"/>
    <s v="GBP"/>
    <n v="1462878648"/>
    <n v="1461064248"/>
    <b v="0"/>
    <n v="30"/>
    <b v="1"/>
    <s v="theater/plays"/>
    <n v="1.08"/>
    <n v="72"/>
    <x v="1"/>
    <x v="6"/>
  </r>
  <r>
    <x v="3698"/>
    <x v="3694"/>
    <s v="Two great political plays, separated in authorship by four hundred years but united in their urgency."/>
    <n v="5000"/>
    <n v="5526"/>
    <x v="0"/>
    <x v="0"/>
    <s v="USD"/>
    <n v="1456946487"/>
    <n v="1454354487"/>
    <b v="0"/>
    <n v="136"/>
    <b v="1"/>
    <s v="theater/plays"/>
    <n v="1.1052"/>
    <n v="40.632352941176471"/>
    <x v="1"/>
    <x v="6"/>
  </r>
  <r>
    <x v="3699"/>
    <x v="3695"/>
    <s v="Tell Me That You Love Me, a new play about the love affair between Actress and Writer, with the novel Arch of Triumph as the backdrop"/>
    <n v="2500"/>
    <n v="2520"/>
    <x v="0"/>
    <x v="0"/>
    <s v="USD"/>
    <n v="1413383216"/>
    <n v="1410791216"/>
    <b v="0"/>
    <n v="40"/>
    <b v="1"/>
    <s v="theater/plays"/>
    <n v="1.008"/>
    <n v="63"/>
    <x v="1"/>
    <x v="6"/>
  </r>
  <r>
    <x v="3700"/>
    <x v="3696"/>
    <s v="Help me produce the play I have written for my senior project!"/>
    <n v="500"/>
    <n v="606"/>
    <x v="0"/>
    <x v="0"/>
    <s v="USD"/>
    <n v="1412092800"/>
    <n v="1409493800"/>
    <b v="0"/>
    <n v="18"/>
    <b v="1"/>
    <s v="theater/plays"/>
    <n v="1.212"/>
    <n v="33.666666666666664"/>
    <x v="1"/>
    <x v="6"/>
  </r>
  <r>
    <x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x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x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x v="3706"/>
    <x v="3702"/>
    <s v="Our original dramatic adaption of this Mozart opera is staged to create visually stunning fun with live music."/>
    <n v="1500"/>
    <n v="1820"/>
    <x v="0"/>
    <x v="0"/>
    <s v="USD"/>
    <n v="1410558949"/>
    <n v="1409262949"/>
    <b v="0"/>
    <n v="13"/>
    <b v="1"/>
    <s v="theater/plays"/>
    <n v="1.2133333333333334"/>
    <n v="140"/>
    <x v="1"/>
    <x v="6"/>
  </r>
  <r>
    <x v="3707"/>
    <x v="3703"/>
    <s v="Support this collection of new plays by Kansas City writers and the artists who are bringing it to life!"/>
    <n v="1000"/>
    <n v="1860"/>
    <x v="0"/>
    <x v="0"/>
    <s v="USD"/>
    <n v="1469165160"/>
    <n v="1467335378"/>
    <b v="0"/>
    <n v="23"/>
    <b v="1"/>
    <s v="theater/plays"/>
    <n v="1.86"/>
    <n v="80.869565217391298"/>
    <x v="1"/>
    <x v="6"/>
  </r>
  <r>
    <x v="3708"/>
    <x v="3704"/>
    <s v="Dear Stone Theater Company brings its inaugural production of Much Ado About Nothing to Logan Square, Chicago. Thanks for watching!"/>
    <n v="700"/>
    <n v="2100"/>
    <x v="0"/>
    <x v="0"/>
    <s v="USD"/>
    <n v="1404444286"/>
    <n v="1403234686"/>
    <b v="0"/>
    <n v="39"/>
    <b v="1"/>
    <s v="theater/plays"/>
    <n v="3"/>
    <n v="53.846153846153847"/>
    <x v="1"/>
    <x v="6"/>
  </r>
  <r>
    <x v="3709"/>
    <x v="3705"/>
    <s v="The filthily talented Ruby and Darling, take you on a raunch-tastic musical discovery of life with a vagina. #sayno"/>
    <n v="1000"/>
    <n v="1082.5"/>
    <x v="0"/>
    <x v="1"/>
    <s v="GBP"/>
    <n v="1403715546"/>
    <n v="1401123546"/>
    <b v="0"/>
    <n v="35"/>
    <b v="1"/>
    <s v="theater/plays"/>
    <n v="1.0825"/>
    <n v="30.928571428571427"/>
    <x v="1"/>
    <x v="6"/>
  </r>
  <r>
    <x v="3710"/>
    <x v="3706"/>
    <s v="A comedy about, life, death, men, women, and the power of a good Kegel."/>
    <n v="1300"/>
    <n v="1835"/>
    <x v="0"/>
    <x v="0"/>
    <s v="USD"/>
    <n v="1428068988"/>
    <n v="1425908988"/>
    <b v="0"/>
    <n v="27"/>
    <b v="1"/>
    <s v="theater/plays"/>
    <n v="1.4115384615384616"/>
    <n v="67.962962962962962"/>
    <x v="1"/>
    <x v="6"/>
  </r>
  <r>
    <x v="3711"/>
    <x v="3707"/>
    <s v="Two teachers and twenty kids bring one of Shakespeare's plays to life!"/>
    <n v="500"/>
    <n v="570"/>
    <x v="0"/>
    <x v="0"/>
    <s v="USD"/>
    <n v="1402848000"/>
    <n v="1400606573"/>
    <b v="0"/>
    <n v="21"/>
    <b v="1"/>
    <s v="theater/plays"/>
    <n v="1.1399999999999999"/>
    <n v="27.142857142857142"/>
    <x v="1"/>
    <x v="6"/>
  </r>
  <r>
    <x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x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x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x v="3717"/>
    <x v="3713"/>
    <s v="A heart-warming comedy by award-winning writer about Love, Sex, Friendship of three old gay men in their 60s'!"/>
    <n v="4000"/>
    <n v="4030"/>
    <x v="0"/>
    <x v="1"/>
    <s v="GBP"/>
    <n v="1431204449"/>
    <n v="1428526049"/>
    <b v="0"/>
    <n v="13"/>
    <b v="1"/>
    <s v="theater/plays"/>
    <n v="1.0075000000000001"/>
    <n v="310"/>
    <x v="1"/>
    <x v="6"/>
  </r>
  <r>
    <x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x v="3719"/>
    <x v="3715"/>
    <s v="A new piece of physical theatre about love, regret and longing."/>
    <n v="200"/>
    <n v="420"/>
    <x v="0"/>
    <x v="1"/>
    <s v="GBP"/>
    <n v="1434994266"/>
    <n v="1432402266"/>
    <b v="0"/>
    <n v="4"/>
    <b v="1"/>
    <s v="theater/plays"/>
    <n v="2.1"/>
    <n v="105"/>
    <x v="1"/>
    <x v="6"/>
  </r>
  <r>
    <x v="3720"/>
    <x v="3716"/>
    <s v="Breaking the American Indian stereotype in the American Theatre."/>
    <n v="3300"/>
    <n v="3449"/>
    <x v="0"/>
    <x v="0"/>
    <s v="USD"/>
    <n v="1435881006"/>
    <n v="1433980206"/>
    <b v="0"/>
    <n v="40"/>
    <b v="1"/>
    <s v="theater/plays"/>
    <n v="1.0451515151515152"/>
    <n v="86.224999999999994"/>
    <x v="1"/>
    <x v="6"/>
  </r>
  <r>
    <x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x v="3723"/>
    <x v="3719"/>
    <s v="Saltmine Theatre Company present Beauty and the Beast:"/>
    <n v="4500"/>
    <n v="4592"/>
    <x v="0"/>
    <x v="1"/>
    <s v="GBP"/>
    <n v="1417374262"/>
    <n v="1414778662"/>
    <b v="0"/>
    <n v="63"/>
    <b v="1"/>
    <s v="theater/plays"/>
    <n v="1.0204444444444445"/>
    <n v="72.888888888888886"/>
    <x v="1"/>
    <x v="6"/>
  </r>
  <r>
    <x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x v="3721"/>
    <s v="A small theatre company taking 'Mine' on tour in early 2016. 'Mine' is a modern play and we hope to break on to the stage with a bang."/>
    <n v="300"/>
    <n v="381"/>
    <x v="0"/>
    <x v="1"/>
    <s v="GBP"/>
    <n v="1455831000"/>
    <n v="1454366467"/>
    <b v="0"/>
    <n v="15"/>
    <b v="1"/>
    <s v="theater/plays"/>
    <n v="1.27"/>
    <n v="25.4"/>
    <x v="1"/>
    <x v="6"/>
  </r>
  <r>
    <x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x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x v="3728"/>
    <x v="3724"/>
    <s v="Bare Bones Shakespeare's first season will start with a DFW school touring show: Romeo and Juliet."/>
    <n v="20000"/>
    <n v="1862"/>
    <x v="2"/>
    <x v="0"/>
    <s v="USD"/>
    <n v="1439957176"/>
    <n v="1437365176"/>
    <b v="0"/>
    <n v="31"/>
    <b v="0"/>
    <s v="theater/plays"/>
    <n v="9.3100000000000002E-2"/>
    <n v="60.064516129032256"/>
    <x v="1"/>
    <x v="6"/>
  </r>
  <r>
    <x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x v="3730"/>
    <x v="3726"/>
    <s v="&quot;MARK TWAIN IS HELL FOR THE COMPANY&quot; is an original theatrical production created and under development by Jeff Lowe."/>
    <n v="1000"/>
    <n v="100"/>
    <x v="2"/>
    <x v="0"/>
    <s v="USD"/>
    <n v="1439828159"/>
    <n v="1437236159"/>
    <b v="0"/>
    <n v="1"/>
    <b v="0"/>
    <s v="theater/plays"/>
    <n v="0.1"/>
    <n v="100"/>
    <x v="1"/>
    <x v="6"/>
  </r>
  <r>
    <x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x v="3732"/>
    <x v="3728"/>
    <s v="Mijn solo voorstelling gaat over Elektra (Sophokles) en hoe zij als jongere alles beleeft en meemaakt!"/>
    <n v="850"/>
    <n v="131"/>
    <x v="2"/>
    <x v="9"/>
    <s v="EUR"/>
    <n v="1422100800"/>
    <n v="1416932133"/>
    <b v="0"/>
    <n v="4"/>
    <b v="0"/>
    <s v="theater/plays"/>
    <n v="0.15411764705882353"/>
    <n v="32.75"/>
    <x v="1"/>
    <x v="6"/>
  </r>
  <r>
    <x v="3733"/>
    <x v="3729"/>
    <s v="want to donate tickets to residents who live in the community that cant afford the 35.00 price of ticket"/>
    <n v="1500"/>
    <n v="0"/>
    <x v="2"/>
    <x v="0"/>
    <s v="USD"/>
    <n v="1429396200"/>
    <n v="1428539708"/>
    <b v="0"/>
    <n v="0"/>
    <b v="0"/>
    <s v="theater/plays"/>
    <n v="0"/>
    <e v="#DIV/0!"/>
    <x v="1"/>
    <x v="6"/>
  </r>
  <r>
    <x v="3734"/>
    <x v="3730"/>
    <s v="Shakespeare's plays have an important message for the world. Bosnia needs to hear. Bring Shakespeare to Sarajevo! Fund performances!"/>
    <n v="1500"/>
    <n v="427"/>
    <x v="2"/>
    <x v="0"/>
    <s v="USD"/>
    <n v="1432589896"/>
    <n v="1427405896"/>
    <b v="0"/>
    <n v="7"/>
    <b v="0"/>
    <s v="theater/plays"/>
    <n v="0.28466666666666668"/>
    <n v="61"/>
    <x v="1"/>
    <x v="6"/>
  </r>
  <r>
    <x v="3735"/>
    <x v="3731"/>
    <s v="Young Actor's taking on a Jacobean tragedy. Family, betrayal, love, lust, sex and death."/>
    <n v="150"/>
    <n v="20"/>
    <x v="2"/>
    <x v="1"/>
    <s v="GBP"/>
    <n v="1432831089"/>
    <n v="1430239089"/>
    <b v="0"/>
    <n v="2"/>
    <b v="0"/>
    <s v="theater/plays"/>
    <n v="0.13333333333333333"/>
    <n v="10"/>
    <x v="1"/>
    <x v="6"/>
  </r>
  <r>
    <x v="3736"/>
    <x v="3732"/>
    <s v="Hot Dogs is a new play that tackles sexism in schools and addresses issues that current sex/relationship education fails to."/>
    <n v="1500"/>
    <n v="10"/>
    <x v="2"/>
    <x v="1"/>
    <s v="GBP"/>
    <n v="1427133600"/>
    <n v="1423847093"/>
    <b v="0"/>
    <n v="1"/>
    <b v="0"/>
    <s v="theater/plays"/>
    <n v="6.6666666666666671E-3"/>
    <n v="10"/>
    <x v="1"/>
    <x v="6"/>
  </r>
  <r>
    <x v="3737"/>
    <x v="3476"/>
    <s v="The ASU Theatre and Shakespeare Club presents Measure For Measure directed by Jordyn Ochser."/>
    <n v="700"/>
    <n v="150"/>
    <x v="2"/>
    <x v="0"/>
    <s v="USD"/>
    <n v="1447311540"/>
    <n v="1445358903"/>
    <b v="0"/>
    <n v="4"/>
    <b v="0"/>
    <s v="theater/plays"/>
    <n v="0.21428571428571427"/>
    <n v="37.5"/>
    <x v="1"/>
    <x v="6"/>
  </r>
  <r>
    <x v="3738"/>
    <x v="3733"/>
    <s v="A filmic, fast-paced exploration of trust, making its debut at Camden People's Theatre this July."/>
    <n v="1500"/>
    <n v="270"/>
    <x v="2"/>
    <x v="1"/>
    <s v="GBP"/>
    <n v="1405461600"/>
    <n v="1403562705"/>
    <b v="0"/>
    <n v="6"/>
    <b v="0"/>
    <s v="theater/plays"/>
    <n v="0.18"/>
    <n v="45"/>
    <x v="1"/>
    <x v="6"/>
  </r>
  <r>
    <x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x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x v="3741"/>
    <x v="3736"/>
    <s v="A small community with a love for theater would like to continue. Help the children of this community continue."/>
    <n v="20000"/>
    <n v="0"/>
    <x v="2"/>
    <x v="0"/>
    <s v="USD"/>
    <n v="1450389950"/>
    <n v="1447797950"/>
    <b v="0"/>
    <n v="0"/>
    <b v="0"/>
    <s v="theater/plays"/>
    <n v="0"/>
    <e v="#DIV/0!"/>
    <x v="1"/>
    <x v="6"/>
  </r>
  <r>
    <x v="3742"/>
    <x v="3737"/>
    <s v="In the midst of dealing with sending their son off to the army, Mitch and Melanie Jennings plan a family reunion to ease their sorrow."/>
    <n v="5000"/>
    <n v="100"/>
    <x v="2"/>
    <x v="0"/>
    <s v="USD"/>
    <n v="1409980144"/>
    <n v="1407388144"/>
    <b v="0"/>
    <n v="4"/>
    <b v="0"/>
    <s v="theater/plays"/>
    <n v="0.02"/>
    <n v="25"/>
    <x v="1"/>
    <x v="6"/>
  </r>
  <r>
    <x v="3743"/>
    <x v="3738"/>
    <s v="I'm taking the Adventures of Huckleberry Finn puppet show down the Mississippi River!"/>
    <n v="2200"/>
    <n v="0"/>
    <x v="2"/>
    <x v="0"/>
    <s v="USD"/>
    <n v="1404406964"/>
    <n v="1401814964"/>
    <b v="0"/>
    <n v="0"/>
    <b v="0"/>
    <s v="theater/plays"/>
    <n v="0"/>
    <e v="#DIV/0!"/>
    <x v="1"/>
    <x v="6"/>
  </r>
  <r>
    <x v="3744"/>
    <x v="3739"/>
    <s v="This summer, The Spotlight Players are celebrating Christmas in July with a presentation of Ken Ludwig's side splitting comedy."/>
    <n v="1200"/>
    <n v="0"/>
    <x v="2"/>
    <x v="0"/>
    <s v="USD"/>
    <n v="1404532740"/>
    <n v="1401823952"/>
    <b v="0"/>
    <n v="0"/>
    <b v="0"/>
    <s v="theater/plays"/>
    <n v="0"/>
    <e v="#DIV/0!"/>
    <x v="1"/>
    <x v="6"/>
  </r>
  <r>
    <x v="3745"/>
    <x v="3740"/>
    <s v="Tyke wants to expand her puppet theater show to weekly online web shows and is looking for backers."/>
    <n v="100"/>
    <n v="10"/>
    <x v="2"/>
    <x v="0"/>
    <s v="USD"/>
    <n v="1407689102"/>
    <n v="1405097102"/>
    <b v="0"/>
    <n v="1"/>
    <b v="0"/>
    <s v="theater/plays"/>
    <n v="0.1"/>
    <n v="10"/>
    <x v="1"/>
    <x v="6"/>
  </r>
  <r>
    <x v="3746"/>
    <x v="3741"/>
    <s v="Generational curses CAN be broken...right?"/>
    <n v="8500"/>
    <n v="202"/>
    <x v="2"/>
    <x v="0"/>
    <s v="USD"/>
    <n v="1475918439"/>
    <n v="1473326439"/>
    <b v="0"/>
    <n v="1"/>
    <b v="0"/>
    <s v="theater/plays"/>
    <n v="2.3764705882352941E-2"/>
    <n v="202"/>
    <x v="1"/>
    <x v="6"/>
  </r>
  <r>
    <x v="3747"/>
    <x v="3742"/>
    <s v="The world premiere of an astonishing new play by acclaimed writer Atiha Sen Gupta."/>
    <n v="2500"/>
    <n v="25"/>
    <x v="2"/>
    <x v="1"/>
    <s v="GBP"/>
    <n v="1436137140"/>
    <n v="1433833896"/>
    <b v="0"/>
    <n v="1"/>
    <b v="0"/>
    <s v="theater/plays"/>
    <n v="0.01"/>
    <n v="25"/>
    <x v="1"/>
    <x v="6"/>
  </r>
  <r>
    <x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x v="3749"/>
    <x v="3744"/>
    <s v="A night of music, fellowship, and a reflection of my experiences over the past 4 years at Ball State University."/>
    <n v="500"/>
    <n v="525"/>
    <x v="0"/>
    <x v="0"/>
    <s v="USD"/>
    <n v="1461902340"/>
    <n v="1459220588"/>
    <b v="0"/>
    <n v="7"/>
    <b v="1"/>
    <s v="theater/musical"/>
    <n v="1.05"/>
    <n v="75"/>
    <x v="1"/>
    <x v="40"/>
  </r>
  <r>
    <x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x v="3746"/>
    <s v="I will be performing in TWO productions to kick off the 2016 season. NEED HELP TO FUND THESE GREAT SHOWS!"/>
    <n v="1000"/>
    <n v="1326"/>
    <x v="0"/>
    <x v="0"/>
    <s v="USD"/>
    <n v="1459641073"/>
    <n v="1454460673"/>
    <b v="0"/>
    <n v="11"/>
    <b v="1"/>
    <s v="theater/musical"/>
    <n v="1.3260000000000001"/>
    <n v="120.54545454545455"/>
    <x v="1"/>
    <x v="40"/>
  </r>
  <r>
    <x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x v="3754"/>
    <x v="3749"/>
    <s v="CitÃ© des Arts needs your help in funding their fall production of the hit musical comedy &quot;Little Shop of Horrors.&quot;"/>
    <n v="2500"/>
    <n v="3000"/>
    <x v="0"/>
    <x v="0"/>
    <s v="USD"/>
    <n v="1406350740"/>
    <n v="1403125737"/>
    <b v="0"/>
    <n v="27"/>
    <b v="1"/>
    <s v="theater/musical"/>
    <n v="1.2"/>
    <n v="111.11111111111111"/>
    <x v="1"/>
    <x v="40"/>
  </r>
  <r>
    <x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x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x v="3753"/>
    <s v="LUIGI'S LADIES: an original one-woman musical comedy"/>
    <n v="1500"/>
    <n v="1535"/>
    <x v="0"/>
    <x v="0"/>
    <s v="USD"/>
    <n v="1400475600"/>
    <n v="1397819938"/>
    <b v="0"/>
    <n v="26"/>
    <b v="1"/>
    <s v="theater/musical"/>
    <n v="1.0233333333333334"/>
    <n v="59.03846153846154"/>
    <x v="1"/>
    <x v="40"/>
  </r>
  <r>
    <x v="3759"/>
    <x v="3754"/>
    <s v="A production company specializing in small-scale musicals"/>
    <n v="4000"/>
    <n v="4409.7700000000004"/>
    <x v="0"/>
    <x v="0"/>
    <s v="USD"/>
    <n v="1440556553"/>
    <n v="1435372553"/>
    <b v="0"/>
    <n v="88"/>
    <b v="1"/>
    <s v="theater/musical"/>
    <n v="1.1024425000000002"/>
    <n v="50.111022727272733"/>
    <x v="1"/>
    <x v="40"/>
  </r>
  <r>
    <x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x v="3762"/>
    <x v="3757"/>
    <s v="We are trying to raise money to perform a musical we have written, called &quot;Iolite&quot;, at the Edinburgh Fringe in 2015."/>
    <n v="1250"/>
    <n v="1328"/>
    <x v="0"/>
    <x v="1"/>
    <s v="GBP"/>
    <n v="1438543889"/>
    <n v="1436383889"/>
    <b v="0"/>
    <n v="28"/>
    <b v="1"/>
    <s v="theater/musical"/>
    <n v="1.0624"/>
    <n v="47.428571428571431"/>
    <x v="1"/>
    <x v="40"/>
  </r>
  <r>
    <x v="3763"/>
    <x v="3758"/>
    <s v="A musical about two guys writing a musical about...two guys writing a musical."/>
    <n v="5000"/>
    <n v="5000"/>
    <x v="0"/>
    <x v="0"/>
    <s v="USD"/>
    <n v="1427907626"/>
    <n v="1425319226"/>
    <b v="0"/>
    <n v="77"/>
    <b v="1"/>
    <s v="theater/musical"/>
    <n v="1"/>
    <n v="64.935064935064929"/>
    <x v="1"/>
    <x v="40"/>
  </r>
  <r>
    <x v="3764"/>
    <x v="3759"/>
    <s v="Talented, hard-working performers for Into the Woods JR need your help in renting microphones for our show!"/>
    <n v="1500"/>
    <n v="1500"/>
    <x v="0"/>
    <x v="0"/>
    <s v="USD"/>
    <n v="1464482160"/>
    <n v="1462824832"/>
    <b v="0"/>
    <n v="27"/>
    <b v="1"/>
    <s v="theater/musical"/>
    <n v="1"/>
    <n v="55.555555555555557"/>
    <x v="1"/>
    <x v="40"/>
  </r>
  <r>
    <x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x v="3761"/>
    <s v="Trapped on a stalled New York subway, seven strangers realize it's not just the train that's stuck."/>
    <n v="10000"/>
    <n v="10265.01"/>
    <x v="0"/>
    <x v="0"/>
    <s v="USD"/>
    <n v="1404360045"/>
    <n v="1401336045"/>
    <b v="0"/>
    <n v="96"/>
    <b v="1"/>
    <s v="theater/musical"/>
    <n v="1.0265010000000001"/>
    <n v="106.9271875"/>
    <x v="1"/>
    <x v="40"/>
  </r>
  <r>
    <x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x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x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x v="3770"/>
    <x v="3765"/>
    <s v="The incredible story of woman's fight to clear her brother from the charge of cowardice in the Great War, brought to life musically"/>
    <n v="2000"/>
    <n v="2000"/>
    <x v="0"/>
    <x v="1"/>
    <s v="GBP"/>
    <n v="1434234010"/>
    <n v="1431642010"/>
    <b v="0"/>
    <n v="20"/>
    <b v="1"/>
    <s v="theater/musical"/>
    <n v="1"/>
    <n v="100"/>
    <x v="1"/>
    <x v="40"/>
  </r>
  <r>
    <x v="3771"/>
    <x v="3766"/>
    <s v="I would like to make a demo recording of six songs from COME OUT SWINGIN'!"/>
    <n v="1000"/>
    <n v="1460"/>
    <x v="0"/>
    <x v="0"/>
    <s v="USD"/>
    <n v="1463529600"/>
    <n v="1462307652"/>
    <b v="0"/>
    <n v="38"/>
    <b v="1"/>
    <s v="theater/musical"/>
    <n v="1.46"/>
    <n v="38.421052631578945"/>
    <x v="1"/>
    <x v="40"/>
  </r>
  <r>
    <x v="3772"/>
    <x v="3767"/>
    <s v="A dark comedy about two girls, one knee, and the 1994 Olympics. Help us make sure &quot;Tonya and Nancy&quot; rocks!"/>
    <n v="5000"/>
    <n v="5510"/>
    <x v="0"/>
    <x v="0"/>
    <s v="USD"/>
    <n v="1480399200"/>
    <n v="1478616506"/>
    <b v="0"/>
    <n v="33"/>
    <b v="1"/>
    <s v="theater/musical"/>
    <n v="1.1020000000000001"/>
    <n v="166.96969696969697"/>
    <x v="1"/>
    <x v="40"/>
  </r>
  <r>
    <x v="3773"/>
    <x v="3768"/>
    <s v="A dramatic hip-hopera, inspired from monologues written by the performers."/>
    <n v="5000"/>
    <n v="5410"/>
    <x v="0"/>
    <x v="0"/>
    <s v="USD"/>
    <n v="1479175680"/>
    <n v="1476317247"/>
    <b v="0"/>
    <n v="57"/>
    <b v="1"/>
    <s v="theater/musical"/>
    <n v="1.0820000000000001"/>
    <n v="94.912280701754383"/>
    <x v="1"/>
    <x v="40"/>
  </r>
  <r>
    <x v="3774"/>
    <x v="3769"/>
    <s v="Mabel Moon and her co-pilot Silvertoes are coming to earth in the form of a 35 minute interactive and educational musical adventure  !"/>
    <n v="2500"/>
    <n v="2500"/>
    <x v="0"/>
    <x v="5"/>
    <s v="CAD"/>
    <n v="1428606055"/>
    <n v="1427223655"/>
    <b v="0"/>
    <n v="25"/>
    <b v="1"/>
    <s v="theater/musical"/>
    <n v="1"/>
    <n v="100"/>
    <x v="1"/>
    <x v="40"/>
  </r>
  <r>
    <x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x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x v="3773"/>
    <s v="Sponsor an AVENUE Q puppet for The Barn Players April 2015 production."/>
    <n v="2400"/>
    <n v="2521"/>
    <x v="0"/>
    <x v="0"/>
    <s v="USD"/>
    <n v="1423942780"/>
    <n v="1418758780"/>
    <b v="0"/>
    <n v="36"/>
    <b v="1"/>
    <s v="theater/musical"/>
    <n v="1.0504166666666668"/>
    <n v="70.027777777777771"/>
    <x v="1"/>
    <x v="40"/>
  </r>
  <r>
    <x v="3779"/>
    <x v="3774"/>
    <s v="A fresh, re-telling of the Jesus story for a new generation."/>
    <n v="15000"/>
    <n v="15597"/>
    <x v="0"/>
    <x v="0"/>
    <s v="USD"/>
    <n v="1459010340"/>
    <n v="1456421940"/>
    <b v="0"/>
    <n v="115"/>
    <b v="1"/>
    <s v="theater/musical"/>
    <n v="1.0398000000000001"/>
    <n v="135.62608695652173"/>
    <x v="1"/>
    <x v="40"/>
  </r>
  <r>
    <x v="3780"/>
    <x v="3775"/>
    <s v="Melissa Youth OnSTAGE (MYO) provides kids in North Collin County with the very best in youth theatre opportunities."/>
    <n v="2500"/>
    <n v="3000"/>
    <x v="0"/>
    <x v="0"/>
    <s v="USD"/>
    <n v="1436817960"/>
    <n v="1433999785"/>
    <b v="0"/>
    <n v="30"/>
    <b v="1"/>
    <s v="theater/musical"/>
    <n v="1.2"/>
    <n v="100"/>
    <x v="1"/>
    <x v="40"/>
  </r>
  <r>
    <x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x v="3783"/>
    <x v="3778"/>
    <s v="Help fund Doro &amp; Diega's journey to the Orlando Fringe 2016. A brand new choose-your-own adventure musical!"/>
    <n v="1200"/>
    <n v="1547"/>
    <x v="0"/>
    <x v="0"/>
    <s v="USD"/>
    <n v="1458057600"/>
    <n v="1455938520"/>
    <b v="0"/>
    <n v="24"/>
    <b v="1"/>
    <s v="theater/musical"/>
    <n v="1.2891666666666666"/>
    <n v="64.458333333333329"/>
    <x v="1"/>
    <x v="40"/>
  </r>
  <r>
    <x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x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x v="3787"/>
    <x v="3782"/>
    <s v="The Happiest Show on Earth is a Disney musical revue to benefit the Make-A-Wish foundation. Funds for production needed."/>
    <n v="350"/>
    <n v="351"/>
    <x v="0"/>
    <x v="0"/>
    <s v="USD"/>
    <n v="1436587140"/>
    <n v="1434113406"/>
    <b v="0"/>
    <n v="10"/>
    <b v="1"/>
    <s v="theater/musical"/>
    <n v="1.0028571428571429"/>
    <n v="35.1"/>
    <x v="1"/>
    <x v="40"/>
  </r>
  <r>
    <x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x v="3789"/>
    <x v="3784"/>
    <s v="This fabulous new play explores the little known love life of England's most famous romantic novelist, Jane Austen."/>
    <n v="3550"/>
    <n v="116"/>
    <x v="2"/>
    <x v="1"/>
    <s v="GBP"/>
    <n v="1434395418"/>
    <n v="1431630618"/>
    <b v="0"/>
    <n v="4"/>
    <b v="0"/>
    <s v="theater/musical"/>
    <n v="3.267605633802817E-2"/>
    <n v="29"/>
    <x v="1"/>
    <x v="40"/>
  </r>
  <r>
    <x v="3790"/>
    <x v="3785"/>
    <s v="As a non profit graduate student at Penn,my passion is the arts, we need support to fund our new CHILDREN's DINNER THEATRE"/>
    <n v="15000"/>
    <n v="0"/>
    <x v="2"/>
    <x v="0"/>
    <s v="USD"/>
    <n v="1479834023"/>
    <n v="1477238423"/>
    <b v="0"/>
    <n v="0"/>
    <b v="0"/>
    <s v="theater/musical"/>
    <n v="0"/>
    <e v="#DIV/0!"/>
    <x v="1"/>
    <x v="40"/>
  </r>
  <r>
    <x v="3791"/>
    <x v="3786"/>
    <s v="Spin! is an original musical comedy-drama presented by Blue Palm Productions."/>
    <n v="1500"/>
    <n v="0"/>
    <x v="2"/>
    <x v="0"/>
    <s v="USD"/>
    <n v="1404664592"/>
    <n v="1399480592"/>
    <b v="0"/>
    <n v="0"/>
    <b v="0"/>
    <s v="theater/musical"/>
    <n v="0"/>
    <e v="#DIV/0!"/>
    <x v="1"/>
    <x v="40"/>
  </r>
  <r>
    <x v="3792"/>
    <x v="3787"/>
    <s v="A cultural and historic journey through Puerto Rico's music and dance!"/>
    <n v="12500"/>
    <n v="35"/>
    <x v="2"/>
    <x v="0"/>
    <s v="USD"/>
    <n v="1436957022"/>
    <n v="1434365022"/>
    <b v="0"/>
    <n v="2"/>
    <b v="0"/>
    <s v="theater/musical"/>
    <n v="2.8E-3"/>
    <n v="17.5"/>
    <x v="1"/>
    <x v="40"/>
  </r>
  <r>
    <x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x v="3794"/>
    <x v="3789"/>
    <s v="Local boy turned producer returns with a brand new show, another talented cast, dazzling costumes and brand new set! Please support!"/>
    <n v="5000"/>
    <n v="50"/>
    <x v="2"/>
    <x v="1"/>
    <s v="GBP"/>
    <n v="1433685354"/>
    <n v="1431093354"/>
    <b v="0"/>
    <n v="1"/>
    <b v="0"/>
    <s v="theater/musical"/>
    <n v="0.01"/>
    <n v="50"/>
    <x v="1"/>
    <x v="40"/>
  </r>
  <r>
    <x v="3795"/>
    <x v="3790"/>
    <s v="Poppin Productions are currently entering the development stage of their very first production -  &quot;Duodeca&quot;."/>
    <n v="600"/>
    <n v="10"/>
    <x v="2"/>
    <x v="1"/>
    <s v="GBP"/>
    <n v="1440801000"/>
    <n v="1437042490"/>
    <b v="0"/>
    <n v="2"/>
    <b v="0"/>
    <s v="theater/musical"/>
    <n v="1.6666666666666666E-2"/>
    <n v="5"/>
    <x v="1"/>
    <x v="40"/>
  </r>
  <r>
    <x v="3796"/>
    <x v="3791"/>
    <s v="Part Psychological Thriller - Part Heartbreaking Drama - Part Spectacular Farce - 100% New American Musical Theatre"/>
    <n v="22500"/>
    <n v="1"/>
    <x v="2"/>
    <x v="0"/>
    <s v="USD"/>
    <n v="1484354556"/>
    <n v="1479170556"/>
    <b v="0"/>
    <n v="1"/>
    <b v="0"/>
    <s v="theater/musical"/>
    <n v="4.4444444444444447E-5"/>
    <n v="1"/>
    <x v="1"/>
    <x v="40"/>
  </r>
  <r>
    <x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x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x v="3799"/>
    <x v="3794"/>
    <s v="An original musical on it's way to the stage in Minneapolis, MN. Feel free to ask any questions."/>
    <n v="10000"/>
    <n v="402"/>
    <x v="2"/>
    <x v="0"/>
    <s v="USD"/>
    <n v="1457734843"/>
    <n v="1455142843"/>
    <b v="0"/>
    <n v="4"/>
    <b v="0"/>
    <s v="theater/musical"/>
    <n v="4.02E-2"/>
    <n v="100.5"/>
    <x v="1"/>
    <x v="40"/>
  </r>
  <r>
    <x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x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x v="3802"/>
    <x v="3797"/>
    <s v="A musical about how Shakespeare was inspired to write only his own plays after the co-authored play Henry VI was taken."/>
    <n v="3000"/>
    <n v="0"/>
    <x v="2"/>
    <x v="0"/>
    <s v="USD"/>
    <n v="1445482906"/>
    <n v="1442890906"/>
    <b v="0"/>
    <n v="0"/>
    <b v="0"/>
    <s v="theater/musical"/>
    <n v="0"/>
    <e v="#DIV/0!"/>
    <x v="1"/>
    <x v="40"/>
  </r>
  <r>
    <x v="3803"/>
    <x v="3798"/>
    <s v="A fully orchestrated concept album of Benjamin Button the Musical!"/>
    <n v="12000"/>
    <n v="2358"/>
    <x v="2"/>
    <x v="0"/>
    <s v="USD"/>
    <n v="1457133568"/>
    <n v="1454541568"/>
    <b v="0"/>
    <n v="40"/>
    <b v="0"/>
    <s v="theater/musical"/>
    <n v="0.19650000000000001"/>
    <n v="58.95"/>
    <x v="1"/>
    <x v="40"/>
  </r>
  <r>
    <x v="3804"/>
    <x v="3799"/>
    <s v="Basement Theatrics is producing Spring Awakening July 22-31, 2016 at 12th Ave Arts in Seattle, WA! Help make this the best it can be!"/>
    <n v="8000"/>
    <n v="0"/>
    <x v="2"/>
    <x v="0"/>
    <s v="USD"/>
    <n v="1469948400"/>
    <n v="1465172024"/>
    <b v="0"/>
    <n v="0"/>
    <b v="0"/>
    <s v="theater/musical"/>
    <n v="0"/>
    <e v="#DIV/0!"/>
    <x v="1"/>
    <x v="40"/>
  </r>
  <r>
    <x v="3805"/>
    <x v="3800"/>
    <s v="&quot;Sounds By The River&quot; tells the story of a Detroit composer through_x000a_his music, poetry, and dance."/>
    <n v="150000"/>
    <n v="3"/>
    <x v="2"/>
    <x v="0"/>
    <s v="USD"/>
    <n v="1411852640"/>
    <n v="1406668640"/>
    <b v="0"/>
    <n v="2"/>
    <b v="0"/>
    <s v="theater/musical"/>
    <n v="2.0000000000000002E-5"/>
    <n v="1.5"/>
    <x v="1"/>
    <x v="40"/>
  </r>
  <r>
    <x v="3806"/>
    <x v="3801"/>
    <s v="A truly multicultural experience - Hip Hop, Bollywood, Classical Dancers #liveband #Revoultionary Script 19th July@NationalTheatre"/>
    <n v="7500"/>
    <n v="5"/>
    <x v="2"/>
    <x v="2"/>
    <s v="AUD"/>
    <n v="1404022381"/>
    <n v="1402294381"/>
    <b v="0"/>
    <n v="1"/>
    <b v="0"/>
    <s v="theater/musical"/>
    <n v="6.6666666666666664E-4"/>
    <n v="5"/>
    <x v="1"/>
    <x v="40"/>
  </r>
  <r>
    <x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x v="3808"/>
    <x v="3803"/>
    <s v="Following a sell-out run in Loughborough, Time at the Bar! is heading to this year's Fringe Festival... But we need your help!"/>
    <n v="1000"/>
    <n v="1000"/>
    <x v="0"/>
    <x v="1"/>
    <s v="GBP"/>
    <n v="1429955619"/>
    <n v="1424775219"/>
    <b v="0"/>
    <n v="24"/>
    <b v="1"/>
    <s v="theater/plays"/>
    <n v="1"/>
    <n v="41.666666666666664"/>
    <x v="1"/>
    <x v="6"/>
  </r>
  <r>
    <x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x v="3811"/>
    <x v="3806"/>
    <s v="The University of Exeter Shakespeare Society is touring its acclaimed show The Merchant of Venice to Stratford-upon-Avon!"/>
    <n v="250"/>
    <n v="825"/>
    <x v="0"/>
    <x v="1"/>
    <s v="GBP"/>
    <n v="1464692400"/>
    <n v="1461769373"/>
    <b v="0"/>
    <n v="19"/>
    <b v="1"/>
    <s v="theater/plays"/>
    <n v="3.3"/>
    <n v="43.421052631578945"/>
    <x v="1"/>
    <x v="6"/>
  </r>
  <r>
    <x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x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x v="3810"/>
    <s v="Come and help us make the Canterbury Shakespeare Festival a reality"/>
    <n v="1000"/>
    <n v="1000.01"/>
    <x v="0"/>
    <x v="1"/>
    <s v="GBP"/>
    <n v="1440111600"/>
    <n v="1437545657"/>
    <b v="0"/>
    <n v="20"/>
    <b v="1"/>
    <s v="theater/plays"/>
    <n v="1.0000100000000001"/>
    <n v="50.000500000000002"/>
    <x v="1"/>
    <x v="6"/>
  </r>
  <r>
    <x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x v="3812"/>
    <s v="Using 9 actors, TWIST focuses on the horror and unjust in 1837 London.  Think Peter and the Starcatcher meets American Horror Story."/>
    <n v="2000"/>
    <n v="2145"/>
    <x v="0"/>
    <x v="0"/>
    <s v="USD"/>
    <n v="1445659140"/>
    <n v="1444236216"/>
    <b v="0"/>
    <n v="20"/>
    <b v="1"/>
    <s v="theater/plays"/>
    <n v="1.0725"/>
    <n v="107.25"/>
    <x v="1"/>
    <x v="6"/>
  </r>
  <r>
    <x v="3818"/>
    <x v="3813"/>
    <s v="The Arthurian Order of Avalon is attempting to raise funds to put on the annual Human Chessboard in March 2015!"/>
    <n v="250"/>
    <n v="570"/>
    <x v="0"/>
    <x v="0"/>
    <s v="USD"/>
    <n v="1426187582"/>
    <n v="1423599182"/>
    <b v="0"/>
    <n v="10"/>
    <b v="1"/>
    <s v="theater/plays"/>
    <n v="2.2799999999999998"/>
    <n v="57"/>
    <x v="1"/>
    <x v="6"/>
  </r>
  <r>
    <x v="3819"/>
    <x v="3814"/>
    <s v="Support this collection of new plays by Kansas City writers and the artists who are bringing it to life!"/>
    <n v="1000"/>
    <n v="1064"/>
    <x v="0"/>
    <x v="0"/>
    <s v="USD"/>
    <n v="1437166920"/>
    <n v="1435554104"/>
    <b v="0"/>
    <n v="26"/>
    <b v="1"/>
    <s v="theater/plays"/>
    <n v="1.0640000000000001"/>
    <n v="40.92307692307692"/>
    <x v="1"/>
    <x v="6"/>
  </r>
  <r>
    <x v="3820"/>
    <x v="3815"/>
    <s v="Tusentack Theatre is a professional theatre company providing opportunities to adults who access Mental Health Services."/>
    <n v="300"/>
    <n v="430"/>
    <x v="0"/>
    <x v="1"/>
    <s v="GBP"/>
    <n v="1436110717"/>
    <n v="1433518717"/>
    <b v="0"/>
    <n v="20"/>
    <b v="1"/>
    <s v="theater/plays"/>
    <n v="1.4333333333333333"/>
    <n v="21.5"/>
    <x v="1"/>
    <x v="6"/>
  </r>
  <r>
    <x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x v="3818"/>
    <s v="Feed, a new play by Garrett Markgraf (based on the novel by M.T. Anderson), Directed by Anna Marck at Oakland University."/>
    <n v="2500"/>
    <n v="2650"/>
    <x v="0"/>
    <x v="0"/>
    <s v="USD"/>
    <n v="1437364740"/>
    <n v="1434405044"/>
    <b v="0"/>
    <n v="41"/>
    <b v="1"/>
    <s v="theater/plays"/>
    <n v="1.06"/>
    <n v="64.634146341463421"/>
    <x v="1"/>
    <x v="6"/>
  </r>
  <r>
    <x v="3824"/>
    <x v="3819"/>
    <s v="the hardy presents a collaboration between Robbie Curran and Abram Rooney. Kemble House, 9th-14th August, every night at 8pm."/>
    <n v="250"/>
    <n v="270"/>
    <x v="0"/>
    <x v="1"/>
    <s v="GBP"/>
    <n v="1470058860"/>
    <n v="1469026903"/>
    <b v="0"/>
    <n v="7"/>
    <b v="1"/>
    <s v="theater/plays"/>
    <n v="1.08"/>
    <n v="38.571428571428569"/>
    <x v="1"/>
    <x v="6"/>
  </r>
  <r>
    <x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x v="3821"/>
    <s v="This is the story about the Westons. One family who live with mental illness on a daily basis."/>
    <n v="600"/>
    <n v="715"/>
    <x v="0"/>
    <x v="1"/>
    <s v="GBP"/>
    <n v="1430993394"/>
    <n v="1428401394"/>
    <b v="0"/>
    <n v="26"/>
    <b v="1"/>
    <s v="theater/plays"/>
    <n v="1.1916666666666667"/>
    <n v="27.5"/>
    <x v="1"/>
    <x v="6"/>
  </r>
  <r>
    <x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x v="3829"/>
    <x v="3824"/>
    <s v="A play that illustrates the symptoms of PTSD, shows its effect on families, and demonstrates some of the difficulties of treating it."/>
    <n v="500"/>
    <n v="501"/>
    <x v="0"/>
    <x v="0"/>
    <s v="USD"/>
    <n v="1472676371"/>
    <n v="1470948371"/>
    <b v="0"/>
    <n v="8"/>
    <b v="1"/>
    <s v="theater/plays"/>
    <n v="1.002"/>
    <n v="62.625"/>
    <x v="1"/>
    <x v="6"/>
  </r>
  <r>
    <x v="3830"/>
    <x v="3825"/>
    <s v="The Aeon Theatre company is producing another original play by Parker Hale at the Manhattan Reportory Theatre"/>
    <n v="100"/>
    <n v="225"/>
    <x v="0"/>
    <x v="0"/>
    <s v="USD"/>
    <n v="1464371211"/>
    <n v="1463161611"/>
    <b v="0"/>
    <n v="3"/>
    <b v="1"/>
    <s v="theater/plays"/>
    <n v="2.25"/>
    <n v="75"/>
    <x v="1"/>
    <x v="6"/>
  </r>
  <r>
    <x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x v="3835"/>
    <x v="3830"/>
    <s v="IT DOESN'T MATTER is a new comedic piece of political theatre written by three enthusiastic students. Help us produce it at LIPA!"/>
    <n v="200"/>
    <n v="320"/>
    <x v="0"/>
    <x v="1"/>
    <s v="GBP"/>
    <n v="1461278208"/>
    <n v="1459463808"/>
    <b v="0"/>
    <n v="8"/>
    <b v="1"/>
    <s v="theater/plays"/>
    <n v="1.6"/>
    <n v="40"/>
    <x v="1"/>
    <x v="6"/>
  </r>
  <r>
    <x v="3836"/>
    <x v="3831"/>
    <s v="&quot;The surveyor said the foundation was shaky&quot;. A woman finds what it means to rebuild her marriage."/>
    <n v="800"/>
    <n v="900"/>
    <x v="0"/>
    <x v="0"/>
    <s v="USD"/>
    <n v="1470197340"/>
    <n v="1467497652"/>
    <b v="0"/>
    <n v="14"/>
    <b v="1"/>
    <s v="theater/plays"/>
    <n v="1.125"/>
    <n v="64.285714285714292"/>
    <x v="1"/>
    <x v="6"/>
  </r>
  <r>
    <x v="3837"/>
    <x v="3832"/>
    <s v="A high-flying French farce with the thrust of a well-tuned jet engine"/>
    <n v="2000"/>
    <n v="2042"/>
    <x v="0"/>
    <x v="1"/>
    <s v="GBP"/>
    <n v="1435947758"/>
    <n v="1432837358"/>
    <b v="0"/>
    <n v="17"/>
    <b v="1"/>
    <s v="theater/plays"/>
    <n v="1.0209999999999999"/>
    <n v="120.11764705882354"/>
    <x v="1"/>
    <x v="6"/>
  </r>
  <r>
    <x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x v="3834"/>
    <s v="A futuristic and absurd style play, produced by Colectivo El Pozo, where the characters make a crucial decision. Written by R Dorantes."/>
    <n v="2000"/>
    <n v="2025"/>
    <x v="0"/>
    <x v="0"/>
    <s v="USD"/>
    <n v="1438226724"/>
    <n v="1433042724"/>
    <b v="0"/>
    <n v="32"/>
    <b v="1"/>
    <s v="theater/plays"/>
    <n v="1.0125"/>
    <n v="63.28125"/>
    <x v="1"/>
    <x v="6"/>
  </r>
  <r>
    <x v="3840"/>
    <x v="3835"/>
    <s v="A gritty play looking at a modern day relationship, highlighting issues of mental health and abuse suffered by men."/>
    <n v="1"/>
    <n v="65"/>
    <x v="0"/>
    <x v="1"/>
    <s v="GBP"/>
    <n v="1459180229"/>
    <n v="1457023829"/>
    <b v="0"/>
    <n v="3"/>
    <b v="1"/>
    <s v="theater/plays"/>
    <n v="65"/>
    <n v="21.666666666666668"/>
    <x v="1"/>
    <x v="6"/>
  </r>
  <r>
    <x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x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x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x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x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x v="3846"/>
    <x v="3841"/>
    <s v="My Insane Shakespeare. An original play by Arthur Elbakyan premiering October 13th at United Solo, New York City."/>
    <n v="7000"/>
    <n v="189"/>
    <x v="2"/>
    <x v="0"/>
    <s v="USD"/>
    <n v="1412405940"/>
    <n v="1409721542"/>
    <b v="1"/>
    <n v="8"/>
    <b v="0"/>
    <s v="theater/plays"/>
    <n v="2.7E-2"/>
    <n v="23.625"/>
    <x v="1"/>
    <x v="6"/>
  </r>
  <r>
    <x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x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x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x v="3850"/>
    <x v="3845"/>
    <s v="V-Day is a global activist movement to end violence against women and girls."/>
    <n v="1000"/>
    <n v="38"/>
    <x v="2"/>
    <x v="0"/>
    <s v="USD"/>
    <n v="1420081143"/>
    <n v="1417489143"/>
    <b v="1"/>
    <n v="4"/>
    <b v="0"/>
    <s v="theater/plays"/>
    <n v="3.7999999999999999E-2"/>
    <n v="9.5"/>
    <x v="1"/>
    <x v="6"/>
  </r>
  <r>
    <x v="3851"/>
    <x v="3846"/>
    <s v="A play about the horrible choices we have to make every day. Should we take a risk, or take the road most travelled?"/>
    <n v="2500"/>
    <n v="852"/>
    <x v="2"/>
    <x v="1"/>
    <s v="GBP"/>
    <n v="1437129179"/>
    <n v="1434537179"/>
    <b v="1"/>
    <n v="24"/>
    <b v="0"/>
    <s v="theater/plays"/>
    <n v="0.34079999999999999"/>
    <n v="35.5"/>
    <x v="1"/>
    <x v="6"/>
  </r>
  <r>
    <x v="3852"/>
    <x v="3847"/>
    <s v="Writer/Director Lynette J. Blackwell presents the hilarious entangled love story of when evil and good attempt to coexist."/>
    <n v="10000"/>
    <n v="20"/>
    <x v="2"/>
    <x v="0"/>
    <s v="USD"/>
    <n v="1427427276"/>
    <n v="1425270876"/>
    <b v="0"/>
    <n v="2"/>
    <b v="0"/>
    <s v="theater/plays"/>
    <n v="2E-3"/>
    <n v="10"/>
    <x v="1"/>
    <x v="6"/>
  </r>
  <r>
    <x v="3853"/>
    <x v="3848"/>
    <s v="A dose of One-woman &quot;Dramedy&quot; to cure those daily blues is just what the doctor ordered!"/>
    <n v="100000"/>
    <n v="26"/>
    <x v="2"/>
    <x v="0"/>
    <s v="USD"/>
    <n v="1409602178"/>
    <n v="1406578178"/>
    <b v="0"/>
    <n v="2"/>
    <b v="0"/>
    <s v="theater/plays"/>
    <n v="2.5999999999999998E-4"/>
    <n v="13"/>
    <x v="1"/>
    <x v="6"/>
  </r>
  <r>
    <x v="3854"/>
    <x v="3849"/>
    <s v="A play dedicated to the 100th anniversary of the Armenian Genocide."/>
    <n v="11000"/>
    <n v="1788"/>
    <x v="2"/>
    <x v="0"/>
    <s v="USD"/>
    <n v="1431206058"/>
    <n v="1428614058"/>
    <b v="0"/>
    <n v="20"/>
    <b v="0"/>
    <s v="theater/plays"/>
    <n v="0.16254545454545455"/>
    <n v="89.4"/>
    <x v="1"/>
    <x v="6"/>
  </r>
  <r>
    <x v="3855"/>
    <x v="3850"/>
    <s v="TWO NEW DARK COMEDIES OPENING IN NYC THIS APRIL AND MAY BY CHRISTOPHER B. LATRO _x000a_ABOUT FAMILY, AMBITION, LOVE AND GREED"/>
    <n v="1000"/>
    <n v="25"/>
    <x v="2"/>
    <x v="0"/>
    <s v="USD"/>
    <n v="1427408271"/>
    <n v="1424819871"/>
    <b v="0"/>
    <n v="1"/>
    <b v="0"/>
    <s v="theater/plays"/>
    <n v="2.5000000000000001E-2"/>
    <n v="25"/>
    <x v="1"/>
    <x v="6"/>
  </r>
  <r>
    <x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x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x v="3858"/>
    <x v="3853"/>
    <s v="With non-gender specific casting, CattyWhamPuss Theatre dismiss traditional casting biases in this, their ambitious first venture."/>
    <n v="500"/>
    <n v="10"/>
    <x v="2"/>
    <x v="1"/>
    <s v="GBP"/>
    <n v="1432328400"/>
    <n v="1430734844"/>
    <b v="0"/>
    <n v="1"/>
    <b v="0"/>
    <s v="theater/plays"/>
    <n v="0.02"/>
    <n v="10"/>
    <x v="1"/>
    <x v="6"/>
  </r>
  <r>
    <x v="3859"/>
    <x v="3854"/>
    <s v="This is a play that will have each and everyone that sees it thinking about the dreams they had growing up. It's a dramady"/>
    <n v="2500"/>
    <n v="1"/>
    <x v="2"/>
    <x v="0"/>
    <s v="USD"/>
    <n v="1403730000"/>
    <n v="1401485207"/>
    <b v="0"/>
    <n v="1"/>
    <b v="0"/>
    <s v="theater/plays"/>
    <n v="4.0000000000000002E-4"/>
    <n v="1"/>
    <x v="1"/>
    <x v="6"/>
  </r>
  <r>
    <x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x v="3861"/>
    <x v="3856"/>
    <s v="THE COMING OF THE LORD!"/>
    <n v="2000"/>
    <n v="100"/>
    <x v="2"/>
    <x v="0"/>
    <s v="USD"/>
    <n v="1415828820"/>
    <n v="1412258977"/>
    <b v="0"/>
    <n v="1"/>
    <b v="0"/>
    <s v="theater/plays"/>
    <n v="0.05"/>
    <n v="100"/>
    <x v="1"/>
    <x v="6"/>
  </r>
  <r>
    <x v="3862"/>
    <x v="3857"/>
    <s v="The hit immersive theatre experience of England comes to Corpus Christi!"/>
    <n v="7500"/>
    <n v="1"/>
    <x v="2"/>
    <x v="0"/>
    <s v="USD"/>
    <n v="1473699540"/>
    <n v="1472451356"/>
    <b v="0"/>
    <n v="1"/>
    <b v="0"/>
    <s v="theater/plays"/>
    <n v="1.3333333333333334E-4"/>
    <n v="1"/>
    <x v="1"/>
    <x v="6"/>
  </r>
  <r>
    <x v="3863"/>
    <x v="3858"/>
    <s v="Umma Yemaya is  a play that examines the challenges of unconventional love. The Lady  and the Artist create their own world for love."/>
    <n v="6000"/>
    <n v="0"/>
    <x v="2"/>
    <x v="0"/>
    <s v="USD"/>
    <n v="1446739905"/>
    <n v="1441552305"/>
    <b v="0"/>
    <n v="0"/>
    <b v="0"/>
    <s v="theater/plays"/>
    <n v="0"/>
    <e v="#DIV/0!"/>
    <x v="1"/>
    <x v="6"/>
  </r>
  <r>
    <x v="3864"/>
    <x v="3859"/>
    <s v="I want to create a theatrical performance of the book Grammar Land and present it at schools to help children learn proper grammar."/>
    <n v="5000"/>
    <n v="60"/>
    <x v="2"/>
    <x v="0"/>
    <s v="USD"/>
    <n v="1447799054"/>
    <n v="1445203454"/>
    <b v="0"/>
    <n v="3"/>
    <b v="0"/>
    <s v="theater/plays"/>
    <n v="1.2E-2"/>
    <n v="20"/>
    <x v="1"/>
    <x v="6"/>
  </r>
  <r>
    <x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x v="3866"/>
    <x v="3861"/>
    <s v="A funny, moving, witty piece about a girl, her oboe, and her dreams."/>
    <n v="2000"/>
    <n v="11"/>
    <x v="2"/>
    <x v="0"/>
    <s v="USD"/>
    <n v="1458703740"/>
    <n v="1454453021"/>
    <b v="0"/>
    <n v="2"/>
    <b v="0"/>
    <s v="theater/plays"/>
    <n v="5.4999999999999997E-3"/>
    <n v="5.5"/>
    <x v="1"/>
    <x v="6"/>
  </r>
  <r>
    <x v="3867"/>
    <x v="3862"/>
    <s v="What do you know about Russian Culture? Our project helps the American children to find out about Russian literature."/>
    <n v="2000"/>
    <n v="251"/>
    <x v="2"/>
    <x v="0"/>
    <s v="USD"/>
    <n v="1466278339"/>
    <n v="1463686339"/>
    <b v="0"/>
    <n v="5"/>
    <b v="0"/>
    <s v="theater/plays"/>
    <n v="0.1255"/>
    <n v="50.2"/>
    <x v="1"/>
    <x v="6"/>
  </r>
  <r>
    <x v="3868"/>
    <x v="3863"/>
    <s v="New collection of music by Scott Evan Davis!"/>
    <n v="5000"/>
    <n v="10"/>
    <x v="1"/>
    <x v="1"/>
    <s v="GBP"/>
    <n v="1410191405"/>
    <n v="1408031405"/>
    <b v="0"/>
    <n v="1"/>
    <b v="0"/>
    <s v="theater/musical"/>
    <n v="2E-3"/>
    <n v="10"/>
    <x v="1"/>
    <x v="40"/>
  </r>
  <r>
    <x v="3869"/>
    <x v="3864"/>
    <s v="A Musical about 3 women who pursue their Pleasure and end up finding themselves."/>
    <n v="13111"/>
    <n v="452"/>
    <x v="1"/>
    <x v="0"/>
    <s v="USD"/>
    <n v="1426302660"/>
    <n v="1423761792"/>
    <b v="0"/>
    <n v="15"/>
    <b v="0"/>
    <s v="theater/musical"/>
    <n v="3.44748684310884E-2"/>
    <n v="30.133333333333333"/>
    <x v="1"/>
    <x v="40"/>
  </r>
  <r>
    <x v="3870"/>
    <x v="3865"/>
    <s v="M,L,S&amp;R it's a sexy rock/pop musical confronting contemporary gay issues with an all male cast singing and dancing to top 40 songs."/>
    <n v="10000"/>
    <n v="1500"/>
    <x v="1"/>
    <x v="0"/>
    <s v="USD"/>
    <n v="1404360478"/>
    <n v="1401768478"/>
    <b v="0"/>
    <n v="10"/>
    <b v="0"/>
    <s v="theater/musical"/>
    <n v="0.15"/>
    <n v="150"/>
    <x v="1"/>
    <x v="40"/>
  </r>
  <r>
    <x v="3871"/>
    <x v="3866"/>
    <s v="Our musical is finally ready to come to life, and we're raising funds to help make that happen!"/>
    <n v="1500"/>
    <n v="40"/>
    <x v="1"/>
    <x v="0"/>
    <s v="USD"/>
    <n v="1490809450"/>
    <n v="1485629050"/>
    <b v="0"/>
    <n v="3"/>
    <b v="0"/>
    <s v="theater/musical"/>
    <n v="2.6666666666666668E-2"/>
    <n v="13.333333333333334"/>
    <x v="1"/>
    <x v="40"/>
  </r>
  <r>
    <x v="3872"/>
    <x v="3867"/>
    <s v="We are a brand new theatrical teen production company, and we need enough money to put on our first musical production."/>
    <n v="15000"/>
    <n v="0"/>
    <x v="1"/>
    <x v="0"/>
    <s v="USD"/>
    <n v="1439522996"/>
    <n v="1435202996"/>
    <b v="0"/>
    <n v="0"/>
    <b v="0"/>
    <s v="theater/musical"/>
    <n v="0"/>
    <e v="#DIV/0!"/>
    <x v="1"/>
    <x v="40"/>
  </r>
  <r>
    <x v="3873"/>
    <x v="3868"/>
    <s v="Looking for $250 sponsors to help us provide in-house field trips to schools focusing on character development shows for children K-3."/>
    <n v="5500"/>
    <n v="0"/>
    <x v="1"/>
    <x v="0"/>
    <s v="USD"/>
    <n v="1444322535"/>
    <n v="1441730535"/>
    <b v="0"/>
    <n v="0"/>
    <b v="0"/>
    <s v="theater/musical"/>
    <n v="0"/>
    <e v="#DIV/0!"/>
    <x v="1"/>
    <x v="40"/>
  </r>
  <r>
    <x v="3874"/>
    <x v="3869"/>
    <s v="An exploration of arts, dance, music and theater bought to you by a talented team of performing arts enthusiasts - a FUNdraising event"/>
    <n v="620"/>
    <n v="0"/>
    <x v="1"/>
    <x v="4"/>
    <s v="NZD"/>
    <n v="1422061200"/>
    <n v="1420244622"/>
    <b v="0"/>
    <n v="0"/>
    <b v="0"/>
    <s v="theater/musical"/>
    <n v="0"/>
    <e v="#DIV/0!"/>
    <x v="1"/>
    <x v="40"/>
  </r>
  <r>
    <x v="3875"/>
    <x v="3870"/>
    <s v="Det nystartede vÃ¦kstlagsteater NÃ¸rrebro Musicalteater's hÃ¥rrejsende opsÃ¦tning af horror-musicalen &quot;Sweeney Todd&quot;!"/>
    <n v="30000"/>
    <n v="0"/>
    <x v="1"/>
    <x v="8"/>
    <s v="DKK"/>
    <n v="1472896800"/>
    <n v="1472804365"/>
    <b v="0"/>
    <n v="0"/>
    <b v="0"/>
    <s v="theater/musical"/>
    <n v="0"/>
    <e v="#DIV/0!"/>
    <x v="1"/>
    <x v="40"/>
  </r>
  <r>
    <x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x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x v="3878"/>
    <x v="3873"/>
    <s v="Encouraging young males to engage in vocational development in the art of musical theater and related dance classes."/>
    <n v="18000"/>
    <n v="10"/>
    <x v="1"/>
    <x v="0"/>
    <s v="USD"/>
    <n v="1435636740"/>
    <n v="1433014746"/>
    <b v="0"/>
    <n v="1"/>
    <b v="0"/>
    <s v="theater/musical"/>
    <n v="5.5555555555555556E-4"/>
    <n v="10"/>
    <x v="1"/>
    <x v="40"/>
  </r>
  <r>
    <x v="3879"/>
    <x v="3874"/>
    <s v="Theatre â€˜Portableâ€™ Royal is a portable, fully working, 40 seater theatre which will tour the UK and beyond!"/>
    <n v="15000"/>
    <n v="0"/>
    <x v="1"/>
    <x v="1"/>
    <s v="GBP"/>
    <n v="1422218396"/>
    <n v="1419626396"/>
    <b v="0"/>
    <n v="0"/>
    <b v="0"/>
    <s v="theater/musical"/>
    <n v="0"/>
    <e v="#DIV/0!"/>
    <x v="1"/>
    <x v="40"/>
  </r>
  <r>
    <x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x v="3881"/>
    <x v="3876"/>
    <s v="A musical journey coming to the Blue Venue at the 2017 Orlando Fringe Festival!"/>
    <n v="500"/>
    <n v="25"/>
    <x v="1"/>
    <x v="0"/>
    <s v="USD"/>
    <n v="1487550399"/>
    <n v="1484958399"/>
    <b v="0"/>
    <n v="1"/>
    <b v="0"/>
    <s v="theater/musical"/>
    <n v="0.05"/>
    <n v="25"/>
    <x v="1"/>
    <x v="40"/>
  </r>
  <r>
    <x v="3882"/>
    <x v="3877"/>
    <s v="A musical vision of the Faust tale... how he signed his soul to the devil Mephistopheles to find Lori, the love of his life."/>
    <n v="30000"/>
    <n v="0"/>
    <x v="1"/>
    <x v="2"/>
    <s v="AUD"/>
    <n v="1454281380"/>
    <n v="1451950570"/>
    <b v="0"/>
    <n v="0"/>
    <b v="0"/>
    <s v="theater/musical"/>
    <n v="0"/>
    <e v="#DIV/0!"/>
    <x v="1"/>
    <x v="40"/>
  </r>
  <r>
    <x v="3883"/>
    <x v="3878"/>
    <s v="CAGED - A New Musical is the story of One Passion, One Voice, One Dream. - One man's quest to become the woman he always wanted to be."/>
    <n v="15000"/>
    <n v="0"/>
    <x v="1"/>
    <x v="1"/>
    <s v="GBP"/>
    <n v="1409668069"/>
    <n v="1407076069"/>
    <b v="0"/>
    <n v="0"/>
    <b v="0"/>
    <s v="theater/musical"/>
    <n v="0"/>
    <e v="#DIV/0!"/>
    <x v="1"/>
    <x v="40"/>
  </r>
  <r>
    <x v="3884"/>
    <x v="3879"/>
    <s v="The Group M3 is striving to give one of the poorest towns in the country hope again this Easter Holiday."/>
    <n v="10000"/>
    <n v="0"/>
    <x v="1"/>
    <x v="0"/>
    <s v="USD"/>
    <n v="1427479192"/>
    <n v="1425322792"/>
    <b v="0"/>
    <n v="0"/>
    <b v="0"/>
    <s v="theater/musical"/>
    <n v="0"/>
    <e v="#DIV/0!"/>
    <x v="1"/>
    <x v="40"/>
  </r>
  <r>
    <x v="3885"/>
    <x v="3880"/>
    <s v="A LIVE musical spectacular theatrical experience of The Beatles recording sessions at Abbey Road Studios."/>
    <n v="375000"/>
    <n v="0"/>
    <x v="1"/>
    <x v="0"/>
    <s v="USD"/>
    <n v="1462834191"/>
    <n v="1460242191"/>
    <b v="0"/>
    <n v="0"/>
    <b v="0"/>
    <s v="theater/musical"/>
    <n v="0"/>
    <e v="#DIV/0!"/>
    <x v="1"/>
    <x v="40"/>
  </r>
  <r>
    <x v="3886"/>
    <x v="3881"/>
    <n v="1"/>
    <n v="10000"/>
    <n v="0"/>
    <x v="1"/>
    <x v="2"/>
    <s v="AUD"/>
    <n v="1418275702"/>
    <n v="1415683702"/>
    <b v="0"/>
    <n v="0"/>
    <b v="0"/>
    <s v="theater/musical"/>
    <n v="0"/>
    <e v="#DIV/0!"/>
    <x v="1"/>
    <x v="40"/>
  </r>
  <r>
    <x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x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x v="3889"/>
    <x v="3884"/>
    <s v="A romantic comedy about a girl trying to figure out what to do with her life and an angel who comes to help her."/>
    <n v="8000"/>
    <n v="118"/>
    <x v="2"/>
    <x v="0"/>
    <s v="USD"/>
    <n v="1420413960"/>
    <n v="1417651630"/>
    <b v="0"/>
    <n v="9"/>
    <b v="0"/>
    <s v="theater/plays"/>
    <n v="1.4749999999999999E-2"/>
    <n v="13.111111111111111"/>
    <x v="1"/>
    <x v="6"/>
  </r>
  <r>
    <x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x v="3891"/>
    <x v="3886"/>
    <s v="A comedy about a mime who dreams of becoming a stand up comedian."/>
    <n v="800"/>
    <n v="260"/>
    <x v="2"/>
    <x v="0"/>
    <s v="USD"/>
    <n v="1427086740"/>
    <n v="1424488244"/>
    <b v="0"/>
    <n v="7"/>
    <b v="0"/>
    <s v="theater/plays"/>
    <n v="0.32500000000000001"/>
    <n v="37.142857142857146"/>
    <x v="1"/>
    <x v="6"/>
  </r>
  <r>
    <x v="3892"/>
    <x v="3887"/>
    <s v="Saloon owner Gertude Blum mistrusts all men and scorns love, but sailor Harry Bales' romantic dreams force her to face her tragic past."/>
    <n v="1000"/>
    <n v="0"/>
    <x v="2"/>
    <x v="0"/>
    <s v="USD"/>
    <n v="1408863600"/>
    <n v="1408203557"/>
    <b v="0"/>
    <n v="0"/>
    <b v="0"/>
    <s v="theater/plays"/>
    <n v="0"/>
    <e v="#DIV/0!"/>
    <x v="1"/>
    <x v="6"/>
  </r>
  <r>
    <x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x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x v="3895"/>
    <x v="3890"/>
    <s v="A Transgender makeup artist calls into question the loyalty of her best friend in a 1980's circus while dealing with her dying mother."/>
    <n v="1000"/>
    <n v="50"/>
    <x v="2"/>
    <x v="0"/>
    <s v="USD"/>
    <n v="1425103218"/>
    <n v="1422424818"/>
    <b v="0"/>
    <n v="1"/>
    <b v="0"/>
    <s v="theater/plays"/>
    <n v="0.05"/>
    <n v="50"/>
    <x v="1"/>
    <x v="6"/>
  </r>
  <r>
    <x v="3896"/>
    <x v="3891"/>
    <s v="Yorick and Co. is a comedy about a struggling theatre company whose mysterious benefactor starts haunting the show!"/>
    <n v="1600"/>
    <n v="170"/>
    <x v="2"/>
    <x v="0"/>
    <s v="USD"/>
    <n v="1402979778"/>
    <n v="1401770178"/>
    <b v="0"/>
    <n v="4"/>
    <b v="0"/>
    <s v="theater/plays"/>
    <n v="0.10625"/>
    <n v="42.5"/>
    <x v="1"/>
    <x v="6"/>
  </r>
  <r>
    <x v="3897"/>
    <x v="3892"/>
    <s v="Help us to put on a production of Terry Pratchett's Wyrd Sisters, an ambitions show for our theatre but one I believe we can do."/>
    <n v="2500"/>
    <n v="440"/>
    <x v="2"/>
    <x v="4"/>
    <s v="NZD"/>
    <n v="1420750683"/>
    <n v="1418158683"/>
    <b v="0"/>
    <n v="10"/>
    <b v="0"/>
    <s v="theater/plays"/>
    <n v="0.17599999999999999"/>
    <n v="44"/>
    <x v="1"/>
    <x v="6"/>
  </r>
  <r>
    <x v="3898"/>
    <x v="3893"/>
    <s v="'Somewhere you know, nowhere you've been' a theatrical _x000a_re-imagining of Walthamstowâ€™s past acted out beneath big skies in the marshes."/>
    <n v="2500"/>
    <n v="814"/>
    <x v="2"/>
    <x v="1"/>
    <s v="GBP"/>
    <n v="1439827200"/>
    <n v="1436355270"/>
    <b v="0"/>
    <n v="16"/>
    <b v="0"/>
    <s v="theater/plays"/>
    <n v="0.3256"/>
    <n v="50.875"/>
    <x v="1"/>
    <x v="6"/>
  </r>
  <r>
    <x v="3899"/>
    <x v="3894"/>
    <s v="More than just a play, RAIN is an outreach to hurting people who feel disengaged or rejected by others."/>
    <n v="10000"/>
    <n v="125"/>
    <x v="2"/>
    <x v="0"/>
    <s v="USD"/>
    <n v="1407868561"/>
    <n v="1406140561"/>
    <b v="0"/>
    <n v="2"/>
    <b v="0"/>
    <s v="theater/plays"/>
    <n v="1.2500000000000001E-2"/>
    <n v="62.5"/>
    <x v="1"/>
    <x v="6"/>
  </r>
  <r>
    <x v="3900"/>
    <x v="3895"/>
    <s v="HUB Theatre Group collaborates with local artists to present John Logan's RED to the community."/>
    <n v="2500"/>
    <n v="135"/>
    <x v="2"/>
    <x v="0"/>
    <s v="USD"/>
    <n v="1433988791"/>
    <n v="1431396791"/>
    <b v="0"/>
    <n v="5"/>
    <b v="0"/>
    <s v="theater/plays"/>
    <n v="5.3999999999999999E-2"/>
    <n v="27"/>
    <x v="1"/>
    <x v="6"/>
  </r>
  <r>
    <x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x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x v="3903"/>
    <x v="3898"/>
    <s v="Based on the novel â€œKnow Thy Lawâ€, this powerful play gives the insight and understanding of the power of knowing the law of the land."/>
    <n v="1500"/>
    <n v="0"/>
    <x v="2"/>
    <x v="0"/>
    <s v="USD"/>
    <n v="1439581080"/>
    <n v="1435709765"/>
    <b v="0"/>
    <n v="0"/>
    <b v="0"/>
    <s v="theater/plays"/>
    <n v="0"/>
    <e v="#DIV/0!"/>
    <x v="1"/>
    <x v="6"/>
  </r>
  <r>
    <x v="3904"/>
    <x v="3899"/>
    <s v="A play that will cover 4000 years of black history."/>
    <n v="10000"/>
    <n v="3"/>
    <x v="2"/>
    <x v="0"/>
    <s v="USD"/>
    <n v="1429074240"/>
    <n v="1427866200"/>
    <b v="0"/>
    <n v="2"/>
    <b v="0"/>
    <s v="theater/plays"/>
    <n v="2.9999999999999997E-4"/>
    <n v="1.5"/>
    <x v="1"/>
    <x v="6"/>
  </r>
  <r>
    <x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x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x v="3907"/>
    <x v="3902"/>
    <s v="Burqa&amp;Rifle dramatizes the  encounter between two women -- a vigilante and a convert to Islam."/>
    <n v="1000"/>
    <n v="153"/>
    <x v="2"/>
    <x v="0"/>
    <s v="USD"/>
    <n v="1414354080"/>
    <n v="1411587606"/>
    <b v="0"/>
    <n v="4"/>
    <b v="0"/>
    <s v="theater/plays"/>
    <n v="0.153"/>
    <n v="38.25"/>
    <x v="1"/>
    <x v="6"/>
  </r>
  <r>
    <x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x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x v="3910"/>
    <x v="3905"/>
    <s v="Join Sherlock Holmes and Dr. Watson as the first adventure together is dramatized live on-stage!  The game is afoot!"/>
    <n v="6000"/>
    <n v="185"/>
    <x v="2"/>
    <x v="0"/>
    <s v="USD"/>
    <n v="1441649397"/>
    <n v="1439057397"/>
    <b v="0"/>
    <n v="3"/>
    <b v="0"/>
    <s v="theater/plays"/>
    <n v="3.0833333333333334E-2"/>
    <n v="61.666666666666664"/>
    <x v="1"/>
    <x v="6"/>
  </r>
  <r>
    <x v="3911"/>
    <x v="3906"/>
    <s v="â€˜Ministers of Graceâ€™ imagines what the movie Ghostbusters would be like if written by William Shakespeare."/>
    <n v="8000"/>
    <n v="2993"/>
    <x v="2"/>
    <x v="0"/>
    <s v="USD"/>
    <n v="1417033777"/>
    <n v="1414438177"/>
    <b v="0"/>
    <n v="36"/>
    <b v="0"/>
    <s v="theater/plays"/>
    <n v="0.37412499999999999"/>
    <n v="83.138888888888886"/>
    <x v="1"/>
    <x v="6"/>
  </r>
  <r>
    <x v="3912"/>
    <x v="3907"/>
    <s v="Producing &amp; directing Jake's Women by Neil Simon opening July 9 and running through July 26 for Sonoma Arts Live"/>
    <n v="15000"/>
    <n v="1"/>
    <x v="2"/>
    <x v="0"/>
    <s v="USD"/>
    <n v="1429936500"/>
    <n v="1424759330"/>
    <b v="0"/>
    <n v="1"/>
    <b v="0"/>
    <s v="theater/plays"/>
    <n v="6.666666666666667E-5"/>
    <n v="1"/>
    <x v="1"/>
    <x v="6"/>
  </r>
  <r>
    <x v="3913"/>
    <x v="3908"/>
    <s v="â€œNo amount of fire or freshness can challenge what a man will store up in his ghostly heart.â€ â€“ The Great Gatsby"/>
    <n v="10000"/>
    <n v="1000"/>
    <x v="2"/>
    <x v="0"/>
    <s v="USD"/>
    <n v="1448863449"/>
    <n v="1446267849"/>
    <b v="0"/>
    <n v="7"/>
    <b v="0"/>
    <s v="theater/plays"/>
    <n v="0.1"/>
    <n v="142.85714285714286"/>
    <x v="1"/>
    <x v="6"/>
  </r>
  <r>
    <x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x v="3915"/>
    <x v="3910"/>
    <s v="Following the enormous success of Hardcross, we are looking for new ways to bring this wonderful play to a wider audience."/>
    <n v="1500"/>
    <n v="5"/>
    <x v="2"/>
    <x v="1"/>
    <s v="GBP"/>
    <n v="1464824309"/>
    <n v="1462232309"/>
    <b v="0"/>
    <n v="1"/>
    <b v="0"/>
    <s v="theater/plays"/>
    <n v="3.3333333333333335E-3"/>
    <n v="5"/>
    <x v="1"/>
    <x v="6"/>
  </r>
  <r>
    <x v="3916"/>
    <x v="3911"/>
    <s v="We're a small group of University students who need a little help making our final exam production the best product possible."/>
    <n v="2000"/>
    <n v="0"/>
    <x v="2"/>
    <x v="8"/>
    <s v="DKK"/>
    <n v="1464952752"/>
    <n v="1462360752"/>
    <b v="0"/>
    <n v="0"/>
    <b v="0"/>
    <s v="theater/plays"/>
    <n v="0"/>
    <e v="#DIV/0!"/>
    <x v="1"/>
    <x v="6"/>
  </r>
  <r>
    <x v="3917"/>
    <x v="3912"/>
    <s v="We place the actors and script to the fore, with productions stripped down to barest level, aiming to make theatre accessible."/>
    <n v="3500"/>
    <n v="10"/>
    <x v="2"/>
    <x v="1"/>
    <s v="GBP"/>
    <n v="1410439161"/>
    <n v="1407847161"/>
    <b v="0"/>
    <n v="1"/>
    <b v="0"/>
    <s v="theater/plays"/>
    <n v="2.8571428571428571E-3"/>
    <n v="10"/>
    <x v="1"/>
    <x v="6"/>
  </r>
  <r>
    <x v="3918"/>
    <x v="3913"/>
    <s v="A fantastic new comedy coming to the West End 2014.  An Alan Ayckbourn meets Richard Curtis style comedy. Who knew singing was therapy!"/>
    <n v="60000"/>
    <n v="120"/>
    <x v="2"/>
    <x v="1"/>
    <s v="GBP"/>
    <n v="1407168000"/>
    <n v="1406131023"/>
    <b v="0"/>
    <n v="3"/>
    <b v="0"/>
    <s v="theater/plays"/>
    <n v="2E-3"/>
    <n v="40"/>
    <x v="1"/>
    <x v="6"/>
  </r>
  <r>
    <x v="3919"/>
    <x v="3914"/>
    <s v="Two sisters living in a Cornish seaside town attempt to hide and escape from a life- circle of deceit, abuse, incest and revenge."/>
    <n v="5000"/>
    <n v="90"/>
    <x v="2"/>
    <x v="1"/>
    <s v="GBP"/>
    <n v="1453075200"/>
    <n v="1450628773"/>
    <b v="0"/>
    <n v="3"/>
    <b v="0"/>
    <s v="theater/plays"/>
    <n v="1.7999999999999999E-2"/>
    <n v="30"/>
    <x v="1"/>
    <x v="6"/>
  </r>
  <r>
    <x v="3920"/>
    <x v="3915"/>
    <s v="An enthralling tale charting the ecstasies and tragedies behind the seven white masks of centenarian clown,Scaramouche Jones."/>
    <n v="2500"/>
    <n v="135"/>
    <x v="2"/>
    <x v="1"/>
    <s v="GBP"/>
    <n v="1479032260"/>
    <n v="1476436660"/>
    <b v="0"/>
    <n v="3"/>
    <b v="0"/>
    <s v="theater/plays"/>
    <n v="5.3999999999999999E-2"/>
    <n v="45"/>
    <x v="1"/>
    <x v="6"/>
  </r>
  <r>
    <x v="3921"/>
    <x v="3916"/>
    <s v="CLTC are crowdfunding for our latest production - Joe Calarco's brilliant adaptation of Shakespeare's most loved tragedy."/>
    <n v="3000"/>
    <n v="0"/>
    <x v="2"/>
    <x v="1"/>
    <s v="GBP"/>
    <n v="1414346400"/>
    <n v="1413291655"/>
    <b v="0"/>
    <n v="0"/>
    <b v="0"/>
    <s v="theater/plays"/>
    <n v="0"/>
    <e v="#DIV/0!"/>
    <x v="1"/>
    <x v="6"/>
  </r>
  <r>
    <x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x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x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x v="3925"/>
    <x v="3920"/>
    <s v="Help Save High School Theater Program_x000a_Your donations will be used to purchase props, build sets, and costumes."/>
    <n v="150"/>
    <n v="15"/>
    <x v="2"/>
    <x v="0"/>
    <s v="USD"/>
    <n v="1406753639"/>
    <n v="1404161639"/>
    <b v="0"/>
    <n v="3"/>
    <b v="0"/>
    <s v="theater/plays"/>
    <n v="0.1"/>
    <n v="5"/>
    <x v="1"/>
    <x v="6"/>
  </r>
  <r>
    <x v="3926"/>
    <x v="3921"/>
    <s v="Producing syllabus-relevant theatre targeted to HSC students on the NSW Central Coast"/>
    <n v="5000"/>
    <n v="15"/>
    <x v="2"/>
    <x v="2"/>
    <s v="AUD"/>
    <n v="1419645748"/>
    <n v="1417053748"/>
    <b v="0"/>
    <n v="1"/>
    <b v="0"/>
    <s v="theater/plays"/>
    <n v="3.0000000000000001E-3"/>
    <n v="15"/>
    <x v="1"/>
    <x v="6"/>
  </r>
  <r>
    <x v="3927"/>
    <x v="3922"/>
    <s v="Brand new graduate theater company 'FMP Theatre' proudly presents the definitive WW1 play, Journey's End, with a little help from you."/>
    <n v="2500"/>
    <n v="25"/>
    <x v="2"/>
    <x v="1"/>
    <s v="GBP"/>
    <n v="1407565504"/>
    <n v="1404973504"/>
    <b v="0"/>
    <n v="2"/>
    <b v="0"/>
    <s v="theater/plays"/>
    <n v="0.01"/>
    <n v="12.5"/>
    <x v="1"/>
    <x v="6"/>
  </r>
  <r>
    <x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x v="3929"/>
    <x v="3924"/>
    <s v="We need to raise funds to bring this elaborate production to life with special FX makeup, highly detailed sets, and costumes."/>
    <n v="20000"/>
    <n v="453"/>
    <x v="2"/>
    <x v="0"/>
    <s v="USD"/>
    <n v="1474228265"/>
    <n v="1471636265"/>
    <b v="0"/>
    <n v="14"/>
    <b v="0"/>
    <s v="theater/plays"/>
    <n v="2.265E-2"/>
    <n v="32.357142857142854"/>
    <x v="1"/>
    <x v="6"/>
  </r>
  <r>
    <x v="3930"/>
    <x v="3925"/>
    <s v="We are a new and exciting semi-pro  theatre company who will support &amp; hire local actors &amp; writers in Brisbane &amp; Queensland."/>
    <n v="10000"/>
    <n v="0"/>
    <x v="2"/>
    <x v="2"/>
    <s v="AUD"/>
    <n v="1459490400"/>
    <n v="1457078868"/>
    <b v="0"/>
    <n v="0"/>
    <b v="0"/>
    <s v="theater/plays"/>
    <n v="0"/>
    <e v="#DIV/0!"/>
    <x v="1"/>
    <x v="6"/>
  </r>
  <r>
    <x v="3931"/>
    <x v="3926"/>
    <s v="An original stage play designed to bring to light the long-term effects on adult survivors of childhood sexual abuse. We do survive!"/>
    <n v="8000"/>
    <n v="0"/>
    <x v="2"/>
    <x v="0"/>
    <s v="USD"/>
    <n v="1441510707"/>
    <n v="1439350707"/>
    <b v="0"/>
    <n v="0"/>
    <b v="0"/>
    <s v="theater/plays"/>
    <n v="0"/>
    <e v="#DIV/0!"/>
    <x v="1"/>
    <x v="6"/>
  </r>
  <r>
    <x v="3932"/>
    <x v="3927"/>
    <s v="Audience tell stories from their life chooses the improv actors to re-enact the story on the spot via song, dance and theatrics."/>
    <n v="12000"/>
    <n v="1"/>
    <x v="2"/>
    <x v="0"/>
    <s v="USD"/>
    <n v="1458097364"/>
    <n v="1455508964"/>
    <b v="0"/>
    <n v="1"/>
    <b v="0"/>
    <s v="theater/plays"/>
    <n v="8.3333333333333331E-5"/>
    <n v="1"/>
    <x v="1"/>
    <x v="6"/>
  </r>
  <r>
    <x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x v="3934"/>
    <x v="3929"/>
    <s v="Lost youth and lost souls struggle to find meaning amid dingy basements, vanishing malls, and a bleak Midwestern summer."/>
    <n v="5000"/>
    <n v="550"/>
    <x v="2"/>
    <x v="0"/>
    <s v="USD"/>
    <n v="1443704400"/>
    <n v="1439827639"/>
    <b v="0"/>
    <n v="12"/>
    <b v="0"/>
    <s v="theater/plays"/>
    <n v="0.11"/>
    <n v="45.833333333333336"/>
    <x v="1"/>
    <x v="6"/>
  </r>
  <r>
    <x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x v="3936"/>
    <x v="3931"/>
    <s v="This stage play is a true story about one woman's fight against breast cancer while still having to deal with the adversities of life."/>
    <n v="20000"/>
    <n v="0"/>
    <x v="2"/>
    <x v="0"/>
    <s v="USD"/>
    <n v="1480576720"/>
    <n v="1477981120"/>
    <b v="0"/>
    <n v="0"/>
    <b v="0"/>
    <s v="theater/plays"/>
    <n v="0"/>
    <e v="#DIV/0!"/>
    <x v="1"/>
    <x v="6"/>
  </r>
  <r>
    <x v="3937"/>
    <x v="3932"/>
    <s v="Support the artists of the new play FEVER: a story of love, friendship and sonnets. Donate to help us develop this production!"/>
    <n v="2885"/>
    <n v="2485"/>
    <x v="2"/>
    <x v="0"/>
    <s v="USD"/>
    <n v="1468249760"/>
    <n v="1465830560"/>
    <b v="0"/>
    <n v="10"/>
    <b v="0"/>
    <s v="theater/plays"/>
    <n v="0.86135181975736563"/>
    <n v="248.5"/>
    <x v="1"/>
    <x v="6"/>
  </r>
  <r>
    <x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x v="3939"/>
    <x v="3934"/>
    <s v="'Potter.' is a parody of the popular Harry Potter series allowing aspiring actors a chance to work in a professional production."/>
    <n v="5000"/>
    <n v="5"/>
    <x v="2"/>
    <x v="2"/>
    <s v="AUD"/>
    <n v="1412656200"/>
    <n v="1412328979"/>
    <b v="0"/>
    <n v="1"/>
    <b v="0"/>
    <s v="theater/plays"/>
    <n v="1E-3"/>
    <n v="5"/>
    <x v="1"/>
    <x v="6"/>
  </r>
  <r>
    <x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x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x v="3942"/>
    <x v="3937"/>
    <s v="In the 30's, two brothers, Benny and Phil, who go to the Arizona desert to be extras in a huge Biblical epic. Riotous comedy!"/>
    <n v="1200"/>
    <n v="0"/>
    <x v="2"/>
    <x v="0"/>
    <s v="USD"/>
    <n v="1434490914"/>
    <n v="1429306914"/>
    <b v="0"/>
    <n v="0"/>
    <b v="0"/>
    <s v="theater/plays"/>
    <n v="0"/>
    <e v="#DIV/0!"/>
    <x v="1"/>
    <x v="6"/>
  </r>
  <r>
    <x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x v="3944"/>
    <x v="3939"/>
    <s v="My project is to finish writing all 38 of Shakespeare's Plays into shortened 15-20 minute Shortened versions and publish them in 1 year"/>
    <n v="5000"/>
    <n v="0"/>
    <x v="2"/>
    <x v="0"/>
    <s v="USD"/>
    <n v="1440690875"/>
    <n v="1438098875"/>
    <b v="0"/>
    <n v="0"/>
    <b v="0"/>
    <s v="theater/plays"/>
    <n v="0"/>
    <e v="#DIV/0!"/>
    <x v="1"/>
    <x v="6"/>
  </r>
  <r>
    <x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x v="3946"/>
    <x v="3941"/>
    <s v="Dr. Mecurio's is an original work of fantasy designed and written for the stage."/>
    <n v="6000"/>
    <n v="195"/>
    <x v="2"/>
    <x v="0"/>
    <s v="USD"/>
    <n v="1425110400"/>
    <n v="1422388822"/>
    <b v="0"/>
    <n v="5"/>
    <b v="0"/>
    <s v="theater/plays"/>
    <n v="3.2500000000000001E-2"/>
    <n v="39"/>
    <x v="1"/>
    <x v="6"/>
  </r>
  <r>
    <x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x v="3948"/>
    <x v="3943"/>
    <s v="A group of 12 friends, separated by time, space, state borders and oceans want to head to London for the adventure of a lifetime."/>
    <n v="30000"/>
    <n v="0"/>
    <x v="2"/>
    <x v="2"/>
    <s v="AUD"/>
    <n v="1410076123"/>
    <n v="1404892123"/>
    <b v="0"/>
    <n v="0"/>
    <b v="0"/>
    <s v="theater/plays"/>
    <n v="0"/>
    <e v="#DIV/0!"/>
    <x v="1"/>
    <x v="6"/>
  </r>
  <r>
    <x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x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x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x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x v="3953"/>
    <x v="3948"/>
    <s v="Actors and actresses are needed to help me create a stage play. A stage play needs to be adapted from the book I wrote."/>
    <n v="17600"/>
    <n v="0"/>
    <x v="2"/>
    <x v="0"/>
    <s v="USD"/>
    <n v="1469834940"/>
    <n v="1467162586"/>
    <b v="0"/>
    <n v="0"/>
    <b v="0"/>
    <s v="theater/plays"/>
    <n v="0"/>
    <e v="#DIV/0!"/>
    <x v="1"/>
    <x v="6"/>
  </r>
  <r>
    <x v="3954"/>
    <x v="3949"/>
    <s v="Despite hunger and conditions of a Calcutta slum, the people there know that life is precious. They have named it â€˜City of Joy.â€™"/>
    <n v="25000"/>
    <n v="0"/>
    <x v="2"/>
    <x v="5"/>
    <s v="CAD"/>
    <n v="1405352264"/>
    <n v="1400168264"/>
    <b v="0"/>
    <n v="0"/>
    <b v="0"/>
    <s v="theater/plays"/>
    <n v="0"/>
    <e v="#DIV/0!"/>
    <x v="1"/>
    <x v="6"/>
  </r>
  <r>
    <x v="3955"/>
    <x v="3950"/>
    <s v="FHE High School Theatre Booster Fund Raiser for Costumes --Fall Play Snow Queen and Spring Musical Once on this Island"/>
    <n v="1750"/>
    <n v="425"/>
    <x v="2"/>
    <x v="0"/>
    <s v="USD"/>
    <n v="1448745741"/>
    <n v="1446150141"/>
    <b v="0"/>
    <n v="8"/>
    <b v="0"/>
    <s v="theater/plays"/>
    <n v="0.24285714285714285"/>
    <n v="53.125"/>
    <x v="1"/>
    <x v="6"/>
  </r>
  <r>
    <x v="3956"/>
    <x v="3951"/>
    <s v="This saucy stage play chronicles the highs and lows of my life involving gangs, drugs and prison. The story is a transforming ministry."/>
    <n v="5500"/>
    <n v="0"/>
    <x v="2"/>
    <x v="0"/>
    <s v="USD"/>
    <n v="1461543600"/>
    <n v="1459203727"/>
    <b v="0"/>
    <n v="0"/>
    <b v="0"/>
    <s v="theater/plays"/>
    <n v="0"/>
    <e v="#DIV/0!"/>
    <x v="1"/>
    <x v="6"/>
  </r>
  <r>
    <x v="3957"/>
    <x v="3952"/>
    <s v="A play about something, or maybe nothing. Four actors depicting all 9 seasons of Seinfeld in 90 minutes."/>
    <n v="28000"/>
    <n v="7"/>
    <x v="2"/>
    <x v="0"/>
    <s v="USD"/>
    <n v="1468020354"/>
    <n v="1464045954"/>
    <b v="0"/>
    <n v="1"/>
    <b v="0"/>
    <s v="theater/plays"/>
    <n v="2.5000000000000001E-4"/>
    <n v="7"/>
    <x v="1"/>
    <x v="6"/>
  </r>
  <r>
    <x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x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x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x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x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x v="3963"/>
    <x v="3958"/>
    <s v="les effets de censeur sur l'immigration.Ã§a c'est une piÃ¨ce de l'histoire de la rÃ©volution en Iran jusqu'Ã  des meurtres en sÃ©rie en 1999"/>
    <n v="10000"/>
    <n v="0"/>
    <x v="2"/>
    <x v="5"/>
    <s v="CAD"/>
    <n v="1447821717"/>
    <n v="1445226117"/>
    <b v="0"/>
    <n v="0"/>
    <b v="0"/>
    <s v="theater/plays"/>
    <n v="0"/>
    <e v="#DIV/0!"/>
    <x v="1"/>
    <x v="6"/>
  </r>
  <r>
    <x v="3964"/>
    <x v="3959"/>
    <s v="&quot;MAMA'Z BA-B&quot; is the story of Marcus Williams who struggles to find a place for himself as a young black male."/>
    <n v="2000"/>
    <n v="126"/>
    <x v="2"/>
    <x v="0"/>
    <s v="USD"/>
    <n v="1429460386"/>
    <n v="1424279986"/>
    <b v="0"/>
    <n v="3"/>
    <b v="0"/>
    <s v="theater/plays"/>
    <n v="6.3E-2"/>
    <n v="42"/>
    <x v="1"/>
    <x v="6"/>
  </r>
  <r>
    <x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x v="3966"/>
    <x v="3961"/>
    <s v="MNDT will be the first Moroccan Team in history to participate in the WSDC. the worldâ€™s biggest high school debate tournament."/>
    <n v="7500"/>
    <n v="45"/>
    <x v="2"/>
    <x v="0"/>
    <s v="USD"/>
    <n v="1406170740"/>
    <n v="1402506278"/>
    <b v="0"/>
    <n v="2"/>
    <b v="0"/>
    <s v="theater/plays"/>
    <n v="6.0000000000000001E-3"/>
    <n v="22.5"/>
    <x v="1"/>
    <x v="6"/>
  </r>
  <r>
    <x v="3967"/>
    <x v="3962"/>
    <s v="Ramsay Wise is painting the backdrops for the Maplewood Barn Theatre's summer 2017 production. He needs canvas and paint."/>
    <n v="1700"/>
    <n v="410"/>
    <x v="2"/>
    <x v="0"/>
    <s v="USD"/>
    <n v="1488783507"/>
    <n v="1486191507"/>
    <b v="0"/>
    <n v="10"/>
    <b v="0"/>
    <s v="theater/plays"/>
    <n v="0.2411764705882353"/>
    <n v="41"/>
    <x v="1"/>
    <x v="6"/>
  </r>
  <r>
    <x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x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x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x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x v="3972"/>
    <x v="3967"/>
    <s v="We're a horror based theatre company in Oklahoma City beginning our first season of shows."/>
    <n v="1000"/>
    <n v="211"/>
    <x v="2"/>
    <x v="0"/>
    <s v="USD"/>
    <n v="1423186634"/>
    <n v="1418002634"/>
    <b v="0"/>
    <n v="8"/>
    <b v="0"/>
    <s v="theater/plays"/>
    <n v="0.21099999999999999"/>
    <n v="26.375"/>
    <x v="1"/>
    <x v="6"/>
  </r>
  <r>
    <x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x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x v="3975"/>
    <x v="3970"/>
    <s v="Four homeless Key West men are to be given a boat, but fates twist until only the moon and mangroves witness their earthly demise."/>
    <n v="678"/>
    <n v="0"/>
    <x v="2"/>
    <x v="0"/>
    <s v="USD"/>
    <n v="1468442898"/>
    <n v="1465850898"/>
    <b v="0"/>
    <n v="0"/>
    <b v="0"/>
    <s v="theater/plays"/>
    <n v="0"/>
    <e v="#DIV/0!"/>
    <x v="1"/>
    <x v="6"/>
  </r>
  <r>
    <x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x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x v="3978"/>
    <x v="3973"/>
    <s v="Staged play within the communities of eastern ( Kinston Wilson Wilmington ) North Carolina ! Funds will allow a child to attend! THX"/>
    <n v="2000"/>
    <n v="214"/>
    <x v="2"/>
    <x v="0"/>
    <s v="USD"/>
    <n v="1422717953"/>
    <n v="1417533953"/>
    <b v="0"/>
    <n v="8"/>
    <b v="0"/>
    <s v="theater/plays"/>
    <n v="0.107"/>
    <n v="26.75"/>
    <x v="1"/>
    <x v="6"/>
  </r>
  <r>
    <x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x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x v="3981"/>
    <x v="3357"/>
    <s v="A Theatrical Production Celebrating the Lebanese Culture and the Human Spirit in Time of War."/>
    <n v="30000"/>
    <n v="1225"/>
    <x v="2"/>
    <x v="0"/>
    <s v="USD"/>
    <n v="1468729149"/>
    <n v="1463545149"/>
    <b v="0"/>
    <n v="7"/>
    <b v="0"/>
    <s v="theater/plays"/>
    <n v="4.0833333333333333E-2"/>
    <n v="175"/>
    <x v="1"/>
    <x v="6"/>
  </r>
  <r>
    <x v="3982"/>
    <x v="3976"/>
    <s v="Sex, deception, addiction, life. _x000a_A quality piece of relevant theatre at one of London's most vibrant and respected fringe theatres."/>
    <n v="850"/>
    <n v="170"/>
    <x v="2"/>
    <x v="1"/>
    <s v="GBP"/>
    <n v="1436297180"/>
    <n v="1431113180"/>
    <b v="0"/>
    <n v="5"/>
    <b v="0"/>
    <s v="theater/plays"/>
    <n v="0.2"/>
    <n v="34"/>
    <x v="1"/>
    <x v="6"/>
  </r>
  <r>
    <x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x v="3984"/>
    <x v="3978"/>
    <s v="Novus Theatre bring you their new show 'Fantastic Mr Fox'. We hope to improve the pay for our cast and crew through Kickstarter."/>
    <n v="1500"/>
    <n v="95"/>
    <x v="2"/>
    <x v="1"/>
    <s v="GBP"/>
    <n v="1415404800"/>
    <n v="1412809644"/>
    <b v="0"/>
    <n v="10"/>
    <b v="0"/>
    <s v="theater/plays"/>
    <n v="6.3333333333333339E-2"/>
    <n v="9.5"/>
    <x v="1"/>
    <x v="6"/>
  </r>
  <r>
    <x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x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x v="3987"/>
    <x v="3981"/>
    <s v="Write Now 5 is a new writing festival in south east London promoting new work from emerging playwrights."/>
    <n v="400"/>
    <n v="151"/>
    <x v="2"/>
    <x v="1"/>
    <s v="GBP"/>
    <n v="1400278290"/>
    <n v="1399414290"/>
    <b v="0"/>
    <n v="13"/>
    <b v="0"/>
    <s v="theater/plays"/>
    <n v="0.3775"/>
    <n v="11.615384615384615"/>
    <x v="1"/>
    <x v="6"/>
  </r>
  <r>
    <x v="3988"/>
    <x v="3982"/>
    <s v="An evening of of stories based both in myth and truth."/>
    <n v="1500"/>
    <n v="32"/>
    <x v="2"/>
    <x v="0"/>
    <s v="USD"/>
    <n v="1440813413"/>
    <n v="1439517413"/>
    <b v="0"/>
    <n v="4"/>
    <b v="0"/>
    <s v="theater/plays"/>
    <n v="2.1333333333333333E-2"/>
    <n v="8"/>
    <x v="1"/>
    <x v="6"/>
  </r>
  <r>
    <x v="3989"/>
    <x v="3983"/>
    <s v="I love to write. I have written and published my first book and everyone that read it enjoyed it. My dream is to one day write movies"/>
    <n v="3000"/>
    <n v="0"/>
    <x v="2"/>
    <x v="0"/>
    <s v="USD"/>
    <n v="1447009181"/>
    <n v="1444413581"/>
    <b v="0"/>
    <n v="0"/>
    <b v="0"/>
    <s v="theater/plays"/>
    <n v="0"/>
    <e v="#DIV/0!"/>
    <x v="1"/>
    <x v="6"/>
  </r>
  <r>
    <x v="3990"/>
    <x v="3984"/>
    <s v="A book and a play. Narrated by the ghost of Will Shakespeare and the ghost of his dog Crab,  Their adventures in the afterlife..."/>
    <n v="1650"/>
    <n v="69"/>
    <x v="2"/>
    <x v="1"/>
    <s v="GBP"/>
    <n v="1456934893"/>
    <n v="1454342893"/>
    <b v="0"/>
    <n v="3"/>
    <b v="0"/>
    <s v="theater/plays"/>
    <n v="4.1818181818181817E-2"/>
    <n v="23"/>
    <x v="1"/>
    <x v="6"/>
  </r>
  <r>
    <x v="3991"/>
    <x v="3985"/>
    <s v="North Texas first actor-driven theatre company needs your help"/>
    <n v="500"/>
    <n v="100"/>
    <x v="2"/>
    <x v="0"/>
    <s v="USD"/>
    <n v="1433086082"/>
    <n v="1430494082"/>
    <b v="0"/>
    <n v="1"/>
    <b v="0"/>
    <s v="theater/plays"/>
    <n v="0.2"/>
    <n v="100"/>
    <x v="1"/>
    <x v="6"/>
  </r>
  <r>
    <x v="3992"/>
    <x v="3986"/>
    <s v="A richly textured and intellectually powerful social commentary about family, community and America."/>
    <n v="10000"/>
    <n v="541"/>
    <x v="2"/>
    <x v="0"/>
    <s v="USD"/>
    <n v="1449876859"/>
    <n v="1444689259"/>
    <b v="0"/>
    <n v="9"/>
    <b v="0"/>
    <s v="theater/plays"/>
    <n v="5.4100000000000002E-2"/>
    <n v="60.111111111111114"/>
    <x v="1"/>
    <x v="6"/>
  </r>
  <r>
    <x v="3993"/>
    <x v="3987"/>
    <s v="I am seeking to turn my collection of urban poetry into a stage play. My desire is to inspire victims to heal."/>
    <n v="50000"/>
    <n v="3"/>
    <x v="2"/>
    <x v="0"/>
    <s v="USD"/>
    <n v="1431549912"/>
    <n v="1428957912"/>
    <b v="0"/>
    <n v="1"/>
    <b v="0"/>
    <s v="theater/plays"/>
    <n v="6.0000000000000002E-5"/>
    <n v="3"/>
    <x v="1"/>
    <x v="6"/>
  </r>
  <r>
    <x v="3994"/>
    <x v="3988"/>
    <s v="Is Henson willing to dare risk a theatrical speaking tour of his North Pole adventures...and more?"/>
    <n v="2000"/>
    <n v="5"/>
    <x v="2"/>
    <x v="0"/>
    <s v="USD"/>
    <n v="1405761690"/>
    <n v="1403169690"/>
    <b v="0"/>
    <n v="1"/>
    <b v="0"/>
    <s v="theater/plays"/>
    <n v="2.5000000000000001E-3"/>
    <n v="5"/>
    <x v="1"/>
    <x v="6"/>
  </r>
  <r>
    <x v="3995"/>
    <x v="3989"/>
    <s v="Headaches: a play composed of personal testimonies, writings and music, centered on mental illness and its effects on people's lives."/>
    <n v="200"/>
    <n v="70"/>
    <x v="2"/>
    <x v="1"/>
    <s v="GBP"/>
    <n v="1423913220"/>
    <n v="1421339077"/>
    <b v="0"/>
    <n v="4"/>
    <b v="0"/>
    <s v="theater/plays"/>
    <n v="0.35"/>
    <n v="17.5"/>
    <x v="1"/>
    <x v="6"/>
  </r>
  <r>
    <x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x v="3997"/>
    <x v="3991"/>
    <s v="We aim to produce a Professional Published Play for two days in October 2015 on Fri 30th &amp; Sat 31st with three performances in total."/>
    <n v="3000"/>
    <n v="0"/>
    <x v="2"/>
    <x v="1"/>
    <s v="GBP"/>
    <n v="1428222221"/>
    <n v="1425633821"/>
    <b v="0"/>
    <n v="0"/>
    <b v="0"/>
    <s v="theater/plays"/>
    <n v="0"/>
    <e v="#DIV/0!"/>
    <x v="1"/>
    <x v="6"/>
  </r>
  <r>
    <x v="3998"/>
    <x v="3992"/>
    <s v="Forsaken Angels, a powerful new play by William Leary, author of DCMTA's Best Of 2014 Play Masquerade."/>
    <n v="1250"/>
    <n v="715"/>
    <x v="2"/>
    <x v="0"/>
    <s v="USD"/>
    <n v="1427580426"/>
    <n v="1424992026"/>
    <b v="0"/>
    <n v="12"/>
    <b v="0"/>
    <s v="theater/plays"/>
    <n v="0.57199999999999995"/>
    <n v="59.583333333333336"/>
    <x v="1"/>
    <x v="6"/>
  </r>
  <r>
    <x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x v="4000"/>
    <x v="3994"/>
    <s v="An Enticing Trip into the World of Assisted Dying"/>
    <n v="8000"/>
    <n v="10"/>
    <x v="2"/>
    <x v="0"/>
    <s v="USD"/>
    <n v="1462631358"/>
    <n v="1457450958"/>
    <b v="0"/>
    <n v="1"/>
    <b v="0"/>
    <s v="theater/plays"/>
    <n v="1.25E-3"/>
    <n v="10"/>
    <x v="1"/>
    <x v="6"/>
  </r>
  <r>
    <x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x v="4002"/>
    <x v="3996"/>
    <s v="Bring Wyrd Sisters, a comedy of Shakespearean proportions, to small-town Texas. Loosely parodies the â€œScottish Play.â€"/>
    <n v="1250"/>
    <n v="23"/>
    <x v="2"/>
    <x v="0"/>
    <s v="USD"/>
    <n v="1411779761"/>
    <n v="1409187761"/>
    <b v="0"/>
    <n v="4"/>
    <b v="0"/>
    <s v="theater/plays"/>
    <n v="1.84E-2"/>
    <n v="5.75"/>
    <x v="1"/>
    <x v="6"/>
  </r>
  <r>
    <x v="4003"/>
    <x v="3997"/>
    <s v="&quot;MAMA'Z BA-B&quot; is the story of Marcus Williams who struggles to find a place for himself as a young black male."/>
    <n v="2000"/>
    <n v="201"/>
    <x v="2"/>
    <x v="0"/>
    <s v="USD"/>
    <n v="1424009147"/>
    <n v="1421417147"/>
    <b v="0"/>
    <n v="2"/>
    <b v="0"/>
    <s v="theater/plays"/>
    <n v="0.10050000000000001"/>
    <n v="100.5"/>
    <x v="1"/>
    <x v="6"/>
  </r>
  <r>
    <x v="4004"/>
    <x v="3998"/>
    <s v="Help Launch The Queen Into South Florida!"/>
    <n v="500"/>
    <n v="1"/>
    <x v="2"/>
    <x v="0"/>
    <s v="USD"/>
    <n v="1412740457"/>
    <n v="1410148457"/>
    <b v="0"/>
    <n v="1"/>
    <b v="0"/>
    <s v="theater/plays"/>
    <n v="2E-3"/>
    <n v="1"/>
    <x v="1"/>
    <x v="6"/>
  </r>
  <r>
    <x v="4005"/>
    <x v="3999"/>
    <s v="Help us bring more Art to the Community. It's our second production, Fences by August Wilson. Help us make it a success!"/>
    <n v="3000"/>
    <n v="40"/>
    <x v="2"/>
    <x v="0"/>
    <s v="USD"/>
    <n v="1413832985"/>
    <n v="1408648985"/>
    <b v="0"/>
    <n v="2"/>
    <b v="0"/>
    <s v="theater/plays"/>
    <n v="1.3333333333333334E-2"/>
    <n v="20"/>
    <x v="1"/>
    <x v="6"/>
  </r>
  <r>
    <x v="4006"/>
    <x v="4000"/>
    <s v="Olive and Betty have cheating boyfriends. The solution: Gus and Tor, two Norwegian hit men who specialize in solving such problems."/>
    <n v="30000"/>
    <n v="2"/>
    <x v="2"/>
    <x v="0"/>
    <s v="USD"/>
    <n v="1455647587"/>
    <n v="1453487587"/>
    <b v="0"/>
    <n v="1"/>
    <b v="0"/>
    <s v="theater/plays"/>
    <n v="6.666666666666667E-5"/>
    <n v="2"/>
    <x v="1"/>
    <x v="6"/>
  </r>
  <r>
    <x v="4007"/>
    <x v="3988"/>
    <s v="Is the public ready to hear Matt's story? Is he willing to risk public speaking and the waning reputation among his own race?"/>
    <n v="2000"/>
    <n v="5"/>
    <x v="2"/>
    <x v="0"/>
    <s v="USD"/>
    <n v="1409070480"/>
    <n v="1406572381"/>
    <b v="0"/>
    <n v="1"/>
    <b v="0"/>
    <s v="theater/plays"/>
    <n v="2.5000000000000001E-3"/>
    <n v="5"/>
    <x v="1"/>
    <x v="6"/>
  </r>
  <r>
    <x v="4008"/>
    <x v="4001"/>
    <s v="Lovers and Other Strangers by RenÃ©e Taylor and Joseph Bologna, showing at The Cockpit theatre in Marylebone, 10th - 14th August 2015"/>
    <n v="1000"/>
    <n v="60"/>
    <x v="2"/>
    <x v="1"/>
    <s v="GBP"/>
    <n v="1437606507"/>
    <n v="1435014507"/>
    <b v="0"/>
    <n v="4"/>
    <b v="0"/>
    <s v="theater/plays"/>
    <n v="0.06"/>
    <n v="15"/>
    <x v="1"/>
    <x v="6"/>
  </r>
  <r>
    <x v="4009"/>
    <x v="4002"/>
    <s v="Against the decline of Thatcherism, the fall of the Wall, and the rise of Acid House. This comedy is a 'Withnail &amp; I' for 1993."/>
    <n v="1930"/>
    <n v="75"/>
    <x v="2"/>
    <x v="1"/>
    <s v="GBP"/>
    <n v="1410281360"/>
    <n v="1406825360"/>
    <b v="0"/>
    <n v="3"/>
    <b v="0"/>
    <s v="theater/plays"/>
    <n v="3.8860103626943004E-2"/>
    <n v="25"/>
    <x v="1"/>
    <x v="6"/>
  </r>
  <r>
    <x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x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x v="4012"/>
    <x v="4005"/>
    <s v="LEELA IS A 14 YEAR OLD GIRL. JONAH IS A 56 YEAR OLD MAN. IT'S BEEN GOING ON FOR 3 YEARS. HERE COMES THE NIGHT OF VIOLENT RECKONING."/>
    <n v="575"/>
    <n v="0"/>
    <x v="2"/>
    <x v="1"/>
    <s v="GBP"/>
    <n v="1430571849"/>
    <n v="1427979849"/>
    <b v="0"/>
    <n v="0"/>
    <b v="0"/>
    <s v="theater/plays"/>
    <n v="0"/>
    <e v="#DIV/0!"/>
    <x v="1"/>
    <x v="6"/>
  </r>
  <r>
    <x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x v="4014"/>
    <x v="4007"/>
    <s v="I am trying to put together a ministry theater company for junior / high schoolers that which puts on free shows in the SoCal area."/>
    <n v="9000"/>
    <n v="0"/>
    <x v="2"/>
    <x v="0"/>
    <s v="USD"/>
    <n v="1457157269"/>
    <n v="1455861269"/>
    <b v="0"/>
    <n v="0"/>
    <b v="0"/>
    <s v="theater/plays"/>
    <n v="0"/>
    <e v="#DIV/0!"/>
    <x v="1"/>
    <x v="6"/>
  </r>
  <r>
    <x v="4015"/>
    <x v="4008"/>
    <s v="FREE Shakespeare In the Park in Bergen County, NJ on July 24, 25, 31, and August 1. We need your support to help keep our show FREE"/>
    <n v="7000"/>
    <n v="1"/>
    <x v="2"/>
    <x v="0"/>
    <s v="USD"/>
    <n v="1437331463"/>
    <n v="1434739463"/>
    <b v="0"/>
    <n v="1"/>
    <b v="0"/>
    <s v="theater/plays"/>
    <n v="1.4285714285714287E-4"/>
    <n v="1"/>
    <x v="1"/>
    <x v="6"/>
  </r>
  <r>
    <x v="4016"/>
    <x v="4009"/>
    <s v="A new play and project exploring challenges faced by young adults struggling with mental health issues in contemporary Britain."/>
    <n v="500"/>
    <n v="70"/>
    <x v="2"/>
    <x v="1"/>
    <s v="GBP"/>
    <n v="1410987400"/>
    <n v="1408395400"/>
    <b v="0"/>
    <n v="7"/>
    <b v="0"/>
    <s v="theater/plays"/>
    <n v="0.14000000000000001"/>
    <n v="10"/>
    <x v="1"/>
    <x v="6"/>
  </r>
  <r>
    <x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x v="4018"/>
    <x v="4011"/>
    <s v="Funding for a production of Time Please at the Brighton Fringe 2017... and beyond."/>
    <n v="1500"/>
    <n v="130"/>
    <x v="2"/>
    <x v="1"/>
    <s v="GBP"/>
    <n v="1475877108"/>
    <n v="1473285108"/>
    <b v="0"/>
    <n v="4"/>
    <b v="0"/>
    <s v="theater/plays"/>
    <n v="8.666666666666667E-2"/>
    <n v="32.5"/>
    <x v="1"/>
    <x v="6"/>
  </r>
  <r>
    <x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x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x v="4021"/>
    <x v="4014"/>
    <s v="Help a group of actors end bigotry in Houston, TX by supporting a  full production of Angels in America."/>
    <n v="15000"/>
    <n v="125"/>
    <x v="2"/>
    <x v="0"/>
    <s v="USD"/>
    <n v="1414360358"/>
    <n v="1409176358"/>
    <b v="0"/>
    <n v="2"/>
    <b v="0"/>
    <s v="theater/plays"/>
    <n v="8.3333333333333332E-3"/>
    <n v="62.5"/>
    <x v="1"/>
    <x v="6"/>
  </r>
  <r>
    <x v="4022"/>
    <x v="4015"/>
    <s v="Help us produce a video of the first Original Pronunciation Merchant of Venice."/>
    <n v="18000"/>
    <n v="12521"/>
    <x v="2"/>
    <x v="0"/>
    <s v="USD"/>
    <n v="1422759240"/>
    <n v="1418824867"/>
    <b v="0"/>
    <n v="197"/>
    <b v="0"/>
    <s v="theater/plays"/>
    <n v="0.69561111111111107"/>
    <n v="63.558375634517766"/>
    <x v="1"/>
    <x v="6"/>
  </r>
  <r>
    <x v="4023"/>
    <x v="4016"/>
    <s v="An original gospel stage play that explores the pain and hurt caused by those who struggle to forgive others!"/>
    <n v="7000"/>
    <n v="0"/>
    <x v="2"/>
    <x v="0"/>
    <s v="USD"/>
    <n v="1458860363"/>
    <n v="1454975963"/>
    <b v="0"/>
    <n v="0"/>
    <b v="0"/>
    <s v="theater/plays"/>
    <n v="0"/>
    <e v="#DIV/0!"/>
    <x v="1"/>
    <x v="6"/>
  </r>
  <r>
    <x v="4024"/>
    <x v="4017"/>
    <s v="Ever wonder what Wonder Woman wants in a super man? Can you be both a lover, and a fighter? And, whatâ€™s with all the spandex?"/>
    <n v="800"/>
    <n v="10"/>
    <x v="2"/>
    <x v="0"/>
    <s v="USD"/>
    <n v="1441037097"/>
    <n v="1438445097"/>
    <b v="0"/>
    <n v="1"/>
    <b v="0"/>
    <s v="theater/plays"/>
    <n v="1.2500000000000001E-2"/>
    <n v="10"/>
    <x v="1"/>
    <x v="6"/>
  </r>
  <r>
    <x v="4025"/>
    <x v="4018"/>
    <s v="Acteurs, scÃ©naristes et metteurs en scÃ¨ne souhaitant monter, 5 piÃ¨ces de thÃ©Ã¢tre ainsi que 3 courts mÃ©trages et 2 long-mÃ©trages."/>
    <n v="5000"/>
    <n v="250"/>
    <x v="2"/>
    <x v="6"/>
    <s v="EUR"/>
    <n v="1437889336"/>
    <n v="1432705336"/>
    <b v="0"/>
    <n v="4"/>
    <b v="0"/>
    <s v="theater/plays"/>
    <n v="0.05"/>
    <n v="62.5"/>
    <x v="1"/>
    <x v="6"/>
  </r>
  <r>
    <x v="4026"/>
    <x v="4019"/>
    <s v="This is a play that voices that stories of the black experience in America using spoken word, song and dance."/>
    <n v="4000"/>
    <n v="0"/>
    <x v="2"/>
    <x v="0"/>
    <s v="USD"/>
    <n v="1449247439"/>
    <n v="1444059839"/>
    <b v="0"/>
    <n v="0"/>
    <b v="0"/>
    <s v="theater/plays"/>
    <n v="0"/>
    <e v="#DIV/0!"/>
    <x v="1"/>
    <x v="6"/>
  </r>
  <r>
    <x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x v="4028"/>
    <x v="4021"/>
    <s v="The 2014 Minnesota Fringe Festival brings the World Premiere of LightBright's one-act play, The Last King of the I.D.A."/>
    <n v="2000"/>
    <n v="561"/>
    <x v="2"/>
    <x v="0"/>
    <s v="USD"/>
    <n v="1402007500"/>
    <n v="1399415500"/>
    <b v="0"/>
    <n v="11"/>
    <b v="0"/>
    <s v="theater/plays"/>
    <n v="0.28050000000000003"/>
    <n v="51"/>
    <x v="1"/>
    <x v="6"/>
  </r>
  <r>
    <x v="4029"/>
    <x v="4022"/>
    <s v="A theater complex that educates as we entertain.  We will provide shows that inspire and theater classes that motivate."/>
    <n v="20000"/>
    <n v="0"/>
    <x v="2"/>
    <x v="0"/>
    <s v="USD"/>
    <n v="1450053370"/>
    <n v="1447461370"/>
    <b v="0"/>
    <n v="0"/>
    <b v="0"/>
    <s v="theater/plays"/>
    <n v="0"/>
    <e v="#DIV/0!"/>
    <x v="1"/>
    <x v="6"/>
  </r>
  <r>
    <x v="4030"/>
    <x v="4023"/>
    <s v="The world's best and only tribute to Dean Martin and Jerry Lewis_x000a_ bringing back the Music, Laughter and the Love."/>
    <n v="2500"/>
    <n v="400"/>
    <x v="2"/>
    <x v="0"/>
    <s v="USD"/>
    <n v="1454525340"/>
    <n v="1452008599"/>
    <b v="0"/>
    <n v="6"/>
    <b v="0"/>
    <s v="theater/plays"/>
    <n v="0.16"/>
    <n v="66.666666666666671"/>
    <x v="1"/>
    <x v="6"/>
  </r>
  <r>
    <x v="4031"/>
    <x v="4024"/>
    <s v="HeARTistry's contemporary production of As You Like It epitomizes the wit and eloquence of William Shakespeare for a modern audience."/>
    <n v="5000"/>
    <n v="0"/>
    <x v="2"/>
    <x v="0"/>
    <s v="USD"/>
    <n v="1418914964"/>
    <n v="1414591364"/>
    <b v="0"/>
    <n v="0"/>
    <b v="0"/>
    <s v="theater/plays"/>
    <n v="0"/>
    <e v="#DIV/0!"/>
    <x v="1"/>
    <x v="6"/>
  </r>
  <r>
    <x v="4032"/>
    <x v="4025"/>
    <s v="'Play it Forward' is a ticket bank for individuals in need. Fund a theater experience for someone that would otherwise go without!"/>
    <n v="6048"/>
    <n v="413"/>
    <x v="2"/>
    <x v="0"/>
    <s v="USD"/>
    <n v="1450211116"/>
    <n v="1445023516"/>
    <b v="0"/>
    <n v="7"/>
    <b v="0"/>
    <s v="theater/plays"/>
    <n v="6.8287037037037035E-2"/>
    <n v="59"/>
    <x v="1"/>
    <x v="6"/>
  </r>
  <r>
    <x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x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x v="4035"/>
    <x v="4028"/>
    <s v="&quot;Stories are where you go to look for the truth of your own life.&quot; (Frank Delaney)"/>
    <n v="10000"/>
    <n v="3685"/>
    <x v="2"/>
    <x v="0"/>
    <s v="USD"/>
    <n v="1413925887"/>
    <n v="1411333887"/>
    <b v="0"/>
    <n v="25"/>
    <b v="0"/>
    <s v="theater/plays"/>
    <n v="0.36849999999999999"/>
    <n v="147.4"/>
    <x v="1"/>
    <x v="6"/>
  </r>
  <r>
    <x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x v="4037"/>
    <x v="4030"/>
    <s v="The Pelican is a haunted play by one of Swedenâ€™s most renowned playwrights, August Strindberg, about a mother's tragic deceit."/>
    <n v="700"/>
    <n v="80"/>
    <x v="2"/>
    <x v="0"/>
    <s v="USD"/>
    <n v="1464099900"/>
    <n v="1462585315"/>
    <b v="0"/>
    <n v="2"/>
    <b v="0"/>
    <s v="theater/plays"/>
    <n v="0.11428571428571428"/>
    <n v="40"/>
    <x v="1"/>
    <x v="6"/>
  </r>
  <r>
    <x v="4038"/>
    <x v="4031"/>
    <s v="We are vagina warriors ready to bring our message of human rights, empowerment and diversity to Main St. Lexington, NC."/>
    <n v="2500"/>
    <n v="301"/>
    <x v="2"/>
    <x v="0"/>
    <s v="USD"/>
    <n v="1413573010"/>
    <n v="1408389010"/>
    <b v="0"/>
    <n v="4"/>
    <b v="0"/>
    <s v="theater/plays"/>
    <n v="0.12039999999999999"/>
    <n v="75.25"/>
    <x v="1"/>
    <x v="6"/>
  </r>
  <r>
    <x v="4039"/>
    <x v="4032"/>
    <s v="Help stage an original One Act Play that brings awareness to Alzheimer's in its debut performance."/>
    <n v="500"/>
    <n v="300"/>
    <x v="2"/>
    <x v="0"/>
    <s v="USD"/>
    <n v="1448949540"/>
    <n v="1446048367"/>
    <b v="0"/>
    <n v="5"/>
    <b v="0"/>
    <s v="theater/plays"/>
    <n v="0.6"/>
    <n v="60"/>
    <x v="1"/>
    <x v="6"/>
  </r>
  <r>
    <x v="4040"/>
    <x v="4033"/>
    <s v="This nationally published book, set in the 70â€™s, tells the untold story of singers and a friendly reunion visit turning bad."/>
    <n v="8000"/>
    <n v="2500"/>
    <x v="2"/>
    <x v="0"/>
    <s v="USD"/>
    <n v="1437188400"/>
    <n v="1432100004"/>
    <b v="0"/>
    <n v="2"/>
    <b v="0"/>
    <s v="theater/plays"/>
    <n v="0.3125"/>
    <n v="1250"/>
    <x v="1"/>
    <x v="6"/>
  </r>
  <r>
    <x v="4041"/>
    <x v="4034"/>
    <s v="A bold, colouful, vibrant play centred around the last remaining monarchy of Africa."/>
    <n v="5000"/>
    <n v="21"/>
    <x v="2"/>
    <x v="1"/>
    <s v="GBP"/>
    <n v="1473160954"/>
    <n v="1467976954"/>
    <b v="0"/>
    <n v="2"/>
    <b v="0"/>
    <s v="theater/plays"/>
    <n v="4.1999999999999997E-3"/>
    <n v="10.5"/>
    <x v="1"/>
    <x v="6"/>
  </r>
  <r>
    <x v="4042"/>
    <x v="4035"/>
    <s v="Acting group and production for inner city youth, about inner city youth. The problems and stuation that they see everyday."/>
    <n v="10000"/>
    <n v="21"/>
    <x v="2"/>
    <x v="0"/>
    <s v="USD"/>
    <n v="1421781360"/>
    <n v="1419213664"/>
    <b v="0"/>
    <n v="3"/>
    <b v="0"/>
    <s v="theater/plays"/>
    <n v="2.0999999999999999E-3"/>
    <n v="7"/>
    <x v="1"/>
    <x v="6"/>
  </r>
  <r>
    <x v="4043"/>
    <x v="4036"/>
    <s v="This could be my last play, need to bring my son out to see it before it's over.  Need to fly him here from BC"/>
    <n v="300"/>
    <n v="0"/>
    <x v="2"/>
    <x v="5"/>
    <s v="CAD"/>
    <n v="1416524325"/>
    <n v="1415228325"/>
    <b v="0"/>
    <n v="0"/>
    <b v="0"/>
    <s v="theater/plays"/>
    <n v="0"/>
    <e v="#DIV/0!"/>
    <x v="1"/>
    <x v="6"/>
  </r>
  <r>
    <x v="4044"/>
    <x v="4037"/>
    <s v="A bilingual play in The New Works Festival at UT that crosses cultures and explores what it means to be confident with who you are."/>
    <n v="600"/>
    <n v="225"/>
    <x v="2"/>
    <x v="0"/>
    <s v="USD"/>
    <n v="1428642000"/>
    <n v="1426050982"/>
    <b v="0"/>
    <n v="4"/>
    <b v="0"/>
    <s v="theater/plays"/>
    <n v="0.375"/>
    <n v="56.25"/>
    <x v="1"/>
    <x v="6"/>
  </r>
  <r>
    <x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x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x v="4047"/>
    <x v="4040"/>
    <s v="A conservative grandmother takes her hip-hop generation grandchildren through the history of Gospel music in one night..."/>
    <n v="5000"/>
    <n v="110"/>
    <x v="2"/>
    <x v="0"/>
    <s v="USD"/>
    <n v="1420938000"/>
    <n v="1418862743"/>
    <b v="0"/>
    <n v="4"/>
    <b v="0"/>
    <s v="theater/plays"/>
    <n v="2.1999999999999999E-2"/>
    <n v="27.5"/>
    <x v="1"/>
    <x v="6"/>
  </r>
  <r>
    <x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x v="4049"/>
    <x v="4042"/>
    <s v="A caravan heist goes horribly wrong. When the rogues meet up to discuss the matter, they suspect one of them is the King's guard."/>
    <n v="20000"/>
    <n v="16"/>
    <x v="2"/>
    <x v="0"/>
    <s v="USD"/>
    <n v="1436914815"/>
    <n v="1434322815"/>
    <b v="0"/>
    <n v="1"/>
    <b v="0"/>
    <s v="theater/plays"/>
    <n v="8.0000000000000004E-4"/>
    <n v="16"/>
    <x v="1"/>
    <x v="6"/>
  </r>
  <r>
    <x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x v="4051"/>
    <x v="4044"/>
    <s v="It is a heart-breaking life story of Wu family who tries to preserve the gem of Chinese Kun Opera through generations."/>
    <n v="500"/>
    <n v="0"/>
    <x v="2"/>
    <x v="0"/>
    <s v="USD"/>
    <n v="1399618380"/>
    <n v="1399058797"/>
    <b v="0"/>
    <n v="0"/>
    <b v="0"/>
    <s v="theater/plays"/>
    <n v="0"/>
    <e v="#DIV/0!"/>
    <x v="1"/>
    <x v="6"/>
  </r>
  <r>
    <x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x v="4053"/>
    <x v="4046"/>
    <s v="'Time at the Bar!' is a play written by Kieran Mellish, a student at Loughborough University and member of LSU Stage Society."/>
    <n v="500"/>
    <n v="110"/>
    <x v="2"/>
    <x v="1"/>
    <s v="GBP"/>
    <n v="1416081600"/>
    <n v="1413477228"/>
    <b v="0"/>
    <n v="2"/>
    <b v="0"/>
    <s v="theater/plays"/>
    <n v="0.22"/>
    <n v="55"/>
    <x v="1"/>
    <x v="6"/>
  </r>
  <r>
    <x v="4054"/>
    <x v="4047"/>
    <s v="I love you,he said,then he kissed her as her tears fell down.It was my fault but make up will fix it&quot;she replied,then he hit her again!"/>
    <n v="8880"/>
    <n v="0"/>
    <x v="2"/>
    <x v="0"/>
    <s v="USD"/>
    <n v="1475294400"/>
    <n v="1472674285"/>
    <b v="0"/>
    <n v="0"/>
    <b v="0"/>
    <s v="theater/plays"/>
    <n v="0"/>
    <e v="#DIV/0!"/>
    <x v="1"/>
    <x v="6"/>
  </r>
  <r>
    <x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x v="4056"/>
    <x v="4049"/>
    <s v="American Pride is a play centered on the Poetry of one Iraq War veteran, and follows her journey through war and back home."/>
    <n v="1500"/>
    <n v="795"/>
    <x v="2"/>
    <x v="0"/>
    <s v="USD"/>
    <n v="1467575940"/>
    <n v="1465856639"/>
    <b v="0"/>
    <n v="9"/>
    <b v="0"/>
    <s v="theater/plays"/>
    <n v="0.53"/>
    <n v="88.333333333333329"/>
    <x v="1"/>
    <x v="6"/>
  </r>
  <r>
    <x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x v="4058"/>
    <x v="4051"/>
    <s v="Help reveal the beauty of Islamic culture by launching this new adventure play celebrating Persian music, dance, and lore."/>
    <n v="3750"/>
    <n v="95"/>
    <x v="2"/>
    <x v="0"/>
    <s v="USD"/>
    <n v="1459483140"/>
    <n v="1458178044"/>
    <b v="0"/>
    <n v="4"/>
    <b v="0"/>
    <s v="theater/plays"/>
    <n v="2.5333333333333333E-2"/>
    <n v="23.75"/>
    <x v="1"/>
    <x v="6"/>
  </r>
  <r>
    <x v="4059"/>
    <x v="4052"/>
    <s v="A very Canadian children's play inspired by the tradition of British pantomimes like Aladdin, and the Nutcracker."/>
    <n v="10000"/>
    <n v="250"/>
    <x v="2"/>
    <x v="5"/>
    <s v="CAD"/>
    <n v="1410836400"/>
    <n v="1408116152"/>
    <b v="0"/>
    <n v="7"/>
    <b v="0"/>
    <s v="theater/plays"/>
    <n v="2.5000000000000001E-2"/>
    <n v="35.714285714285715"/>
    <x v="1"/>
    <x v="6"/>
  </r>
  <r>
    <x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x v="4061"/>
    <x v="4054"/>
    <s v="SKYLAR'S SYNDROME is a tremendous psychodrama by master playwright Gavin Kayner!"/>
    <n v="525"/>
    <n v="0"/>
    <x v="2"/>
    <x v="0"/>
    <s v="USD"/>
    <n v="1461205423"/>
    <n v="1456025023"/>
    <b v="0"/>
    <n v="0"/>
    <b v="0"/>
    <s v="theater/plays"/>
    <n v="0"/>
    <e v="#DIV/0!"/>
    <x v="1"/>
    <x v="6"/>
  </r>
  <r>
    <x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x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x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x v="4065"/>
    <x v="4058"/>
    <s v="A classical/ fantasy version of midsummers done by professionally trained actors in Tulsa!"/>
    <n v="4000"/>
    <n v="27"/>
    <x v="2"/>
    <x v="0"/>
    <s v="USD"/>
    <n v="1407883811"/>
    <n v="1405291811"/>
    <b v="0"/>
    <n v="4"/>
    <b v="0"/>
    <s v="theater/plays"/>
    <n v="6.7499999999999999E-3"/>
    <n v="6.75"/>
    <x v="1"/>
    <x v="6"/>
  </r>
  <r>
    <x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x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x v="4068"/>
    <x v="4061"/>
    <s v="Be a PRODUCER of the Original stage play BELLE DAME SANS MERCI by Michael Fenlason! :-) :-( !"/>
    <n v="3495"/>
    <n v="34.950000000000003"/>
    <x v="2"/>
    <x v="0"/>
    <s v="USD"/>
    <n v="1484348700"/>
    <n v="1481756855"/>
    <b v="0"/>
    <n v="1"/>
    <b v="0"/>
    <s v="theater/plays"/>
    <n v="0.01"/>
    <n v="34.950000000000003"/>
    <x v="1"/>
    <x v="6"/>
  </r>
  <r>
    <x v="4069"/>
    <x v="4062"/>
    <s v="'The Pendulum Swings' is a three-act dark comedy that sees Frank and Michael await their execution on Death Row."/>
    <n v="1250"/>
    <n v="430"/>
    <x v="2"/>
    <x v="1"/>
    <s v="GBP"/>
    <n v="1425124800"/>
    <n v="1421596356"/>
    <b v="0"/>
    <n v="13"/>
    <b v="0"/>
    <s v="theater/plays"/>
    <n v="0.34399999999999997"/>
    <n v="33.07692307692308"/>
    <x v="1"/>
    <x v="6"/>
  </r>
  <r>
    <x v="4070"/>
    <x v="4063"/>
    <s v="V-Day Southern Utah University 2015 and Second Studio Players presents: The Vagina Monologues"/>
    <n v="1000"/>
    <n v="165"/>
    <x v="2"/>
    <x v="0"/>
    <s v="USD"/>
    <n v="1425178800"/>
    <n v="1422374420"/>
    <b v="0"/>
    <n v="6"/>
    <b v="0"/>
    <s v="theater/plays"/>
    <n v="0.16500000000000001"/>
    <n v="27.5"/>
    <x v="1"/>
    <x v="6"/>
  </r>
  <r>
    <x v="4071"/>
    <x v="4064"/>
    <s v="ExÃ¡men final de alumnos del Centro de CapacitaciÃ³n de la ANDA. Son extractos de obras: El JardÃ­n de los CerezoS, Madre Coraje y Casa"/>
    <n v="20000"/>
    <n v="0"/>
    <x v="2"/>
    <x v="14"/>
    <s v="MXN"/>
    <n v="1482779931"/>
    <n v="1480187931"/>
    <b v="0"/>
    <n v="0"/>
    <b v="0"/>
    <s v="theater/plays"/>
    <n v="0"/>
    <e v="#DIV/0!"/>
    <x v="1"/>
    <x v="6"/>
  </r>
  <r>
    <x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x v="4073"/>
    <x v="4066"/>
    <s v="OTHELLO, directed by Daniel Echevarria. A tragedy that highlights political corruption and the madness that can come out of love."/>
    <n v="3500"/>
    <n v="37"/>
    <x v="2"/>
    <x v="0"/>
    <s v="USD"/>
    <n v="1431144000"/>
    <n v="1426407426"/>
    <b v="0"/>
    <n v="2"/>
    <b v="0"/>
    <s v="theater/plays"/>
    <n v="1.0571428571428572E-2"/>
    <n v="18.5"/>
    <x v="1"/>
    <x v="6"/>
  </r>
  <r>
    <x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x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x v="4076"/>
    <x v="4069"/>
    <s v="A play to raise awareness about the effects of mental illness on a military family in the Cold War area."/>
    <n v="700"/>
    <n v="0"/>
    <x v="2"/>
    <x v="0"/>
    <s v="USD"/>
    <n v="1413921060"/>
    <n v="1411499149"/>
    <b v="0"/>
    <n v="0"/>
    <b v="0"/>
    <s v="theater/plays"/>
    <n v="0"/>
    <e v="#DIV/0!"/>
    <x v="1"/>
    <x v="6"/>
  </r>
  <r>
    <x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x v="4078"/>
    <x v="4071"/>
    <s v="Theatre Memoire are a High Wycombe based theatre company. Performing plays about multi-culturalism and interconectedness."/>
    <n v="250"/>
    <n v="0"/>
    <x v="2"/>
    <x v="1"/>
    <s v="GBP"/>
    <n v="1485543242"/>
    <n v="1482951242"/>
    <b v="0"/>
    <n v="0"/>
    <b v="0"/>
    <s v="theater/plays"/>
    <n v="0"/>
    <e v="#DIV/0!"/>
    <x v="1"/>
    <x v="6"/>
  </r>
  <r>
    <x v="4079"/>
    <x v="4072"/>
    <s v="A tale of obsession, science, and lost love! Help the Caddo Magnet Players give this student-written play its debut on a real stage!"/>
    <n v="3000"/>
    <n v="5"/>
    <x v="2"/>
    <x v="0"/>
    <s v="USD"/>
    <n v="1466375521"/>
    <n v="1463783521"/>
    <b v="0"/>
    <n v="1"/>
    <b v="0"/>
    <s v="theater/plays"/>
    <n v="1.6666666666666668E-3"/>
    <n v="5"/>
    <x v="1"/>
    <x v="6"/>
  </r>
  <r>
    <x v="4080"/>
    <x v="4073"/>
    <s v="&quot;Uncommonnotion&quot;. is a collections of short humors stories, I want to develop into plays, interest has been shown in this idea."/>
    <n v="3000"/>
    <n v="0"/>
    <x v="2"/>
    <x v="0"/>
    <s v="USD"/>
    <n v="1465930440"/>
    <n v="1463849116"/>
    <b v="0"/>
    <n v="0"/>
    <b v="0"/>
    <s v="theater/plays"/>
    <n v="0"/>
    <e v="#DIV/0!"/>
    <x v="1"/>
    <x v="6"/>
  </r>
  <r>
    <x v="4081"/>
    <x v="4074"/>
    <s v="AUTheatreWing is a student theatre association fostering the development of the dramatic arts at our university."/>
    <n v="2224"/>
    <n v="350"/>
    <x v="2"/>
    <x v="0"/>
    <s v="USD"/>
    <n v="1425819425"/>
    <n v="1423231025"/>
    <b v="0"/>
    <n v="12"/>
    <b v="0"/>
    <s v="theater/plays"/>
    <n v="0.15737410071942445"/>
    <n v="29.166666666666668"/>
    <x v="1"/>
    <x v="6"/>
  </r>
  <r>
    <x v="4082"/>
    <x v="4075"/>
    <s v="A short one act play about an undercover cop posing as a girl scout trying to stop a doughnut shop from selling drug filled doughnuts."/>
    <n v="150"/>
    <n v="3"/>
    <x v="2"/>
    <x v="0"/>
    <s v="USD"/>
    <n v="1447542000"/>
    <n v="1446179553"/>
    <b v="0"/>
    <n v="2"/>
    <b v="0"/>
    <s v="theater/plays"/>
    <n v="0.02"/>
    <n v="1.5"/>
    <x v="1"/>
    <x v="6"/>
  </r>
  <r>
    <x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x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x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x v="4086"/>
    <x v="4079"/>
    <s v="Our theater troupe needs your help to put on a unique production of Hamlet! Pledge to help young actors learn and refine their skills!"/>
    <n v="1000"/>
    <n v="47"/>
    <x v="2"/>
    <x v="0"/>
    <s v="USD"/>
    <n v="1448078400"/>
    <n v="1445985299"/>
    <b v="0"/>
    <n v="5"/>
    <b v="0"/>
    <s v="theater/plays"/>
    <n v="4.7E-2"/>
    <n v="9.4"/>
    <x v="1"/>
    <x v="6"/>
  </r>
  <r>
    <x v="4087"/>
    <x v="4080"/>
    <s v="Comedy Stage Play"/>
    <n v="9600"/>
    <n v="0"/>
    <x v="2"/>
    <x v="0"/>
    <s v="USD"/>
    <n v="1468777786"/>
    <n v="1466185786"/>
    <b v="0"/>
    <n v="0"/>
    <b v="0"/>
    <s v="theater/plays"/>
    <n v="0"/>
    <e v="#DIV/0!"/>
    <x v="1"/>
    <x v="6"/>
  </r>
  <r>
    <x v="4088"/>
    <x v="4081"/>
    <s v="Young persons theatre company working in deprived area seeking funding for children's theatrical production."/>
    <n v="2000"/>
    <n v="216"/>
    <x v="2"/>
    <x v="1"/>
    <s v="GBP"/>
    <n v="1421403960"/>
    <n v="1418827324"/>
    <b v="0"/>
    <n v="3"/>
    <b v="0"/>
    <s v="theater/plays"/>
    <n v="0.108"/>
    <n v="72"/>
    <x v="1"/>
    <x v="6"/>
  </r>
  <r>
    <x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x v="4090"/>
    <x v="4083"/>
    <s v="A gripping re-enactment of a true breast cancer survival story, highlighted with inspiration and laughter!"/>
    <n v="1000"/>
    <n v="32"/>
    <x v="2"/>
    <x v="0"/>
    <s v="USD"/>
    <n v="1438959600"/>
    <n v="1437754137"/>
    <b v="0"/>
    <n v="3"/>
    <b v="0"/>
    <s v="theater/plays"/>
    <n v="3.2000000000000001E-2"/>
    <n v="10.666666666666666"/>
    <x v="1"/>
    <x v="6"/>
  </r>
  <r>
    <x v="4091"/>
    <x v="4084"/>
    <s v="Unique  troupe will bring the wonder &amp; joy of Therapeutic Theater to  youth with severe multiple disabilities, &amp; adults with Alzheimers"/>
    <n v="1600"/>
    <n v="204"/>
    <x v="2"/>
    <x v="0"/>
    <s v="USD"/>
    <n v="1421410151"/>
    <n v="1418818151"/>
    <b v="0"/>
    <n v="8"/>
    <b v="0"/>
    <s v="theater/plays"/>
    <n v="0.1275"/>
    <n v="25.5"/>
    <x v="1"/>
    <x v="6"/>
  </r>
  <r>
    <x v="4092"/>
    <x v="4085"/>
    <s v="&quot;A Cry for Help is Riveting, Inspiring, and Mesmerizing. You will laugh, cry, and be thinking about your own Cry for Help&quot;"/>
    <n v="110000"/>
    <n v="20"/>
    <x v="2"/>
    <x v="0"/>
    <s v="USD"/>
    <n v="1428205247"/>
    <n v="1423024847"/>
    <b v="0"/>
    <n v="1"/>
    <b v="0"/>
    <s v="theater/plays"/>
    <n v="1.8181818181818181E-4"/>
    <n v="20"/>
    <x v="1"/>
    <x v="6"/>
  </r>
  <r>
    <x v="4093"/>
    <x v="4086"/>
    <s v="'The Grouch' is the perfect way to brighten up your Christmas. Full of love, laughs and some sheer calculated silliness, don't miss it!"/>
    <n v="2500"/>
    <n v="60"/>
    <x v="2"/>
    <x v="1"/>
    <s v="GBP"/>
    <n v="1440272093"/>
    <n v="1435088093"/>
    <b v="0"/>
    <n v="4"/>
    <b v="0"/>
    <s v="theater/plays"/>
    <n v="2.4E-2"/>
    <n v="15"/>
    <x v="1"/>
    <x v="6"/>
  </r>
  <r>
    <x v="4094"/>
    <x v="4087"/>
    <s v="Live at the Speakeasy with Ryan Anderson is a local talk show! Showcasing local artist, special guest, and talented bands."/>
    <n v="2000"/>
    <n v="730"/>
    <x v="2"/>
    <x v="0"/>
    <s v="USD"/>
    <n v="1413953940"/>
    <n v="1410141900"/>
    <b v="0"/>
    <n v="8"/>
    <b v="0"/>
    <s v="theater/plays"/>
    <n v="0.36499999999999999"/>
    <n v="91.25"/>
    <x v="1"/>
    <x v="6"/>
  </r>
  <r>
    <x v="4095"/>
    <x v="4088"/>
    <s v="Proyecto teatral dirigido por MartÃ­n Acosta que habla y reflexiona sobre el amor y su naturaleza."/>
    <n v="30000"/>
    <n v="800"/>
    <x v="2"/>
    <x v="14"/>
    <s v="MXN"/>
    <n v="1482108350"/>
    <n v="1479516350"/>
    <b v="0"/>
    <n v="1"/>
    <b v="0"/>
    <s v="theater/plays"/>
    <n v="2.6666666666666668E-2"/>
    <n v="800"/>
    <x v="1"/>
    <x v="6"/>
  </r>
  <r>
    <x v="4096"/>
    <x v="4089"/>
    <s v="Theatre for Life believes in unlocking young people's creativity, developing self belief and creating positive opportunities."/>
    <n v="3500"/>
    <n v="400"/>
    <x v="2"/>
    <x v="1"/>
    <s v="GBP"/>
    <n v="1488271860"/>
    <n v="1484484219"/>
    <b v="0"/>
    <n v="5"/>
    <b v="0"/>
    <s v="theater/plays"/>
    <n v="0.11428571428571428"/>
    <n v="80"/>
    <x v="1"/>
    <x v="6"/>
  </r>
  <r>
    <x v="4097"/>
    <x v="4090"/>
    <s v="And There Was War is a play, a biblical narrative deeply entrenched in the concepts of the great controversy between Good and Evil!"/>
    <n v="10000"/>
    <n v="0"/>
    <x v="2"/>
    <x v="1"/>
    <s v="GBP"/>
    <n v="1454284500"/>
    <n v="1449431237"/>
    <b v="0"/>
    <n v="0"/>
    <b v="0"/>
    <s v="theater/plays"/>
    <n v="0"/>
    <e v="#DIV/0!"/>
    <x v="1"/>
    <x v="6"/>
  </r>
  <r>
    <x v="4098"/>
    <x v="4091"/>
    <s v="Community Youth play, written by and performed by the youth about finding joy in the simple things in life"/>
    <n v="75000"/>
    <n v="0"/>
    <x v="2"/>
    <x v="0"/>
    <s v="USD"/>
    <n v="1465060797"/>
    <n v="1462468797"/>
    <b v="0"/>
    <n v="0"/>
    <b v="0"/>
    <s v="theater/plays"/>
    <n v="0"/>
    <e v="#DIV/0!"/>
    <x v="1"/>
    <x v="6"/>
  </r>
  <r>
    <x v="4099"/>
    <x v="4092"/>
    <s v="L.U.N.A. (Love, Understanding, Nurturing, and Awareness) is a non-profit organization dedicated to helping raise awareness for causes."/>
    <n v="4500"/>
    <n v="50"/>
    <x v="2"/>
    <x v="0"/>
    <s v="USD"/>
    <n v="1472847873"/>
    <n v="1468959873"/>
    <b v="0"/>
    <n v="1"/>
    <b v="0"/>
    <s v="theater/plays"/>
    <n v="1.1111111111111112E-2"/>
    <n v="50"/>
    <x v="1"/>
    <x v="6"/>
  </r>
  <r>
    <x v="4100"/>
    <x v="4093"/>
    <s v="How does war change a family?  A peek into one family's kitchen as their soldier fights in Iraq."/>
    <n v="270"/>
    <n v="0"/>
    <x v="2"/>
    <x v="0"/>
    <s v="USD"/>
    <n v="1414205990"/>
    <n v="1413341990"/>
    <b v="0"/>
    <n v="0"/>
    <b v="0"/>
    <s v="theater/plays"/>
    <n v="0"/>
    <e v="#DIV/0!"/>
    <x v="1"/>
    <x v="6"/>
  </r>
  <r>
    <x v="4101"/>
    <x v="4094"/>
    <s v="This is a Comedic Story about a young boy who saw the image of the perfect woman and from that point searched for someone similar"/>
    <n v="600"/>
    <n v="0"/>
    <x v="2"/>
    <x v="0"/>
    <s v="USD"/>
    <n v="1485380482"/>
    <n v="1482788482"/>
    <b v="0"/>
    <n v="0"/>
    <b v="0"/>
    <s v="theater/plays"/>
    <n v="0"/>
    <e v="#DIV/0!"/>
    <x v="1"/>
    <x v="6"/>
  </r>
  <r>
    <x v="4102"/>
    <x v="4095"/>
    <s v="Local Community theater to get up and running in the Idaho Falls area. Something new, something different!"/>
    <n v="500"/>
    <n v="137"/>
    <x v="2"/>
    <x v="0"/>
    <s v="USD"/>
    <n v="1463343673"/>
    <n v="1460751673"/>
    <b v="0"/>
    <n v="6"/>
    <b v="0"/>
    <s v="theater/plays"/>
    <n v="0.27400000000000002"/>
    <n v="22.833333333333332"/>
    <x v="1"/>
    <x v="6"/>
  </r>
  <r>
    <x v="4103"/>
    <x v="4096"/>
    <s v="Weather Men is a play, written by Nathan Black.  A comedy/drama that explores the question of 'why people stay together?'"/>
    <n v="1000"/>
    <n v="100"/>
    <x v="2"/>
    <x v="0"/>
    <s v="USD"/>
    <n v="1440613920"/>
    <n v="1435953566"/>
    <b v="0"/>
    <n v="6"/>
    <b v="0"/>
    <s v="theater/plays"/>
    <n v="0.1"/>
    <n v="16.666666666666668"/>
    <x v="1"/>
    <x v="6"/>
  </r>
  <r>
    <x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x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x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x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x v="4108"/>
    <x v="4101"/>
    <s v="We are producing and directing a stage play that will focus on relationships and the stereotypes/truths that prohibit growth."/>
    <n v="3000"/>
    <n v="59"/>
    <x v="2"/>
    <x v="0"/>
    <s v="USD"/>
    <n v="1488517200"/>
    <n v="1485909937"/>
    <b v="0"/>
    <n v="1"/>
    <b v="0"/>
    <s v="theater/plays"/>
    <n v="1.9666666666666666E-2"/>
    <n v="59"/>
    <x v="1"/>
    <x v="6"/>
  </r>
  <r>
    <x v="4109"/>
    <x v="4102"/>
    <s v="Jack the Lad - a new play that explores how far the boundaries of friendship will stretch when morality and loyalties clash."/>
    <n v="500"/>
    <n v="0"/>
    <x v="2"/>
    <x v="1"/>
    <s v="GBP"/>
    <n v="1448805404"/>
    <n v="1446209804"/>
    <b v="0"/>
    <n v="0"/>
    <b v="0"/>
    <s v="theater/plays"/>
    <n v="0"/>
    <e v="#DIV/0!"/>
    <x v="1"/>
    <x v="6"/>
  </r>
  <r>
    <x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x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x v="4112"/>
    <x v="4105"/>
    <s v="Set in Southern America â€œThe Divideâ€ is a stage play that touches on the issues that are forefront in America and the world."/>
    <n v="2500"/>
    <n v="1"/>
    <x v="2"/>
    <x v="17"/>
    <s v="EUR"/>
    <n v="1456617600"/>
    <n v="1454280186"/>
    <b v="0"/>
    <n v="1"/>
    <b v="0"/>
    <s v="theater/plays"/>
    <n v="4.0000000000000002E-4"/>
    <n v="1"/>
    <x v="1"/>
    <x v="6"/>
  </r>
  <r>
    <x v="4113"/>
    <x v="4106"/>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x v="0"/>
  </r>
  <r>
    <n v="1"/>
    <s v="FannibalFest Fan Convention"/>
    <s v="A Hannibal TV Show Fan Convention and Art Collective"/>
    <n v="10275"/>
    <n v="14653"/>
    <x v="0"/>
    <s v="US"/>
    <s v="USD"/>
    <n v="1488464683"/>
    <n v="1485872683"/>
    <b v="0"/>
    <n v="79"/>
    <b v="1"/>
    <s v="film &amp; video/television"/>
    <n v="1.4260827250608272"/>
    <n v="185.48101265822785"/>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x v="7"/>
  </r>
  <r>
    <n v="8"/>
    <s v="Sizzling in the Kitchen Flynn Style"/>
    <s v="Help us raise the funds to film our pilot episode!"/>
    <n v="3500"/>
    <n v="3501.52"/>
    <x v="0"/>
    <s v="US"/>
    <s v="USD"/>
    <n v="1460754000"/>
    <n v="1460155212"/>
    <b v="0"/>
    <n v="12"/>
    <b v="1"/>
    <s v="film &amp; video/television"/>
    <n v="1.0004342857142856"/>
    <n v="291.79333333333335"/>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r>
  <r>
    <n v="14"/>
    <s v="3010 | Sci-fi Series"/>
    <s v="A highly charged post apocalyptic sci fi series that pulls no punches!"/>
    <n v="6000"/>
    <n v="6056"/>
    <x v="0"/>
    <s v="AU"/>
    <s v="AUD"/>
    <n v="1405259940"/>
    <n v="1403051888"/>
    <b v="0"/>
    <n v="41"/>
    <b v="1"/>
    <s v="film &amp; video/television"/>
    <n v="1.0093333333333334"/>
    <n v="147.70731707317074"/>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r>
  <r>
    <n v="22"/>
    <s v="CREATURES OF HABIT!"/>
    <s v="Meet Gary, and Troy: Two unlikely friends that investigate &quot;strange phenomenon&quot;."/>
    <n v="350"/>
    <n v="410"/>
    <x v="0"/>
    <s v="US"/>
    <s v="USD"/>
    <n v="1420099140"/>
    <n v="1418766740"/>
    <b v="0"/>
    <n v="8"/>
    <b v="1"/>
    <s v="film &amp; video/television"/>
    <n v="1.1714285714285715"/>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x v="35"/>
  </r>
  <r>
    <n v="36"/>
    <s v="THE LISTENING BOX"/>
    <s v="A modern day priest makes an unusual discovery, setting off a chain of events."/>
    <n v="6000"/>
    <n v="8529"/>
    <x v="0"/>
    <s v="US"/>
    <s v="USD"/>
    <n v="1428128525"/>
    <n v="1425540125"/>
    <b v="0"/>
    <n v="44"/>
    <b v="1"/>
    <s v="film &amp; video/television"/>
    <n v="1.4215"/>
    <n v="193.84090909090909"/>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x v="48"/>
  </r>
  <r>
    <n v="49"/>
    <s v="Driving Jersey - Season Five"/>
    <s v="Driving Jersey is real people telling real stories."/>
    <n v="12000"/>
    <n v="12000"/>
    <x v="0"/>
    <s v="US"/>
    <s v="USD"/>
    <n v="1445660045"/>
    <n v="1443068045"/>
    <b v="0"/>
    <n v="87"/>
    <b v="1"/>
    <s v="film &amp; video/television"/>
    <n v="1"/>
    <n v="137.9310344827586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x v="5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x v="65"/>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x v="76"/>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x v="102"/>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x v="103"/>
  </r>
  <r>
    <n v="104"/>
    <s v="Good 'Ol Trumpet"/>
    <s v="UCF short film about an old man, his love for music, and his misplaced trumpet.  "/>
    <n v="500"/>
    <n v="600"/>
    <x v="0"/>
    <s v="US"/>
    <s v="USD"/>
    <n v="1301792400"/>
    <n v="1299775266"/>
    <b v="0"/>
    <n v="10"/>
    <b v="1"/>
    <s v="film &amp; video/shorts"/>
    <n v="1.2"/>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x v="105"/>
  </r>
  <r>
    <n v="106"/>
    <s v="LOST WEEKEND"/>
    <s v="A Boy. A Girl. A Car. A Serial Killer."/>
    <n v="5000"/>
    <n v="5025"/>
    <x v="0"/>
    <s v="US"/>
    <s v="USD"/>
    <n v="1333391901"/>
    <n v="1332182301"/>
    <b v="0"/>
    <n v="27"/>
    <b v="1"/>
    <s v="film &amp; video/shorts"/>
    <n v="1.0049999999999999"/>
    <n v="186.111111111111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x v="10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x v="114"/>
  </r>
  <r>
    <n v="115"/>
    <s v="The World's Greatest Lover"/>
    <s v="Never judge a book (or a lover) by their cover."/>
    <n v="450"/>
    <n v="632"/>
    <x v="0"/>
    <s v="US"/>
    <s v="USD"/>
    <n v="1328377444"/>
    <n v="1326217444"/>
    <b v="0"/>
    <n v="22"/>
    <b v="1"/>
    <s v="film &amp; video/shorts"/>
    <n v="1.4044444444444444"/>
    <n v="28.727272727272727"/>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x v="11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x v="12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x v="130"/>
  </r>
  <r>
    <n v="131"/>
    <s v="I (Canceled)"/>
    <s v="I"/>
    <n v="1200"/>
    <n v="0"/>
    <x v="1"/>
    <s v="US"/>
    <s v="USD"/>
    <n v="1467763200"/>
    <n v="1466453161"/>
    <b v="0"/>
    <n v="0"/>
    <b v="0"/>
    <s v="film &amp; video/science fiction"/>
    <n v="0"/>
    <e v="#DI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x v="133"/>
  </r>
  <r>
    <n v="134"/>
    <s v="MARLEY'S GHOST (AMBASSADORS OF STEAM) (Canceled)"/>
    <s v="steampunk  remake of &quot;a Christmas carol&quot;"/>
    <n v="5000"/>
    <n v="0"/>
    <x v="1"/>
    <s v="US"/>
    <s v="USD"/>
    <n v="1441386000"/>
    <n v="1438811418"/>
    <b v="0"/>
    <n v="0"/>
    <b v="0"/>
    <s v="film &amp; video/science fiction"/>
    <n v="0"/>
    <e v="#DI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x v="146"/>
  </r>
  <r>
    <n v="147"/>
    <s v="Consumed (Static Air) (Canceled)"/>
    <s v="Film makers catch live footage beyond their wildest dreams."/>
    <n v="7000"/>
    <n v="0"/>
    <x v="1"/>
    <s v="GB"/>
    <s v="GBP"/>
    <n v="1420741080"/>
    <n v="1417026340"/>
    <b v="0"/>
    <n v="0"/>
    <b v="0"/>
    <s v="film &amp; video/science fiction"/>
    <n v="0"/>
    <e v="#DI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x v="15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x v="164"/>
  </r>
  <r>
    <n v="165"/>
    <s v="NET"/>
    <s v="A teacher. A boy. The beach and a heatwave that drove them all insane."/>
    <n v="17000"/>
    <n v="0"/>
    <x v="2"/>
    <s v="GB"/>
    <s v="GBP"/>
    <n v="1452613724"/>
    <n v="1450021724"/>
    <b v="0"/>
    <n v="0"/>
    <b v="0"/>
    <s v="film &amp; video/drama"/>
    <n v="0"/>
    <e v="#DIV/0!"/>
    <x v="0"/>
    <s v="drama"/>
    <x v="165"/>
    <x v="165"/>
  </r>
  <r>
    <n v="166"/>
    <s v="Pressure"/>
    <s v="A young teen makes a bad decision after joining gang and the film expresses his choices that led him to that point."/>
    <n v="5000"/>
    <n v="3000"/>
    <x v="2"/>
    <s v="US"/>
    <s v="USD"/>
    <n v="1484531362"/>
    <n v="1481939362"/>
    <b v="0"/>
    <n v="1"/>
    <b v="0"/>
    <s v="film &amp; video/drama"/>
    <n v="0.6"/>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e v="#DI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x v="176"/>
  </r>
  <r>
    <n v="177"/>
    <s v="The Good Samaritan"/>
    <s v="I'm making a modern day version of the bible story &quot; The Good Samaritan&quot;"/>
    <n v="450"/>
    <n v="180"/>
    <x v="2"/>
    <s v="US"/>
    <s v="USD"/>
    <n v="1427155726"/>
    <n v="1425690526"/>
    <b v="0"/>
    <n v="7"/>
    <b v="0"/>
    <s v="film &amp; video/drama"/>
    <n v="0.4"/>
    <n v="25.714285714285715"/>
    <x v="0"/>
    <s v="drama"/>
    <x v="177"/>
    <x v="177"/>
  </r>
  <r>
    <n v="178"/>
    <s v="El viaje de LucÃ­a"/>
    <s v="El viaje de LucÃ­a es un largometraje de ficciÃ³n con temÃ¡tica sobre el cÃ¡ncer infantil."/>
    <n v="500000"/>
    <n v="0"/>
    <x v="2"/>
    <s v="ES"/>
    <s v="EUR"/>
    <n v="1448582145"/>
    <n v="1445986545"/>
    <b v="0"/>
    <n v="0"/>
    <b v="0"/>
    <s v="film &amp; video/drama"/>
    <n v="0"/>
    <e v="#DIV/0!"/>
    <x v="0"/>
    <s v="drama"/>
    <x v="178"/>
    <x v="178"/>
  </r>
  <r>
    <n v="179"/>
    <s v="Sustain: A Film About Survival"/>
    <s v="A feature-length film about how three people survive in a diseased world."/>
    <n v="1000"/>
    <n v="200"/>
    <x v="2"/>
    <s v="US"/>
    <s v="USD"/>
    <n v="1457056555"/>
    <n v="1454464555"/>
    <b v="0"/>
    <n v="2"/>
    <b v="0"/>
    <s v="film &amp; video/drama"/>
    <n v="0.2"/>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x v="182"/>
  </r>
  <r>
    <n v="183"/>
    <s v="Three Little Words"/>
    <s v="Don't kill me until I meet my Dad"/>
    <n v="12500"/>
    <n v="4482"/>
    <x v="2"/>
    <s v="GB"/>
    <s v="GBP"/>
    <n v="1417033610"/>
    <n v="1414438010"/>
    <b v="0"/>
    <n v="12"/>
    <b v="0"/>
    <s v="film &amp; video/drama"/>
    <n v="0.35855999999999999"/>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x v="184"/>
  </r>
  <r>
    <n v="185"/>
    <s v="BLANK Short Movie"/>
    <s v="Love has no boundaries!"/>
    <n v="40000"/>
    <n v="2200"/>
    <x v="2"/>
    <s v="NO"/>
    <s v="NOK"/>
    <n v="1471557139"/>
    <n v="1468965139"/>
    <b v="0"/>
    <n v="10"/>
    <b v="0"/>
    <s v="film &amp; video/drama"/>
    <n v="5.5E-2"/>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x v="189"/>
  </r>
  <r>
    <n v="190"/>
    <s v="REGIONRAT, the movie"/>
    <s v="Because hope can be a 4 letter word"/>
    <n v="12000"/>
    <n v="50"/>
    <x v="2"/>
    <s v="US"/>
    <s v="USD"/>
    <n v="1466091446"/>
    <n v="1465227446"/>
    <b v="0"/>
    <n v="1"/>
    <b v="0"/>
    <s v="film &amp; video/drama"/>
    <n v="4.1666666666666666E-3"/>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x v="199"/>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x v="201"/>
  </r>
  <r>
    <n v="202"/>
    <s v="Modern Gangsters"/>
    <s v="new web series created by jonney terry"/>
    <n v="6000"/>
    <n v="0"/>
    <x v="2"/>
    <s v="US"/>
    <s v="USD"/>
    <n v="1444337940"/>
    <n v="1441750564"/>
    <b v="0"/>
    <n v="0"/>
    <b v="0"/>
    <s v="film &amp; video/drama"/>
    <n v="0"/>
    <e v="#DIV/0!"/>
    <x v="0"/>
    <s v="drama"/>
    <x v="202"/>
    <x v="202"/>
  </r>
  <r>
    <n v="203"/>
    <s v="TheM"/>
    <s v="We are aiming to make a Web Series based on Youth Culture and the misrepresentation of socially stereotyped people."/>
    <n v="2500"/>
    <n v="746"/>
    <x v="2"/>
    <s v="GB"/>
    <s v="GBP"/>
    <n v="1422562864"/>
    <n v="1417378864"/>
    <b v="0"/>
    <n v="8"/>
    <b v="0"/>
    <s v="film &amp; video/drama"/>
    <n v="0.2984"/>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x v="205"/>
  </r>
  <r>
    <n v="206"/>
    <s v="Blood Bond Movie Development"/>
    <s v="A love story featuring adoption,struggle,dysfunction,grace, healing, and restoration."/>
    <n v="12700"/>
    <n v="0"/>
    <x v="2"/>
    <s v="US"/>
    <s v="USD"/>
    <n v="1470441983"/>
    <n v="1468627583"/>
    <b v="0"/>
    <n v="0"/>
    <b v="0"/>
    <s v="film &amp; video/drama"/>
    <n v="0"/>
    <e v="#DI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x v="216"/>
  </r>
  <r>
    <n v="217"/>
    <s v="Bitch"/>
    <s v="A roadmovie by paw"/>
    <n v="100000"/>
    <n v="11943"/>
    <x v="2"/>
    <s v="SE"/>
    <s v="SEK"/>
    <n v="1419780149"/>
    <n v="1417101749"/>
    <b v="0"/>
    <n v="38"/>
    <b v="0"/>
    <s v="film &amp; video/drama"/>
    <n v="0.11942999999999999"/>
    <n v="314.2894736842105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x v="218"/>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x v="220"/>
  </r>
  <r>
    <n v="221"/>
    <s v="Archetypes"/>
    <s v="Film about Schizophrenia with Surreal Twists!"/>
    <n v="50000"/>
    <n v="0"/>
    <x v="2"/>
    <s v="US"/>
    <s v="USD"/>
    <n v="1427569564"/>
    <n v="1422389164"/>
    <b v="0"/>
    <n v="0"/>
    <b v="0"/>
    <s v="film &amp; video/drama"/>
    <n v="0"/>
    <e v="#DI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x v="225"/>
  </r>
  <r>
    <n v="226"/>
    <s v="MAGGIE Film"/>
    <s v="A TRUE STORY OF DOMESTIC VILOLENCE THAT SEEKS TO OFFER THE VIEWER OUTLEST OF SUPPORT."/>
    <n v="29000"/>
    <n v="250"/>
    <x v="2"/>
    <s v="GB"/>
    <s v="GBP"/>
    <n v="1433064540"/>
    <n v="1428854344"/>
    <b v="0"/>
    <n v="2"/>
    <b v="0"/>
    <s v="film &amp; video/drama"/>
    <n v="8.6206896551724137E-3"/>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x v="227"/>
  </r>
  <r>
    <n v="228"/>
    <s v="Facets of a Geek life"/>
    <s v="I am making a film from one one of my books called facets of a Geek life."/>
    <n v="8000"/>
    <n v="0"/>
    <x v="2"/>
    <s v="GB"/>
    <s v="GBP"/>
    <n v="1433176105"/>
    <n v="1427992105"/>
    <b v="0"/>
    <n v="0"/>
    <b v="0"/>
    <s v="film &amp; video/drama"/>
    <n v="0"/>
    <e v="#DI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x v="236"/>
  </r>
  <r>
    <n v="237"/>
    <s v="Making The Choice"/>
    <s v="Making The Choice is a christian short film series."/>
    <n v="15000"/>
    <n v="50"/>
    <x v="2"/>
    <s v="US"/>
    <s v="USD"/>
    <n v="1457445069"/>
    <n v="1452261069"/>
    <b v="0"/>
    <n v="1"/>
    <b v="0"/>
    <s v="film &amp; video/drama"/>
    <n v="3.3333333333333335E-3"/>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x v="26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x v="261"/>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x v="282"/>
  </r>
  <r>
    <n v="283"/>
    <s v="SOLE SURVIVOR"/>
    <s v="What is the impact of survivorship on the human condition?"/>
    <n v="18000"/>
    <n v="20569.05"/>
    <x v="0"/>
    <s v="US"/>
    <s v="USD"/>
    <n v="1306904340"/>
    <n v="1305219744"/>
    <b v="1"/>
    <n v="202"/>
    <b v="1"/>
    <s v="film &amp; video/documentary"/>
    <n v="1.142725"/>
    <n v="101.8269801980198"/>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x v="286"/>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x v="29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x v="30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x v="306"/>
  </r>
  <r>
    <n v="307"/>
    <s v="Grammar Revolution"/>
    <s v="Why is grammar important?"/>
    <n v="22000"/>
    <n v="24490"/>
    <x v="0"/>
    <s v="US"/>
    <s v="USD"/>
    <n v="1360276801"/>
    <n v="1357684801"/>
    <b v="1"/>
    <n v="576"/>
    <b v="1"/>
    <s v="film &amp; video/documentary"/>
    <n v="1.1131818181818183"/>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x v="37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x v="404"/>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x v="427"/>
  </r>
  <r>
    <n v="428"/>
    <s v="Little Clay Bible - Zacchaeus"/>
    <s v="Fresh, fun, entertaining Bible stories on YouTube, stop-motion style."/>
    <n v="12000"/>
    <n v="676"/>
    <x v="2"/>
    <s v="US"/>
    <s v="USD"/>
    <n v="1402956000"/>
    <n v="1400523845"/>
    <b v="0"/>
    <n v="13"/>
    <b v="0"/>
    <s v="film &amp; video/animation"/>
    <n v="5.6333333333333332E-2"/>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x v="439"/>
  </r>
  <r>
    <n v="440"/>
    <s v="Consumed"/>
    <s v="A stop-motion animation made by a one girl team, with a camera, creativity, and a lot of determination."/>
    <n v="5000"/>
    <n v="5"/>
    <x v="2"/>
    <s v="US"/>
    <s v="USD"/>
    <n v="1458859153"/>
    <n v="1456270753"/>
    <b v="0"/>
    <n v="1"/>
    <b v="0"/>
    <s v="film &amp; video/animation"/>
    <n v="1E-3"/>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x v="441"/>
  </r>
  <r>
    <n v="442"/>
    <s v="The Paranormal Idiot"/>
    <s v="Doomsday is here"/>
    <n v="17000"/>
    <n v="6691"/>
    <x v="2"/>
    <s v="US"/>
    <s v="USD"/>
    <n v="1424380783"/>
    <n v="1421788783"/>
    <b v="0"/>
    <n v="17"/>
    <b v="0"/>
    <s v="film &amp; video/animation"/>
    <n v="0.39358823529411763"/>
    <n v="393.58823529411762"/>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x v="451"/>
  </r>
  <r>
    <n v="452"/>
    <s v="Lost in the Shadows"/>
    <s v="A man must find his way out of the depths of the shadows by using the aid of a little girl."/>
    <n v="750"/>
    <n v="480"/>
    <x v="2"/>
    <s v="US"/>
    <s v="USD"/>
    <n v="1431536015"/>
    <n v="1428944015"/>
    <b v="0"/>
    <n v="12"/>
    <b v="0"/>
    <s v="film &amp; video/animation"/>
    <n v="0.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x v="459"/>
  </r>
  <r>
    <n v="460"/>
    <s v="Darwin's Kiss"/>
    <s v="An animated web series about biological evolution gone haywire."/>
    <n v="8500"/>
    <n v="25"/>
    <x v="2"/>
    <s v="US"/>
    <s v="USD"/>
    <n v="1401595200"/>
    <n v="1398862875"/>
    <b v="0"/>
    <n v="2"/>
    <b v="0"/>
    <s v="film &amp; video/animation"/>
    <n v="2.9411764705882353E-3"/>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x v="464"/>
  </r>
  <r>
    <n v="465"/>
    <s v="&quot;Amp&quot; A Story About a Robot"/>
    <s v="&quot;Amp&quot; is a short film about a robot with needs."/>
    <n v="512"/>
    <n v="138"/>
    <x v="2"/>
    <s v="US"/>
    <s v="USD"/>
    <n v="1403837574"/>
    <n v="1402455174"/>
    <b v="0"/>
    <n v="8"/>
    <b v="0"/>
    <s v="film &amp; video/animation"/>
    <n v="0.26953125"/>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x v="468"/>
  </r>
  <r>
    <n v="469"/>
    <s v="Dreamland PERSONALISED Animated Shorts Film"/>
    <s v="Create a personalised animation film using your child's name and photo."/>
    <n v="6000"/>
    <n v="0"/>
    <x v="2"/>
    <s v="GB"/>
    <s v="GBP"/>
    <n v="1409960724"/>
    <n v="1404776724"/>
    <b v="0"/>
    <n v="0"/>
    <b v="0"/>
    <s v="film &amp; video/animation"/>
    <n v="0"/>
    <e v="#DI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x v="475"/>
  </r>
  <r>
    <n v="476"/>
    <s v="Sight Word Music Videos"/>
    <s v="Animated Music Videos that teach kids how to read."/>
    <n v="220000"/>
    <n v="4906.59"/>
    <x v="2"/>
    <s v="US"/>
    <s v="USD"/>
    <n v="1401767940"/>
    <n v="1398727441"/>
    <b v="0"/>
    <n v="124"/>
    <b v="0"/>
    <s v="film &amp; video/animation"/>
    <n v="2.2302681818181819E-2"/>
    <n v="39.569274193548388"/>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x v="489"/>
  </r>
  <r>
    <n v="490"/>
    <s v="PROJECT IS CANCELLED"/>
    <s v="Cancelled"/>
    <n v="1000"/>
    <n v="0"/>
    <x v="2"/>
    <s v="US"/>
    <s v="USD"/>
    <n v="1345677285"/>
    <n v="1343085285"/>
    <b v="0"/>
    <n v="0"/>
    <b v="0"/>
    <s v="film &amp; video/animation"/>
    <n v="0"/>
    <e v="#DI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x v="49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x v="496"/>
  </r>
  <r>
    <n v="497"/>
    <s v="Galaxy Probe Kids"/>
    <s v="live-action/animated series pilot."/>
    <n v="4480"/>
    <n v="30"/>
    <x v="2"/>
    <s v="US"/>
    <s v="USD"/>
    <n v="1419483600"/>
    <n v="1414889665"/>
    <b v="0"/>
    <n v="3"/>
    <b v="0"/>
    <s v="film &amp; video/animation"/>
    <n v="6.6964285714285711E-3"/>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x v="515"/>
  </r>
  <r>
    <n v="516"/>
    <s v="Shipmates"/>
    <s v="A big brother style comedy animation series starring famous seafarers"/>
    <n v="5000"/>
    <n v="0"/>
    <x v="2"/>
    <s v="GB"/>
    <s v="GBP"/>
    <n v="1432752080"/>
    <n v="1427568080"/>
    <b v="0"/>
    <n v="0"/>
    <b v="0"/>
    <s v="film &amp; video/animation"/>
    <n v="0"/>
    <e v="#DI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x v="521"/>
  </r>
  <r>
    <n v="522"/>
    <s v="COMPASS PLAYERS"/>
    <s v="*** TO MAKE DONATIONS IN THE FUTURE                                   GO TO OUR WEBSITE: www.compassplayers.com ***"/>
    <n v="3000"/>
    <n v="3440"/>
    <x v="0"/>
    <s v="US"/>
    <s v="USD"/>
    <n v="1458518325"/>
    <n v="1456793925"/>
    <b v="0"/>
    <n v="31"/>
    <b v="1"/>
    <s v="theater/plays"/>
    <n v="1.1466666666666667"/>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x v="527"/>
  </r>
  <r>
    <n v="528"/>
    <s v="Devastated No Matter What"/>
    <s v="A Festival Backed Production of a Full-Length Play."/>
    <n v="1150"/>
    <n v="1330"/>
    <x v="0"/>
    <s v="US"/>
    <s v="USD"/>
    <n v="1434921600"/>
    <n v="1433109907"/>
    <b v="0"/>
    <n v="30"/>
    <b v="1"/>
    <s v="theater/plays"/>
    <n v="1.1565217391304348"/>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x v="540"/>
  </r>
  <r>
    <n v="541"/>
    <s v="Deviations"/>
    <s v="A website dedicated to local Kink Communities; to find others with matching interests and bring them together."/>
    <n v="4500"/>
    <n v="25"/>
    <x v="2"/>
    <s v="US"/>
    <s v="USD"/>
    <n v="1446080834"/>
    <n v="1443488834"/>
    <b v="0"/>
    <n v="1"/>
    <b v="0"/>
    <s v="technology/web"/>
    <n v="5.5555555555555558E-3"/>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x v="551"/>
  </r>
  <r>
    <n v="552"/>
    <s v="Spinnable Social Media"/>
    <s v="Axoral is a 3d interactive social media interface, with the potential to be so much more, but we need your help!"/>
    <n v="45000"/>
    <n v="0"/>
    <x v="2"/>
    <s v="CA"/>
    <s v="CAD"/>
    <n v="1452350896"/>
    <n v="1447166896"/>
    <b v="0"/>
    <n v="0"/>
    <b v="0"/>
    <s v="technology/web"/>
    <n v="0"/>
    <e v="#DIV/0!"/>
    <x v="2"/>
    <s v="web"/>
    <x v="552"/>
    <x v="552"/>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x v="555"/>
  </r>
  <r>
    <n v="556"/>
    <s v="Braille Academy"/>
    <s v="An educational platform for learning Unified English Braille Code"/>
    <n v="8000"/>
    <n v="200"/>
    <x v="2"/>
    <s v="US"/>
    <s v="USD"/>
    <n v="1452112717"/>
    <n v="1449520717"/>
    <b v="0"/>
    <n v="1"/>
    <b v="0"/>
    <s v="technology/web"/>
    <n v="2.5000000000000001E-2"/>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x v="568"/>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x v="569"/>
  </r>
  <r>
    <n v="570"/>
    <s v="Relaunching in May"/>
    <s v="Humans have AM/FM/Satellite radio, kids have radio Disney, pets have DogCatRadio."/>
    <n v="85000"/>
    <n v="142"/>
    <x v="2"/>
    <s v="US"/>
    <s v="USD"/>
    <n v="1455822569"/>
    <n v="1453230569"/>
    <b v="0"/>
    <n v="1"/>
    <b v="0"/>
    <s v="technology/web"/>
    <n v="1.6705882352941177E-3"/>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x v="575"/>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x v="577"/>
  </r>
  <r>
    <n v="578"/>
    <s v="weBuy Crowdsourced Shopping"/>
    <s v="weBuy trade built on technology and Crowd Sourced Power"/>
    <n v="125000"/>
    <n v="14"/>
    <x v="2"/>
    <s v="GB"/>
    <s v="GBP"/>
    <n v="1441633993"/>
    <n v="1439560393"/>
    <b v="0"/>
    <n v="7"/>
    <b v="0"/>
    <s v="technology/web"/>
    <n v="1.12E-4"/>
    <n v="2"/>
    <x v="2"/>
    <s v="web"/>
    <x v="578"/>
    <x v="578"/>
  </r>
  <r>
    <n v="579"/>
    <s v="Course: Learn Cryptography"/>
    <s v="Learn classic and public key cryptography with a full proof-of-concept system in JavaScript."/>
    <n v="12000"/>
    <n v="175"/>
    <x v="2"/>
    <s v="US"/>
    <s v="USD"/>
    <n v="1419539223"/>
    <n v="1416947223"/>
    <b v="0"/>
    <n v="5"/>
    <b v="0"/>
    <s v="technology/web"/>
    <n v="1.4583333333333334E-2"/>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x v="582"/>
  </r>
  <r>
    <n v="583"/>
    <s v="HackersArchive.com"/>
    <s v="HackersArchive.com will help rid the web of viruses and scams found everywhere else you look!"/>
    <n v="9000"/>
    <n v="1"/>
    <x v="2"/>
    <s v="US"/>
    <s v="USD"/>
    <n v="1426800687"/>
    <n v="1424212287"/>
    <b v="0"/>
    <n v="1"/>
    <b v="0"/>
    <s v="technology/web"/>
    <n v="1.1111111111111112E-4"/>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x v="584"/>
  </r>
  <r>
    <n v="585"/>
    <s v="Link Card"/>
    <s v="SAVE UP TO 40% WHEN YOU SPEND!_x000a__x000a_PRE-ORDER YOUR LINK CARD TODAY"/>
    <n v="9000"/>
    <n v="0"/>
    <x v="2"/>
    <s v="GB"/>
    <s v="GBP"/>
    <n v="1448928000"/>
    <n v="1444123377"/>
    <b v="0"/>
    <n v="0"/>
    <b v="0"/>
    <s v="technology/web"/>
    <n v="0"/>
    <e v="#DIV/0!"/>
    <x v="2"/>
    <s v="web"/>
    <x v="585"/>
    <x v="585"/>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x v="588"/>
  </r>
  <r>
    <n v="589"/>
    <s v="Get Neighborly"/>
    <s v="Services closer than you think..."/>
    <n v="7500"/>
    <n v="1"/>
    <x v="2"/>
    <s v="US"/>
    <s v="USD"/>
    <n v="1436366699"/>
    <n v="1435070699"/>
    <b v="0"/>
    <n v="1"/>
    <b v="0"/>
    <s v="technology/web"/>
    <n v="1.3333333333333334E-4"/>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x v="593"/>
  </r>
  <r>
    <n v="594"/>
    <s v="Unleashed Fitness"/>
    <s v="Creating a fitness site that will change the fitness game forever!"/>
    <n v="25000"/>
    <n v="26"/>
    <x v="2"/>
    <s v="US"/>
    <s v="USD"/>
    <n v="1460832206"/>
    <n v="1458240206"/>
    <b v="0"/>
    <n v="2"/>
    <b v="0"/>
    <s v="technology/web"/>
    <n v="1.0399999999999999E-3"/>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x v="595"/>
  </r>
  <r>
    <n v="596"/>
    <s v="DigitaliBook free library"/>
    <s v="We present digitaibook,com site which can become a free electronic library with your help,"/>
    <n v="20000"/>
    <n v="6"/>
    <x v="2"/>
    <s v="US"/>
    <s v="USD"/>
    <n v="1478122292"/>
    <n v="1475530292"/>
    <b v="0"/>
    <n v="2"/>
    <b v="0"/>
    <s v="technology/web"/>
    <n v="2.9999999999999997E-4"/>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x v="597"/>
  </r>
  <r>
    <n v="598"/>
    <s v="Goals not creeds"/>
    <s v="This is a project to create a crowd-funding site for Urantia Book readers worldwide."/>
    <n v="2500"/>
    <n v="850"/>
    <x v="2"/>
    <s v="US"/>
    <s v="USD"/>
    <n v="1417737781"/>
    <n v="1415145781"/>
    <b v="0"/>
    <n v="7"/>
    <b v="0"/>
    <s v="technology/web"/>
    <n v="0.34"/>
    <n v="121.42857142857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x v="599"/>
  </r>
  <r>
    <n v="600"/>
    <s v="Anaheim California here we come but we need your help."/>
    <s v="Science Technology Engineering and Math + youth = a brighter tomorrow."/>
    <n v="5000"/>
    <n v="100"/>
    <x v="1"/>
    <s v="US"/>
    <s v="USD"/>
    <n v="1431198562"/>
    <n v="1426014562"/>
    <b v="0"/>
    <n v="1"/>
    <b v="0"/>
    <s v="technology/web"/>
    <n v="0.0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x v="604"/>
  </r>
  <r>
    <n v="605"/>
    <s v="Teach Your Parents iPad (Canceled)"/>
    <s v="An iPad support care package for your parents / seniors."/>
    <n v="5000"/>
    <n v="131"/>
    <x v="1"/>
    <s v="US"/>
    <s v="USD"/>
    <n v="1440318908"/>
    <n v="1436430908"/>
    <b v="0"/>
    <n v="8"/>
    <b v="0"/>
    <s v="technology/web"/>
    <n v="2.6200000000000001E-2"/>
    <n v="16.375"/>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x v="609"/>
  </r>
  <r>
    <n v="610"/>
    <s v="UniteChrist (Canceled)"/>
    <s v="We are creating a Christian social network to empower, educate, and connect Christians all over the world."/>
    <n v="13803"/>
    <n v="0"/>
    <x v="1"/>
    <s v="US"/>
    <s v="USD"/>
    <n v="1429732586"/>
    <n v="1427140586"/>
    <b v="0"/>
    <n v="0"/>
    <b v="0"/>
    <s v="technology/web"/>
    <n v="0"/>
    <e v="#DI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x v="611"/>
  </r>
  <r>
    <n v="612"/>
    <s v="Web Streaming 2.0 (Canceled)"/>
    <s v="A Fast and Reliable new Web platform to stream videos from Internet"/>
    <n v="10000"/>
    <n v="0"/>
    <x v="1"/>
    <s v="IT"/>
    <s v="EUR"/>
    <n v="1472777146"/>
    <n v="1470185146"/>
    <b v="0"/>
    <n v="0"/>
    <b v="0"/>
    <s v="technology/web"/>
    <n v="0"/>
    <e v="#DI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x v="618"/>
  </r>
  <r>
    <n v="619"/>
    <s v="Big Data (Canceled)"/>
    <s v="Big Data Sets for researchers interested in improving the quality of life."/>
    <n v="2500000"/>
    <n v="1"/>
    <x v="1"/>
    <s v="US"/>
    <s v="USD"/>
    <n v="1416933390"/>
    <n v="1411745790"/>
    <b v="0"/>
    <n v="1"/>
    <b v="0"/>
    <s v="technology/web"/>
    <n v="3.9999999999999998E-7"/>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x v="633"/>
  </r>
  <r>
    <n v="634"/>
    <s v="pitchtograndma (Canceled)"/>
    <s v="We help companies to explain what they do in simple, grandma-would-understand terms."/>
    <n v="5000"/>
    <n v="1"/>
    <x v="1"/>
    <s v="US"/>
    <s v="USD"/>
    <n v="1424989029"/>
    <n v="1422397029"/>
    <b v="0"/>
    <n v="1"/>
    <b v="0"/>
    <s v="technology/web"/>
    <n v="2.0000000000000001E-4"/>
    <n v="1"/>
    <x v="2"/>
    <s v="web"/>
    <x v="634"/>
    <x v="634"/>
  </r>
  <r>
    <n v="635"/>
    <s v="Pleero, A Technology Team Building Website (Canceled)"/>
    <s v="Network used for building technology development teams."/>
    <n v="25000"/>
    <n v="2"/>
    <x v="1"/>
    <s v="US"/>
    <s v="USD"/>
    <n v="1428804762"/>
    <n v="1426212762"/>
    <b v="0"/>
    <n v="1"/>
    <b v="0"/>
    <s v="technology/web"/>
    <n v="8.0000000000000007E-5"/>
    <n v="2"/>
    <x v="2"/>
    <s v="web"/>
    <x v="635"/>
    <x v="635"/>
  </r>
  <r>
    <n v="636"/>
    <s v="Keto Advice (Canceled)"/>
    <s v="With no central location for keto knowledge, keto advice will be a community run knowledge base."/>
    <n v="2000"/>
    <n v="4"/>
    <x v="1"/>
    <s v="GB"/>
    <s v="GBP"/>
    <n v="1433587620"/>
    <n v="1430996150"/>
    <b v="0"/>
    <n v="1"/>
    <b v="0"/>
    <s v="technology/web"/>
    <n v="2E-3"/>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x v="637"/>
  </r>
  <r>
    <n v="638"/>
    <s v="W (Canceled)"/>
    <s v="O0"/>
    <n v="200000"/>
    <n v="18"/>
    <x v="1"/>
    <s v="DE"/>
    <s v="EUR"/>
    <n v="1490447662"/>
    <n v="1485267262"/>
    <b v="0"/>
    <n v="6"/>
    <b v="0"/>
    <s v="technology/web"/>
    <n v="9.0000000000000006E-5"/>
    <n v="3"/>
    <x v="2"/>
    <s v="web"/>
    <x v="638"/>
    <x v="638"/>
  </r>
  <r>
    <n v="639"/>
    <s v="Kids Educational Social Media Site (Canceled)"/>
    <s v="Development of a Safe and Educational Social Media site for kids."/>
    <n v="1000000"/>
    <n v="1"/>
    <x v="1"/>
    <s v="US"/>
    <s v="USD"/>
    <n v="1413208795"/>
    <n v="1408024795"/>
    <b v="0"/>
    <n v="1"/>
    <b v="0"/>
    <s v="technology/web"/>
    <n v="9.9999999999999995E-7"/>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x v="644"/>
  </r>
  <r>
    <n v="645"/>
    <s v="Carbon Fiber Collar Stays"/>
    <s v="Ever wanted to own something made out of carbon fiber? Now you can!"/>
    <n v="2000"/>
    <n v="5574"/>
    <x v="0"/>
    <s v="US"/>
    <s v="USD"/>
    <n v="1470962274"/>
    <n v="1468370274"/>
    <b v="0"/>
    <n v="237"/>
    <b v="1"/>
    <s v="technology/wearables"/>
    <n v="2.7869999999999999"/>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x v="647"/>
  </r>
  <r>
    <n v="648"/>
    <s v="Audio Jacket"/>
    <s v="Get ready for the next product that you canâ€™t live without"/>
    <n v="35000"/>
    <n v="44388"/>
    <x v="0"/>
    <s v="US"/>
    <s v="USD"/>
    <n v="1413304708"/>
    <n v="1410280708"/>
    <b v="0"/>
    <n v="27"/>
    <b v="1"/>
    <s v="technology/wearables"/>
    <n v="1.2682285714285715"/>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x v="658"/>
  </r>
  <r>
    <n v="659"/>
    <s v="Lulu Watch Designs - Apple Watch"/>
    <s v="Sync up your lifestyle"/>
    <n v="3000"/>
    <n v="3017"/>
    <x v="0"/>
    <s v="US"/>
    <s v="USD"/>
    <n v="1440339295"/>
    <n v="1437747295"/>
    <b v="0"/>
    <n v="21"/>
    <b v="1"/>
    <s v="technology/wearables"/>
    <n v="1.0056666666666667"/>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x v="683"/>
  </r>
  <r>
    <n v="684"/>
    <s v="Arcus Motion Analyzer | The Versatile Smart Ring"/>
    <s v="Arcus gives your fingers super powers."/>
    <n v="320000"/>
    <n v="23948"/>
    <x v="2"/>
    <s v="US"/>
    <s v="USD"/>
    <n v="1406257200"/>
    <n v="1403176891"/>
    <b v="0"/>
    <n v="135"/>
    <b v="0"/>
    <s v="technology/wearables"/>
    <n v="7.4837500000000001E-2"/>
    <n v="177.3925925925925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x v="689"/>
  </r>
  <r>
    <n v="690"/>
    <s v="BLOXSHIELD"/>
    <s v="A radiation shield for your fitness tracker, smartwatch or other wearable smart device"/>
    <n v="20000"/>
    <n v="2468"/>
    <x v="2"/>
    <s v="US"/>
    <s v="USD"/>
    <n v="1473400800"/>
    <n v="1469718841"/>
    <b v="0"/>
    <n v="34"/>
    <b v="0"/>
    <s v="technology/wearables"/>
    <n v="0.1234"/>
    <n v="72.588235294117652"/>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x v="695"/>
  </r>
  <r>
    <n v="696"/>
    <s v="trustee"/>
    <s v="Show your fidelity by wearing the Trustee rings! Show where you are (at)!"/>
    <n v="175000"/>
    <n v="1"/>
    <x v="2"/>
    <s v="NL"/>
    <s v="EUR"/>
    <n v="1406326502"/>
    <n v="1403734502"/>
    <b v="0"/>
    <n v="1"/>
    <b v="0"/>
    <s v="technology/wearables"/>
    <n v="5.7142857142857145E-6"/>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x v="704"/>
  </r>
  <r>
    <n v="705"/>
    <s v="SomnoScope"/>
    <s v="The closest thing ever to the Holy Grail of wearables technology"/>
    <n v="100000"/>
    <n v="977"/>
    <x v="2"/>
    <s v="NL"/>
    <s v="EUR"/>
    <n v="1484999278"/>
    <n v="1482407278"/>
    <b v="0"/>
    <n v="5"/>
    <b v="0"/>
    <s v="technology/wearables"/>
    <n v="9.7699999999999992E-3"/>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x v="708"/>
  </r>
  <r>
    <n v="709"/>
    <s v="lumiglove"/>
    <s v="A &quot;handheld&quot; light, which eases the way you illuminate objects and/or paths."/>
    <n v="15000"/>
    <n v="61"/>
    <x v="2"/>
    <s v="US"/>
    <s v="USD"/>
    <n v="1417741159"/>
    <n v="1415149159"/>
    <b v="0"/>
    <n v="2"/>
    <b v="0"/>
    <s v="technology/wearables"/>
    <n v="4.0666666666666663E-3"/>
    <n v="30.5"/>
    <x v="2"/>
    <s v="wearables"/>
    <x v="709"/>
    <x v="709"/>
  </r>
  <r>
    <n v="710"/>
    <s v="Hate York Shirt 2.0"/>
    <s v="Shirts, so technologically advanced, they connect mentally to their audience upon sight."/>
    <n v="1200"/>
    <n v="0"/>
    <x v="2"/>
    <s v="CA"/>
    <s v="CAD"/>
    <n v="1408495440"/>
    <n v="1405640302"/>
    <b v="0"/>
    <n v="0"/>
    <b v="0"/>
    <s v="technology/wearables"/>
    <n v="0"/>
    <e v="#DI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x v="716"/>
  </r>
  <r>
    <n v="717"/>
    <s v="cool air belt"/>
    <s v="Cool air flowing under clothing keeps you cool."/>
    <n v="100000"/>
    <n v="305"/>
    <x v="2"/>
    <s v="US"/>
    <s v="USD"/>
    <n v="1409949002"/>
    <n v="1407357002"/>
    <b v="0"/>
    <n v="4"/>
    <b v="0"/>
    <s v="technology/wearables"/>
    <n v="3.0500000000000002E-3"/>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x v="729"/>
  </r>
  <r>
    <n v="730"/>
    <s v="Encyclopedia of Surfing"/>
    <s v="A Massive but Cheerful Online Digital Archive of Surfing"/>
    <n v="20000"/>
    <n v="26438"/>
    <x v="0"/>
    <s v="US"/>
    <s v="USD"/>
    <n v="1323280391"/>
    <n v="1320688391"/>
    <b v="0"/>
    <n v="265"/>
    <b v="1"/>
    <s v="publishing/nonfiction"/>
    <n v="1.3219000000000001"/>
    <n v="99.766037735849054"/>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x v="733"/>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x v="740"/>
  </r>
  <r>
    <n v="741"/>
    <s v="reVILNA: the vilna ghetto project"/>
    <s v="A revolutionary digital mapping project of the Vilna Ghetto"/>
    <n v="13000"/>
    <n v="13293.8"/>
    <x v="0"/>
    <s v="US"/>
    <s v="USD"/>
    <n v="1370964806"/>
    <n v="1367940806"/>
    <b v="0"/>
    <n v="94"/>
    <b v="1"/>
    <s v="publishing/nonfiction"/>
    <n v="1.0226"/>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x v="745"/>
  </r>
  <r>
    <n v="746"/>
    <s v="Attention: People With Body Parts"/>
    <s v="This is a book of letters. Letters to our body parts."/>
    <n v="2987"/>
    <n v="3318"/>
    <x v="0"/>
    <s v="US"/>
    <s v="USD"/>
    <n v="1348372740"/>
    <n v="1346806909"/>
    <b v="0"/>
    <n v="97"/>
    <b v="1"/>
    <s v="publishing/nonfiction"/>
    <n v="1.1108135252761968"/>
    <n v="34.206185567010309"/>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x v="763"/>
  </r>
  <r>
    <n v="764"/>
    <s v="[JOE]KES"/>
    <s v="[JOE]KES is a book full of over 200 original, sometimes funny, pun-ish Joekes. If you hate the book, use it as a coster!"/>
    <n v="5000"/>
    <n v="0"/>
    <x v="2"/>
    <s v="US"/>
    <s v="USD"/>
    <n v="1441858161"/>
    <n v="1439266161"/>
    <b v="0"/>
    <n v="0"/>
    <b v="0"/>
    <s v="publishing/fiction"/>
    <n v="0"/>
    <e v="#DI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x v="791"/>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x v="799"/>
  </r>
  <r>
    <n v="800"/>
    <s v="LF4 WildFire"/>
    <s v="Scotland's premier classic rock and metal festival, 3 days, 3-4 stages, family friendly,  for people of all ages"/>
    <n v="1500"/>
    <n v="2282"/>
    <x v="0"/>
    <s v="GB"/>
    <s v="GBP"/>
    <n v="1410431054"/>
    <n v="1407839054"/>
    <b v="0"/>
    <n v="56"/>
    <b v="1"/>
    <s v="music/rock"/>
    <n v="1.5213333333333334"/>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r>
  <r>
    <n v="806"/>
    <s v="Golden Animals NEW Album!"/>
    <s v="Help Golden Animals finish their NEW Album!"/>
    <n v="8000"/>
    <n v="8355"/>
    <x v="0"/>
    <s v="US"/>
    <s v="USD"/>
    <n v="1315413339"/>
    <n v="1312821339"/>
    <b v="0"/>
    <n v="71"/>
    <b v="1"/>
    <s v="music/rock"/>
    <n v="1.0443750000000001"/>
    <n v="117.67605633802818"/>
    <x v="4"/>
    <s v="rock"/>
    <x v="806"/>
    <x v="806"/>
  </r>
  <r>
    <n v="807"/>
    <s v="Sic Vita - New EP Release - 2017"/>
    <s v="Join the Sic Vita family and lend a hand as we create a new album!"/>
    <n v="4000"/>
    <n v="4205"/>
    <x v="0"/>
    <s v="US"/>
    <s v="USD"/>
    <n v="1488333600"/>
    <n v="1485270311"/>
    <b v="0"/>
    <n v="57"/>
    <b v="1"/>
    <s v="music/rock"/>
    <n v="1.05125"/>
    <n v="73.77192982456139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x v="808"/>
  </r>
  <r>
    <n v="809"/>
    <s v="Peter's New Album!!"/>
    <s v="Acknowledged songwriter looking to record album of new songs to secure a Publishing Contract"/>
    <n v="4000"/>
    <n v="4151"/>
    <x v="0"/>
    <s v="US"/>
    <s v="USD"/>
    <n v="1390161630"/>
    <n v="1387569630"/>
    <b v="0"/>
    <n v="52"/>
    <b v="1"/>
    <s v="music/rock"/>
    <n v="1.03775"/>
    <n v="79.82692307692308"/>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r>
  <r>
    <n v="811"/>
    <s v="Love Water Tour"/>
    <s v="We need your financial support to cover the tour costs!  (Sound, lights, travel, stage design)"/>
    <n v="1000"/>
    <n v="1040"/>
    <x v="0"/>
    <s v="US"/>
    <s v="USD"/>
    <n v="1373475120"/>
    <n v="1371569202"/>
    <b v="0"/>
    <n v="12"/>
    <b v="1"/>
    <s v="music/rock"/>
    <n v="1.04"/>
    <n v="86.666666666666671"/>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x v="812"/>
  </r>
  <r>
    <n v="813"/>
    <s v="Rules of Civility and Decent Behavior"/>
    <s v="A pre order campaign to fund the pressing of our second full length vinyl LP"/>
    <n v="1500"/>
    <n v="2399.94"/>
    <x v="0"/>
    <s v="US"/>
    <s v="USD"/>
    <n v="1342825365"/>
    <n v="1340233365"/>
    <b v="0"/>
    <n v="96"/>
    <b v="1"/>
    <s v="music/rock"/>
    <n v="1.59996"/>
    <n v="24.999375000000001"/>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x v="814"/>
  </r>
  <r>
    <n v="815"/>
    <s v="Some Late Help for The Early Reset"/>
    <s v="Be a part of helping The Early Reset finish their new 7 song EP."/>
    <n v="4000"/>
    <n v="4280"/>
    <x v="0"/>
    <s v="US"/>
    <s v="USD"/>
    <n v="1414879303"/>
    <n v="1412287303"/>
    <b v="0"/>
    <n v="43"/>
    <b v="1"/>
    <s v="music/rock"/>
    <n v="1.07"/>
    <n v="99.534883720930239"/>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x v="818"/>
  </r>
  <r>
    <n v="819"/>
    <s v="Winter Tour"/>
    <s v="We are touring the Southeast in support of our new EP"/>
    <n v="400"/>
    <n v="435"/>
    <x v="0"/>
    <s v="US"/>
    <s v="USD"/>
    <n v="1387601040"/>
    <n v="1386806254"/>
    <b v="0"/>
    <n v="14"/>
    <b v="1"/>
    <s v="music/rock"/>
    <n v="1.0874999999999999"/>
    <n v="31.071428571428573"/>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x v="822"/>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x v="824"/>
  </r>
  <r>
    <n v="825"/>
    <s v="KILL FREEMAN"/>
    <s v="Kickstarting Kill Freeman independently. Help fund the New Record, Video and Live Shows."/>
    <n v="12500"/>
    <n v="12554"/>
    <x v="0"/>
    <s v="US"/>
    <s v="USD"/>
    <n v="1351495284"/>
    <n v="1349335284"/>
    <b v="0"/>
    <n v="99"/>
    <b v="1"/>
    <s v="music/rock"/>
    <n v="1.0043200000000001"/>
    <n v="126.8080808080808"/>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x v="830"/>
  </r>
  <r>
    <n v="831"/>
    <s v="Let The 7Horse Run!"/>
    <s v="7Horse is a new band with a self-funded album and a show they want to rock in your town!"/>
    <n v="1500"/>
    <n v="3500"/>
    <x v="0"/>
    <s v="US"/>
    <s v="USD"/>
    <n v="1335540694"/>
    <n v="1332948694"/>
    <b v="0"/>
    <n v="20"/>
    <b v="1"/>
    <s v="music/rock"/>
    <n v="2.3333333333333335"/>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x v="832"/>
  </r>
  <r>
    <n v="833"/>
    <s v="Ragman Rolls"/>
    <s v="This is an American rock album."/>
    <n v="6000"/>
    <n v="6100"/>
    <x v="0"/>
    <s v="US"/>
    <s v="USD"/>
    <n v="1397941475"/>
    <n v="1395349475"/>
    <b v="0"/>
    <n v="41"/>
    <b v="1"/>
    <s v="music/rock"/>
    <n v="1.0166666666666666"/>
    <n v="148.78048780487805"/>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x v="835"/>
  </r>
  <r>
    <n v="836"/>
    <s v="DESMADRE Full Album + Press Kit"/>
    <s v="An album you can bring home to mom."/>
    <n v="5000"/>
    <n v="5046.5200000000004"/>
    <x v="0"/>
    <s v="US"/>
    <s v="USD"/>
    <n v="1381108918"/>
    <n v="1378516918"/>
    <b v="0"/>
    <n v="46"/>
    <b v="1"/>
    <s v="music/rock"/>
    <n v="1.009304"/>
    <n v="109.70695652173914"/>
    <x v="4"/>
    <s v="rock"/>
    <x v="836"/>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x v="846"/>
  </r>
  <r>
    <n v="847"/>
    <s v="CENTROPYMUSIC"/>
    <s v="MUSIC WITH MEANING!  MUSIC THAT MATTERS!!!"/>
    <n v="10"/>
    <n v="10"/>
    <x v="0"/>
    <s v="US"/>
    <s v="USD"/>
    <n v="1436555376"/>
    <n v="1433963376"/>
    <b v="0"/>
    <n v="1"/>
    <b v="1"/>
    <s v="music/metal"/>
    <n v="1"/>
    <n v="10"/>
    <x v="4"/>
    <s v="metal"/>
    <x v="847"/>
    <x v="847"/>
  </r>
  <r>
    <n v="848"/>
    <s v="God Am"/>
    <s v="God Am, a Grunge/Doom metal band, who have been trying to fund the production of our EP to bring you a unique aural assault."/>
    <n v="300"/>
    <n v="300"/>
    <x v="0"/>
    <s v="US"/>
    <s v="USD"/>
    <n v="1429038033"/>
    <n v="1426446033"/>
    <b v="0"/>
    <n v="16"/>
    <b v="1"/>
    <s v="music/metal"/>
    <n v="1"/>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x v="85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x v="851"/>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x v="852"/>
  </r>
  <r>
    <n v="853"/>
    <s v="sloggoth"/>
    <s v="Help release a CD of sloggoth's first album &quot;sloggoth&quot;.  All contributors of $5 or more get a CD when the goal is met!"/>
    <n v="300"/>
    <n v="300"/>
    <x v="0"/>
    <s v="US"/>
    <s v="USD"/>
    <n v="1424116709"/>
    <n v="1421524709"/>
    <b v="0"/>
    <n v="10"/>
    <b v="1"/>
    <s v="music/metal"/>
    <n v="1"/>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x v="856"/>
  </r>
  <r>
    <n v="857"/>
    <s v="A Reason To Breathe - DEBUT ALBUM"/>
    <s v="Modern Post-Hardcore/Electro music (Hardstyle, EDM, Trap, Dubstep, Dembow, House)."/>
    <n v="1200"/>
    <n v="1200"/>
    <x v="0"/>
    <s v="ES"/>
    <s v="EUR"/>
    <n v="1448463431"/>
    <n v="1444831031"/>
    <b v="0"/>
    <n v="24"/>
    <b v="1"/>
    <s v="music/metal"/>
    <n v="1"/>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x v="865"/>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x v="872"/>
  </r>
  <r>
    <n v="873"/>
    <s v="The Dreamer-An Original Jazz CD"/>
    <s v="Fall in love with &quot;The Dreamer&quot;, new original music from trumpeter Freddie Dunn!"/>
    <n v="3500"/>
    <n v="45"/>
    <x v="2"/>
    <s v="US"/>
    <s v="USD"/>
    <n v="1352610040"/>
    <n v="1349150440"/>
    <b v="0"/>
    <n v="5"/>
    <b v="0"/>
    <s v="music/jazz"/>
    <n v="1.2857142857142857E-2"/>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x v="875"/>
  </r>
  <r>
    <n v="876"/>
    <s v="Sound Of Dobells"/>
    <s v="What was the greatest record shop ever?  DOBELLS!"/>
    <n v="3152"/>
    <n v="1286"/>
    <x v="2"/>
    <s v="GB"/>
    <s v="GBP"/>
    <n v="1359978927"/>
    <n v="1357127727"/>
    <b v="0"/>
    <n v="45"/>
    <b v="0"/>
    <s v="music/jazz"/>
    <n v="0.40799492385786801"/>
    <n v="28.577777777777779"/>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x v="898"/>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x v="899"/>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x v="901"/>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x v="904"/>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x v="905"/>
  </r>
  <r>
    <n v="906"/>
    <s v="24th Music Presents Channeling Motown (Live)"/>
    <s v="The DMV's most respected saxophonist pay tribute to Motown."/>
    <n v="15000"/>
    <n v="0"/>
    <x v="2"/>
    <s v="US"/>
    <s v="USD"/>
    <n v="1394681590"/>
    <n v="1392093190"/>
    <b v="0"/>
    <n v="0"/>
    <b v="0"/>
    <s v="music/jazz"/>
    <n v="0"/>
    <e v="#DIV/0!"/>
    <x v="4"/>
    <s v="jazz"/>
    <x v="906"/>
    <x v="906"/>
  </r>
  <r>
    <n v="907"/>
    <s v="Greg Chambers Saxophone CD"/>
    <s v="Greg Chambers' self-titled CD needs support for post production, replication, and promotion."/>
    <n v="2900"/>
    <n v="0"/>
    <x v="2"/>
    <s v="US"/>
    <s v="USD"/>
    <n v="1315715823"/>
    <n v="1313123823"/>
    <b v="0"/>
    <n v="0"/>
    <b v="0"/>
    <s v="music/jazz"/>
    <n v="0"/>
    <e v="#DI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e v="#DI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x v="91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x v="913"/>
  </r>
  <r>
    <n v="914"/>
    <s v="Soul Of Man Video Project"/>
    <s v="This project is for the making of a music video. All funds will go towards production costs for this event only."/>
    <n v="1500"/>
    <n v="0"/>
    <x v="2"/>
    <s v="US"/>
    <s v="USD"/>
    <n v="1345918747"/>
    <n v="1343326747"/>
    <b v="0"/>
    <n v="0"/>
    <b v="0"/>
    <s v="music/jazz"/>
    <n v="0"/>
    <e v="#DI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x v="918"/>
  </r>
  <r>
    <n v="919"/>
    <s v="Jazz CD:  Out of The Blue"/>
    <s v="Cool jazz with a New Orleans flavor."/>
    <n v="20000"/>
    <n v="100"/>
    <x v="2"/>
    <s v="US"/>
    <s v="USD"/>
    <n v="1355930645"/>
    <n v="1352906645"/>
    <b v="0"/>
    <n v="1"/>
    <b v="0"/>
    <s v="music/jazz"/>
    <n v="5.0000000000000001E-3"/>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x v="926"/>
  </r>
  <r>
    <n v="927"/>
    <s v="JETRO DA SILVA FUNK PROJECT"/>
    <s v="Studio CD/DVD Solo project of Pianist &amp; Keyboardist Jetro da Silva"/>
    <n v="20000"/>
    <n v="0"/>
    <x v="2"/>
    <s v="US"/>
    <s v="USD"/>
    <n v="1337024695"/>
    <n v="1334432695"/>
    <b v="0"/>
    <n v="0"/>
    <b v="0"/>
    <s v="music/jazz"/>
    <n v="0"/>
    <e v="#DIV/0!"/>
    <x v="4"/>
    <s v="jazz"/>
    <x v="927"/>
    <x v="927"/>
  </r>
  <r>
    <n v="928"/>
    <s v="In a Jazzy Motown"/>
    <s v="A real Motown Backup singer on 22 gold and platinum albums headlines her own Jazz CD of Motown songs."/>
    <n v="14500"/>
    <n v="1575"/>
    <x v="2"/>
    <s v="US"/>
    <s v="USD"/>
    <n v="1353196800"/>
    <n v="1348864913"/>
    <b v="0"/>
    <n v="28"/>
    <b v="0"/>
    <s v="music/jazz"/>
    <n v="0.10862068965517241"/>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x v="931"/>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x v="942"/>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x v="944"/>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x v="945"/>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x v="948"/>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x v="950"/>
  </r>
  <r>
    <n v="951"/>
    <s v="Smart Harness"/>
    <s v="Revolutionizing the way we walk our dogs!"/>
    <n v="50000"/>
    <n v="19195"/>
    <x v="2"/>
    <s v="US"/>
    <s v="USD"/>
    <n v="1465054872"/>
    <n v="1461166872"/>
    <b v="0"/>
    <n v="121"/>
    <b v="0"/>
    <s v="technology/wearables"/>
    <n v="0.38390000000000002"/>
    <n v="158.63636363636363"/>
    <x v="2"/>
    <s v="wearables"/>
    <x v="951"/>
    <x v="951"/>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x v="956"/>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x v="962"/>
  </r>
  <r>
    <n v="963"/>
    <s v="The Ultimate Learning Center"/>
    <s v="WE are molding an educated, motivated, non violent GENERATION!"/>
    <n v="35000"/>
    <n v="377"/>
    <x v="2"/>
    <s v="US"/>
    <s v="USD"/>
    <n v="1476717319"/>
    <n v="1473693319"/>
    <b v="0"/>
    <n v="9"/>
    <b v="0"/>
    <s v="technology/wearables"/>
    <n v="1.0771428571428571E-2"/>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x v="966"/>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x v="968"/>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x v="981"/>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x v="988"/>
  </r>
  <r>
    <n v="989"/>
    <s v="Power Rope"/>
    <s v="The most useful phone charger you will ever buy"/>
    <n v="10000"/>
    <n v="1677"/>
    <x v="2"/>
    <s v="US"/>
    <s v="USD"/>
    <n v="1475101495"/>
    <n v="1472509495"/>
    <b v="0"/>
    <n v="32"/>
    <b v="0"/>
    <s v="technology/wearables"/>
    <n v="0.16769999999999999"/>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x v="991"/>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x v="996"/>
  </r>
  <r>
    <n v="997"/>
    <s v="iPhanny"/>
    <s v="The iPhanny keeps your iPhone 6 safe from bending in those dangerous pants pockets."/>
    <n v="5000"/>
    <n v="65"/>
    <x v="2"/>
    <s v="US"/>
    <s v="USD"/>
    <n v="1417145297"/>
    <n v="1414549697"/>
    <b v="0"/>
    <n v="8"/>
    <b v="0"/>
    <s v="technology/wearables"/>
    <n v="1.2999999999999999E-2"/>
    <n v="8.125"/>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x v="1017"/>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x v="1029"/>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x v="1031"/>
  </r>
  <r>
    <n v="1032"/>
    <s v="Phantom Ship / Coastal (Album Preorder)"/>
    <s v="Ideal for living rooms and open spaces."/>
    <n v="5400"/>
    <n v="5858.84"/>
    <x v="0"/>
    <s v="US"/>
    <s v="USD"/>
    <n v="1466697625"/>
    <n v="1464105625"/>
    <b v="0"/>
    <n v="96"/>
    <b v="1"/>
    <s v="music/electronic music"/>
    <n v="1.0849703703703704"/>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x v="1048"/>
  </r>
  <r>
    <n v="1049"/>
    <s v="J1 (Canceled)"/>
    <s v="------"/>
    <n v="12000"/>
    <n v="0"/>
    <x v="1"/>
    <s v="US"/>
    <s v="USD"/>
    <n v="1455272445"/>
    <n v="1452680445"/>
    <b v="0"/>
    <n v="0"/>
    <b v="0"/>
    <s v="journalism/audio"/>
    <n v="0"/>
    <e v="#DIV/0!"/>
    <x v="5"/>
    <s v="audio"/>
    <x v="1049"/>
    <x v="1049"/>
  </r>
  <r>
    <n v="1050"/>
    <s v="The (Secular) Barbershop Podcast (Canceled)"/>
    <s v="Secularism is on the rise and I hear you.Talk to me."/>
    <n v="2500"/>
    <n v="0"/>
    <x v="1"/>
    <s v="US"/>
    <s v="USD"/>
    <n v="1442257677"/>
    <n v="1439665677"/>
    <b v="0"/>
    <n v="0"/>
    <b v="0"/>
    <s v="journalism/audio"/>
    <n v="0"/>
    <e v="#DI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x v="1058"/>
  </r>
  <r>
    <n v="1059"/>
    <s v="Voice Over Artist (Canceled)"/>
    <s v="Turning myself into a vocal artist."/>
    <n v="1100"/>
    <n v="0"/>
    <x v="1"/>
    <s v="US"/>
    <s v="USD"/>
    <n v="1426269456"/>
    <n v="1423681056"/>
    <b v="0"/>
    <n v="0"/>
    <b v="0"/>
    <s v="journalism/audio"/>
    <n v="0"/>
    <e v="#DI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x v="1060"/>
  </r>
  <r>
    <n v="1061"/>
    <s v="Chat Box 23 (Canceled)"/>
    <s v="T.O., Adi &amp; Mercedes discuss their point of views, women's issues &amp; Hollywood Hotties."/>
    <n v="4000"/>
    <n v="0"/>
    <x v="1"/>
    <s v="US"/>
    <s v="USD"/>
    <n v="1462150800"/>
    <n v="1456987108"/>
    <b v="0"/>
    <n v="0"/>
    <b v="0"/>
    <s v="journalism/audio"/>
    <n v="0"/>
    <e v="#DIV/0!"/>
    <x v="5"/>
    <s v="audio"/>
    <x v="1061"/>
    <x v="1061"/>
  </r>
  <r>
    <n v="1062"/>
    <s v="RETURNING AT A LATER DATE"/>
    <s v="SEE US ON PATREON www.badgirlartwork.com"/>
    <n v="199"/>
    <n v="190"/>
    <x v="1"/>
    <s v="US"/>
    <s v="USD"/>
    <n v="1468351341"/>
    <n v="1467746541"/>
    <b v="0"/>
    <n v="4"/>
    <b v="0"/>
    <s v="journalism/audio"/>
    <n v="0.95477386934673369"/>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x v="1072"/>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x v="1074"/>
  </r>
  <r>
    <n v="1075"/>
    <s v="Towers Of The Apocalypse"/>
    <s v="Fully 3D, post Apocalyptic themed tower defense video game. New take on the genre."/>
    <n v="1000"/>
    <n v="45"/>
    <x v="2"/>
    <s v="US"/>
    <s v="USD"/>
    <n v="1336340516"/>
    <n v="1333748516"/>
    <b v="0"/>
    <n v="3"/>
    <b v="0"/>
    <s v="games/video games"/>
    <n v="4.4999999999999998E-2"/>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x v="108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x v="1083"/>
  </r>
  <r>
    <n v="1084"/>
    <s v="My own channel"/>
    <s v="I want to start my own channel for gaming"/>
    <n v="550"/>
    <n v="0"/>
    <x v="2"/>
    <s v="US"/>
    <s v="USD"/>
    <n v="1407534804"/>
    <n v="1404942804"/>
    <b v="0"/>
    <n v="0"/>
    <b v="0"/>
    <s v="games/video games"/>
    <n v="0"/>
    <e v="#DIV/0!"/>
    <x v="6"/>
    <s v="video games"/>
    <x v="1084"/>
    <x v="108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x v="1085"/>
  </r>
  <r>
    <n v="1086"/>
    <s v="Cyber Universe Online"/>
    <s v="Humanity's future in the Galaxy"/>
    <n v="18000"/>
    <n v="15"/>
    <x v="2"/>
    <s v="US"/>
    <s v="USD"/>
    <n v="1408913291"/>
    <n v="1406321291"/>
    <b v="0"/>
    <n v="2"/>
    <b v="0"/>
    <s v="games/video games"/>
    <n v="8.3333333333333339E-4"/>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x v="108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x v="1088"/>
  </r>
  <r>
    <n v="1089"/>
    <s v="Farabel"/>
    <s v="Farabel is a single player turn-based fantasy strategy game for Mac/PC/Linux"/>
    <n v="15000"/>
    <n v="1174"/>
    <x v="2"/>
    <s v="FR"/>
    <s v="EUR"/>
    <n v="1435293175"/>
    <n v="1432701175"/>
    <b v="0"/>
    <n v="49"/>
    <b v="0"/>
    <s v="games/video games"/>
    <n v="7.8266666666666665E-2"/>
    <n v="23.95918367346938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x v="1096"/>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x v="109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x v="1100"/>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x v="111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x v="111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x v="1119"/>
  </r>
  <r>
    <n v="1120"/>
    <s v="PlanEt Ninjahwah"/>
    <s v="Planet Ninjahwah is a highly anticipated futuristic action adventure game that will blow your mind!!"/>
    <n v="25000"/>
    <n v="0"/>
    <x v="2"/>
    <s v="US"/>
    <s v="USD"/>
    <n v="1319835400"/>
    <n v="1315947400"/>
    <b v="0"/>
    <n v="0"/>
    <b v="0"/>
    <s v="games/video games"/>
    <n v="0"/>
    <e v="#DIV/0!"/>
    <x v="6"/>
    <s v="video games"/>
    <x v="1120"/>
    <x v="1120"/>
  </r>
  <r>
    <n v="1121"/>
    <s v="Pwincess"/>
    <s v="An action packed, side scrolling, platform jumping, laser shooting ADVENTURE that will be fun for everyone."/>
    <n v="250000"/>
    <n v="29"/>
    <x v="2"/>
    <s v="US"/>
    <s v="USD"/>
    <n v="1457904316"/>
    <n v="1455315916"/>
    <b v="0"/>
    <n v="5"/>
    <b v="0"/>
    <s v="games/video games"/>
    <n v="1.16E-4"/>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x v="1127"/>
  </r>
  <r>
    <n v="1128"/>
    <s v="Flying Turds"/>
    <s v="#havingfunFTW"/>
    <n v="1000"/>
    <n v="1"/>
    <x v="2"/>
    <s v="GB"/>
    <s v="GBP"/>
    <n v="1407425717"/>
    <n v="1404833717"/>
    <b v="0"/>
    <n v="1"/>
    <b v="0"/>
    <s v="games/mobile games"/>
    <n v="1E-3"/>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x v="1131"/>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x v="1140"/>
  </r>
  <r>
    <n v="1141"/>
    <s v="Arena Z - Zombie Survival"/>
    <s v="I think this will be a great game!"/>
    <n v="500"/>
    <n v="0"/>
    <x v="2"/>
    <s v="DE"/>
    <s v="EUR"/>
    <n v="1436460450"/>
    <n v="1433868450"/>
    <b v="0"/>
    <n v="0"/>
    <b v="0"/>
    <s v="games/mobile games"/>
    <n v="0"/>
    <e v="#DI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x v="1147"/>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x v="1148"/>
  </r>
  <r>
    <n v="1149"/>
    <s v="The Floridian Food Truck"/>
    <s v="Bringing culturally diverse Floridian cuisine to the people!"/>
    <n v="50000"/>
    <n v="75"/>
    <x v="2"/>
    <s v="US"/>
    <s v="USD"/>
    <n v="1466096566"/>
    <n v="1463504566"/>
    <b v="0"/>
    <n v="2"/>
    <b v="0"/>
    <s v="food/food trucks"/>
    <n v="1.5E-3"/>
    <n v="37.5"/>
    <x v="7"/>
    <s v="food trucks"/>
    <x v="1149"/>
    <x v="1149"/>
  </r>
  <r>
    <n v="1150"/>
    <s v="Chef Po's Food Truck"/>
    <s v="Bringing delicious authentic and fusion Taiwanese Food to the West Coast."/>
    <n v="2500"/>
    <n v="252"/>
    <x v="2"/>
    <s v="US"/>
    <s v="USD"/>
    <n v="1452293675"/>
    <n v="1447109675"/>
    <b v="0"/>
    <n v="6"/>
    <b v="0"/>
    <s v="food/food trucks"/>
    <n v="0.1008"/>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x v="1151"/>
  </r>
  <r>
    <n v="1152"/>
    <s v="Peruvian King Food Truck"/>
    <s v="Peruvian food truck with an LA twist."/>
    <n v="16000"/>
    <n v="911"/>
    <x v="2"/>
    <s v="US"/>
    <s v="USD"/>
    <n v="1431709312"/>
    <n v="1429117312"/>
    <b v="0"/>
    <n v="15"/>
    <b v="0"/>
    <s v="food/food trucks"/>
    <n v="5.6937500000000002E-2"/>
    <n v="60.733333333333334"/>
    <x v="7"/>
    <s v="food trucks"/>
    <x v="1152"/>
    <x v="1152"/>
  </r>
  <r>
    <n v="1153"/>
    <s v="The Cold Spot Mobile Trailer"/>
    <s v="A mobile concession trailer for snow cones, ice cream, smoothies and more"/>
    <n v="8000"/>
    <n v="50"/>
    <x v="2"/>
    <s v="US"/>
    <s v="USD"/>
    <n v="1434647305"/>
    <n v="1432055305"/>
    <b v="0"/>
    <n v="1"/>
    <b v="0"/>
    <s v="food/food trucks"/>
    <n v="6.2500000000000003E-3"/>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1E-3"/>
    <n v="25"/>
    <x v="7"/>
    <s v="food trucks"/>
    <x v="1171"/>
    <x v="1171"/>
  </r>
  <r>
    <n v="1172"/>
    <s v="let your dayz take you to the dogs."/>
    <s v="Bringing YOUR favorite dog recipes to the streets."/>
    <n v="9000"/>
    <n v="0"/>
    <x v="2"/>
    <s v="US"/>
    <s v="USD"/>
    <n v="1408551752"/>
    <n v="1405959752"/>
    <b v="0"/>
    <n v="0"/>
    <b v="0"/>
    <s v="food/food trucks"/>
    <n v="0"/>
    <e v="#DI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x v="1180"/>
  </r>
  <r>
    <n v="1181"/>
    <s v="Gringo Loco Tacos Food Truck"/>
    <s v="Bringing the best tacos to the streets of Chicago!"/>
    <n v="50000"/>
    <n v="4"/>
    <x v="2"/>
    <s v="US"/>
    <s v="USD"/>
    <n v="1425197321"/>
    <n v="1422605321"/>
    <b v="0"/>
    <n v="3"/>
    <b v="0"/>
    <s v="food/food trucks"/>
    <n v="8.0000000000000007E-5"/>
    <n v="1.33333333333333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x v="1191"/>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x v="1206"/>
  </r>
  <r>
    <n v="1207"/>
    <s v="ITALIANA"/>
    <s v="A humanistic photo book about ancestral &amp; post-modern Italy."/>
    <n v="16700"/>
    <n v="17396"/>
    <x v="0"/>
    <s v="IT"/>
    <s v="EUR"/>
    <n v="1459418400"/>
    <n v="1456827573"/>
    <b v="0"/>
    <n v="141"/>
    <b v="1"/>
    <s v="photography/photobooks"/>
    <n v="1.0416766467065868"/>
    <n v="123.37588652482269"/>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r>
  <r>
    <n v="1210"/>
    <s v="Det Andra GÃ¶teborg"/>
    <s v="En fotobok om livet i det enda andra GÃ¶teborg i vÃ¤rlden"/>
    <n v="20000"/>
    <n v="50863"/>
    <x v="0"/>
    <s v="SE"/>
    <s v="SEK"/>
    <n v="1433106000"/>
    <n v="1431124572"/>
    <b v="0"/>
    <n v="103"/>
    <b v="1"/>
    <s v="photography/photobooks"/>
    <n v="2.5431499999999998"/>
    <n v="493.81553398058253"/>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x v="1215"/>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x v="1218"/>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x v="1221"/>
  </r>
  <r>
    <n v="1222"/>
    <s v="Project Pilgrim"/>
    <s v="Project Pilgrim is my effort to work towards normalizing mental health."/>
    <n v="4000"/>
    <n v="11215"/>
    <x v="0"/>
    <s v="CA"/>
    <s v="CAD"/>
    <n v="1459483200"/>
    <n v="1456852647"/>
    <b v="0"/>
    <n v="138"/>
    <b v="1"/>
    <s v="photography/photobooks"/>
    <n v="2.80375"/>
    <n v="81.268115942028984"/>
    <x v="8"/>
    <s v="photobooks"/>
    <x v="1222"/>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x v="1223"/>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x v="1235"/>
  </r>
  <r>
    <n v="1236"/>
    <s v="&quot;Volando&quot; CD Release (Canceled)"/>
    <s v="Raising money to give the musicians their due."/>
    <n v="2500"/>
    <n v="0"/>
    <x v="1"/>
    <s v="US"/>
    <s v="USD"/>
    <n v="1343491200"/>
    <n v="1342801164"/>
    <b v="0"/>
    <n v="0"/>
    <b v="0"/>
    <s v="music/world music"/>
    <n v="0"/>
    <e v="#DI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x v="1238"/>
  </r>
  <r>
    <n v="1239"/>
    <s v="Help Calmenco! finance new CD and Tour (Canceled)"/>
    <s v="Please consider helping us with our new CD and Riverdance Tour"/>
    <n v="2500"/>
    <n v="0"/>
    <x v="1"/>
    <s v="US"/>
    <s v="USD"/>
    <n v="1325804767"/>
    <n v="1323212767"/>
    <b v="0"/>
    <n v="0"/>
    <b v="0"/>
    <s v="music/world music"/>
    <n v="0"/>
    <e v="#DI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x v="1247"/>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x v="1262"/>
  </r>
  <r>
    <n v="1263"/>
    <s v="New Tropic Bombs EP ~ &quot;Return to Bomber Bay&quot;"/>
    <s v="A fresh batch of chaos from Toledo, Ohio's reggae-rockers, Tropic Bombs!"/>
    <n v="1500"/>
    <n v="1785"/>
    <x v="0"/>
    <s v="US"/>
    <s v="USD"/>
    <n v="1396054800"/>
    <n v="1393034470"/>
    <b v="1"/>
    <n v="41"/>
    <b v="1"/>
    <s v="music/rock"/>
    <n v="1.19"/>
    <n v="43.536585365853661"/>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x v="1265"/>
  </r>
  <r>
    <n v="1266"/>
    <s v="Sensory Station's First EP"/>
    <s v="We are looking to record our first EP produced by Aaron Harris (ISIS/Palms) at Studio West."/>
    <n v="9500"/>
    <n v="9545"/>
    <x v="0"/>
    <s v="US"/>
    <s v="USD"/>
    <n v="1389474145"/>
    <n v="1386882145"/>
    <b v="1"/>
    <n v="50"/>
    <b v="1"/>
    <s v="music/rock"/>
    <n v="1.0047368421052632"/>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x v="1275"/>
  </r>
  <r>
    <n v="1276"/>
    <s v="MR. DREAM GOES TO JAIL"/>
    <s v="Sponsor this Brooklyn punk band's debut seven-inch, MR. DREAM GOES TO JAIL."/>
    <n v="3000"/>
    <n v="3132.63"/>
    <x v="0"/>
    <s v="US"/>
    <s v="USD"/>
    <n v="1251777600"/>
    <n v="1247504047"/>
    <b v="1"/>
    <n v="68"/>
    <b v="1"/>
    <s v="music/rock"/>
    <n v="1.0442100000000001"/>
    <n v="46.06808823529412"/>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x v="1289"/>
  </r>
  <r>
    <n v="1290"/>
    <s v="I Died... I Came Back, ... Whatever"/>
    <s v="Sometimes your Heart has to STOP for your Life to START."/>
    <n v="3500"/>
    <n v="3800"/>
    <x v="0"/>
    <s v="US"/>
    <s v="USD"/>
    <n v="1429772340"/>
    <n v="1427121931"/>
    <b v="0"/>
    <n v="86"/>
    <b v="1"/>
    <s v="theater/plays"/>
    <n v="1.0857142857142856"/>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x v="1302"/>
  </r>
  <r>
    <n v="1303"/>
    <s v="Forward Arena Theatre Company: Summer Season"/>
    <s v="Groundbreaking queer theatre."/>
    <n v="3500"/>
    <n v="4559.13"/>
    <x v="0"/>
    <s v="GB"/>
    <s v="GBP"/>
    <n v="1469962800"/>
    <n v="1468578920"/>
    <b v="0"/>
    <n v="108"/>
    <b v="1"/>
    <s v="theater/plays"/>
    <n v="1.3026085714285716"/>
    <n v="42.21416666666667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x v="1306"/>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x v="1307"/>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x v="1309"/>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x v="1338"/>
  </r>
  <r>
    <n v="1339"/>
    <s v="Linkoo (Canceled)"/>
    <s v="World's Smallest customizable Phone &amp; GPS Watch for kids !"/>
    <n v="50000"/>
    <n v="3317"/>
    <x v="1"/>
    <s v="US"/>
    <s v="USD"/>
    <n v="1418056315"/>
    <n v="1414164715"/>
    <b v="0"/>
    <n v="37"/>
    <b v="0"/>
    <s v="technology/wearables"/>
    <n v="6.6339999999999996E-2"/>
    <n v="89.648648648648646"/>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x v="1365"/>
  </r>
  <r>
    <n v="1366"/>
    <s v="Kick It! A Tribute to the A.K.s"/>
    <s v="A musical memorial for Alexi Petersen."/>
    <n v="7500"/>
    <n v="9486.69"/>
    <x v="0"/>
    <s v="US"/>
    <s v="USD"/>
    <n v="1417049663"/>
    <n v="1413158063"/>
    <b v="0"/>
    <n v="147"/>
    <b v="1"/>
    <s v="music/rock"/>
    <n v="1.2648920000000001"/>
    <n v="64.53530612244898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x v="1371"/>
  </r>
  <r>
    <n v="1372"/>
    <s v="Ted Lukas &amp; the Misled new CD - &quot;FEED&quot;"/>
    <s v="Please help us raise funds to press our new CD!"/>
    <n v="500"/>
    <n v="620"/>
    <x v="0"/>
    <s v="US"/>
    <s v="USD"/>
    <n v="1342115132"/>
    <n v="1339523132"/>
    <b v="0"/>
    <n v="16"/>
    <b v="1"/>
    <s v="music/rock"/>
    <n v="1.24"/>
    <n v="38.75"/>
    <x v="4"/>
    <s v="rock"/>
    <x v="137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x v="1377"/>
  </r>
  <r>
    <n v="1378"/>
    <s v="SIX BY SEVEN"/>
    <s v="A psychedelic post rock masterpiece!"/>
    <n v="2000"/>
    <n v="4067"/>
    <x v="0"/>
    <s v="GB"/>
    <s v="GBP"/>
    <n v="1470075210"/>
    <n v="1468779210"/>
    <b v="0"/>
    <n v="133"/>
    <b v="1"/>
    <s v="music/rock"/>
    <n v="2.0335000000000001"/>
    <n v="30.578947368421051"/>
    <x v="4"/>
    <s v="rock"/>
    <x v="1378"/>
    <x v="1378"/>
  </r>
  <r>
    <n v="1379"/>
    <s v="J. Walter Makes a Record"/>
    <s v="---------The long-awaited debut full-length from Justin Ruddy--------"/>
    <n v="10000"/>
    <n v="11160"/>
    <x v="0"/>
    <s v="US"/>
    <s v="USD"/>
    <n v="1433504876"/>
    <n v="1430912876"/>
    <b v="0"/>
    <n v="151"/>
    <b v="1"/>
    <s v="music/rock"/>
    <n v="1.1160000000000001"/>
    <n v="73.907284768211923"/>
    <x v="4"/>
    <s v="rock"/>
    <x v="1379"/>
    <x v="1379"/>
  </r>
  <r>
    <n v="1380"/>
    <s v="BARNFEST 2015"/>
    <s v="A DIY MUSIC FESTIVAL FROM ST. LOUIS MO! Bands make their own festival, help make it legit!"/>
    <n v="25"/>
    <n v="106"/>
    <x v="0"/>
    <s v="US"/>
    <s v="USD"/>
    <n v="1433815200"/>
    <n v="1431886706"/>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x v="1385"/>
  </r>
  <r>
    <n v="1386"/>
    <s v="MALTESE CROSS: The First Album"/>
    <s v="We are a classic hard rock/heavy metal band just trying to keep rock alive!"/>
    <n v="400"/>
    <n v="875"/>
    <x v="0"/>
    <s v="US"/>
    <s v="USD"/>
    <n v="1438183889"/>
    <n v="1435591889"/>
    <b v="0"/>
    <n v="14"/>
    <b v="1"/>
    <s v="music/rock"/>
    <n v="2.1875"/>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x v="1388"/>
  </r>
  <r>
    <n v="1389"/>
    <s v="Pre-order DANCEHALL's first record!!!"/>
    <s v="Help fund the pressing of DANCEHALL's first record by pre-ordering it in advance!!!"/>
    <n v="500"/>
    <n v="727"/>
    <x v="0"/>
    <s v="GB"/>
    <s v="GBP"/>
    <n v="1471087957"/>
    <n v="1468495957"/>
    <b v="0"/>
    <n v="34"/>
    <b v="1"/>
    <s v="music/rock"/>
    <n v="1.454"/>
    <n v="21.382352941176471"/>
    <x v="4"/>
    <s v="rock"/>
    <x v="1389"/>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x v="139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x v="1392"/>
  </r>
  <r>
    <n v="1393"/>
    <s v="WolfHunt | Social Commentary Rock Project"/>
    <s v="Rock n' Roll tales of our times"/>
    <n v="10000"/>
    <n v="10235"/>
    <x v="0"/>
    <s v="US"/>
    <s v="USD"/>
    <n v="1470068523"/>
    <n v="1467476523"/>
    <b v="0"/>
    <n v="52"/>
    <b v="1"/>
    <s v="music/rock"/>
    <n v="1.0235000000000001"/>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x v="1394"/>
  </r>
  <r>
    <n v="1395"/>
    <s v="Quiet Oaks Full Length Album"/>
    <s v="Help Quiet Oaks record their debut album!!!"/>
    <n v="3500"/>
    <n v="3916"/>
    <x v="0"/>
    <s v="US"/>
    <s v="USD"/>
    <n v="1484430481"/>
    <n v="1481838481"/>
    <b v="0"/>
    <n v="82"/>
    <b v="1"/>
    <s v="music/rock"/>
    <n v="1.1188571428571428"/>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x v="1404"/>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x v="1405"/>
  </r>
  <r>
    <n v="1406"/>
    <s v="Man Down! Translation project"/>
    <s v="The White coat and the battle dress uniform"/>
    <n v="12000"/>
    <n v="15"/>
    <x v="2"/>
    <s v="IT"/>
    <s v="EUR"/>
    <n v="1449914400"/>
    <n v="1445336607"/>
    <b v="0"/>
    <n v="3"/>
    <b v="0"/>
    <s v="publishing/translations"/>
    <n v="1.25E-3"/>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x v="1419"/>
  </r>
  <r>
    <n v="1420"/>
    <s v="Shakespeare in the Hood - Romeo and Juliet"/>
    <s v="Help me butcher Shakespeare in a satirical fashion."/>
    <n v="110"/>
    <n v="3"/>
    <x v="2"/>
    <s v="US"/>
    <s v="USD"/>
    <n v="1467129686"/>
    <n v="1464969686"/>
    <b v="0"/>
    <n v="3"/>
    <b v="0"/>
    <s v="publishing/translations"/>
    <n v="2.7272727272727271E-2"/>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x v="1428"/>
  </r>
  <r>
    <n v="1429"/>
    <s v="10 P.M."/>
    <s v="A guy in his 30's tries to live his &quot;American Dream&quot;, but quickly it turns into a nightmare. (A Novel)"/>
    <n v="10000"/>
    <n v="0"/>
    <x v="2"/>
    <s v="US"/>
    <s v="USD"/>
    <n v="1428629242"/>
    <n v="1426037242"/>
    <b v="0"/>
    <n v="0"/>
    <b v="0"/>
    <s v="publishing/translations"/>
    <n v="0"/>
    <e v="#DI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x v="1446"/>
  </r>
  <r>
    <n v="1447"/>
    <s v="Indian Language Dictionary"/>
    <s v="I'm creating a dictionary of multiple Indian languages."/>
    <n v="500000"/>
    <n v="75"/>
    <x v="2"/>
    <s v="US"/>
    <s v="USD"/>
    <n v="1467999134"/>
    <n v="1465407134"/>
    <b v="0"/>
    <n v="3"/>
    <b v="0"/>
    <s v="publishing/translations"/>
    <n v="1.4999999999999999E-4"/>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x v="1455"/>
  </r>
  <r>
    <n v="1456"/>
    <s v="Sometimes you don't need love (Canceled)"/>
    <s v="English Version of my auto-published novel"/>
    <n v="5000"/>
    <n v="145"/>
    <x v="1"/>
    <s v="IT"/>
    <s v="EUR"/>
    <n v="1483459365"/>
    <n v="1480867365"/>
    <b v="0"/>
    <n v="3"/>
    <b v="0"/>
    <s v="publishing/translations"/>
    <n v="2.9000000000000001E-2"/>
    <n v="48.333333333333336"/>
    <x v="3"/>
    <s v="translations"/>
    <x v="1456"/>
    <x v="1456"/>
  </r>
  <r>
    <n v="1457"/>
    <s v="Hey! I&quot;m not invisable, I am Just Old (Canceled)"/>
    <s v="Age is more than just a number, I hope your younger than you feel."/>
    <n v="6000"/>
    <n v="0"/>
    <x v="1"/>
    <s v="US"/>
    <s v="USD"/>
    <n v="1447281044"/>
    <n v="1444685444"/>
    <b v="0"/>
    <n v="0"/>
    <b v="0"/>
    <s v="publishing/translations"/>
    <n v="0"/>
    <e v="#DI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x v="1463"/>
  </r>
  <r>
    <n v="1464"/>
    <s v="Science Studio"/>
    <s v="The Best Science Media on the Web"/>
    <n v="5000"/>
    <n v="8160"/>
    <x v="0"/>
    <s v="US"/>
    <s v="USD"/>
    <n v="1361029958"/>
    <n v="1358437958"/>
    <b v="1"/>
    <n v="234"/>
    <b v="1"/>
    <s v="publishing/radio &amp; podcasts"/>
    <n v="1.6319999999999999"/>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x v="1466"/>
  </r>
  <r>
    <n v="1467"/>
    <s v="Radio Ambulante"/>
    <s v="We are a new Spanish language podcast telling uniquely Latin American stories."/>
    <n v="40000"/>
    <n v="46032"/>
    <x v="0"/>
    <s v="US"/>
    <s v="USD"/>
    <n v="1332699285"/>
    <n v="1327518885"/>
    <b v="1"/>
    <n v="600"/>
    <b v="1"/>
    <s v="publishing/radio &amp; podcasts"/>
    <n v="1.1508"/>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x v="1472"/>
  </r>
  <r>
    <n v="1473"/>
    <s v="ONE LOVES ONLY FORM"/>
    <s v="Public Radio Project"/>
    <n v="1500"/>
    <n v="1807.74"/>
    <x v="0"/>
    <s v="US"/>
    <s v="USD"/>
    <n v="1330644639"/>
    <n v="1328052639"/>
    <b v="1"/>
    <n v="47"/>
    <b v="1"/>
    <s v="publishing/radio &amp; podcasts"/>
    <n v="1.20516"/>
    <n v="38.462553191489363"/>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x v="1483"/>
  </r>
  <r>
    <n v="1484"/>
    <s v="a book called filtered down thru the stars"/>
    <s v="The mussings of an old wizard"/>
    <n v="2000"/>
    <n v="0"/>
    <x v="2"/>
    <s v="US"/>
    <s v="USD"/>
    <n v="1342882260"/>
    <n v="1337834963"/>
    <b v="0"/>
    <n v="0"/>
    <b v="0"/>
    <s v="publishing/fiction"/>
    <n v="0"/>
    <e v="#DI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x v="1487"/>
  </r>
  <r>
    <n v="1488"/>
    <s v="Nanolution"/>
    <s v="A blockbuster sci-fi adventure. What would you do if one day your life changed to beyond the imaginable?"/>
    <n v="15000"/>
    <n v="360"/>
    <x v="2"/>
    <s v="AU"/>
    <s v="AUD"/>
    <n v="1388928660"/>
    <n v="1386336660"/>
    <b v="0"/>
    <n v="6"/>
    <b v="0"/>
    <s v="publishing/fiction"/>
    <n v="2.4E-2"/>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e v="#DI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x v="1494"/>
  </r>
  <r>
    <n v="1495"/>
    <s v="A Magical Bildungsroman with a Female Heroine"/>
    <s v="The Adventures of Penelope Hawthorne. Part One: The Spellbook of Dracone."/>
    <n v="2000"/>
    <n v="0"/>
    <x v="2"/>
    <s v="US"/>
    <s v="USD"/>
    <n v="1314471431"/>
    <n v="1311879431"/>
    <b v="0"/>
    <n v="0"/>
    <b v="0"/>
    <s v="publishing/fiction"/>
    <n v="0"/>
    <e v="#DI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x v="150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x v="1503"/>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x v="1527"/>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x v="15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x v="1546"/>
  </r>
  <r>
    <n v="1547"/>
    <s v="Sound Photography"/>
    <s v="I have produced a limited number (100) of five 8x10 prints of mixed photography I would like to share with you."/>
    <n v="20"/>
    <n v="0"/>
    <x v="2"/>
    <s v="US"/>
    <s v="USD"/>
    <n v="1487844882"/>
    <n v="1487240082"/>
    <b v="0"/>
    <n v="0"/>
    <b v="0"/>
    <s v="photography/nature"/>
    <n v="0"/>
    <e v="#DIV/0!"/>
    <x v="8"/>
    <s v="nature"/>
    <x v="1547"/>
    <x v="1547"/>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x v="1553"/>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x v="1554"/>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x v="1555"/>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x v="1556"/>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x v="1557"/>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x v="1567"/>
  </r>
  <r>
    <n v="1569"/>
    <s v="to be removed (Canceled)"/>
    <s v="to be removed"/>
    <n v="30000"/>
    <n v="0"/>
    <x v="1"/>
    <s v="US"/>
    <s v="USD"/>
    <n v="1369498714"/>
    <n v="1366906714"/>
    <b v="0"/>
    <n v="0"/>
    <b v="0"/>
    <s v="publishing/art books"/>
    <n v="0"/>
    <e v="#DIV/0!"/>
    <x v="3"/>
    <s v="art books"/>
    <x v="1569"/>
    <x v="1568"/>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x v="1574"/>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x v="1577"/>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x v="1579"/>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x v="1580"/>
  </r>
  <r>
    <n v="1582"/>
    <s v="Scenes from New Orleans"/>
    <s v="I create canvas prints of images from in and around New Orleans"/>
    <n v="1000"/>
    <n v="93"/>
    <x v="2"/>
    <s v="US"/>
    <s v="USD"/>
    <n v="1445894400"/>
    <n v="1440961053"/>
    <b v="0"/>
    <n v="3"/>
    <b v="0"/>
    <s v="photography/places"/>
    <n v="9.2999999999999999E-2"/>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x v="1584"/>
  </r>
  <r>
    <n v="1586"/>
    <s v="Missouri In Pictures"/>
    <s v="Show the world the beauty that is in all of our back yards!"/>
    <n v="1500"/>
    <n v="0"/>
    <x v="2"/>
    <s v="US"/>
    <s v="USD"/>
    <n v="1428197422"/>
    <n v="1425609022"/>
    <b v="0"/>
    <n v="0"/>
    <b v="0"/>
    <s v="photography/places"/>
    <n v="0"/>
    <e v="#DIV/0!"/>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x v="1586"/>
  </r>
  <r>
    <n v="1588"/>
    <s v="The Right Side of Texas"/>
    <s v="Southeast Texas as seen through the lens of a cell phone camera"/>
    <n v="516"/>
    <n v="0"/>
    <x v="2"/>
    <s v="US"/>
    <s v="USD"/>
    <n v="1422735120"/>
    <n v="1420091999"/>
    <b v="0"/>
    <n v="0"/>
    <b v="0"/>
    <s v="photography/places"/>
    <n v="0"/>
    <e v="#DIV/0!"/>
    <x v="8"/>
    <s v="places"/>
    <x v="1588"/>
    <x v="1587"/>
  </r>
  <r>
    <n v="1589"/>
    <s v="A Side Of The World In Canvas"/>
    <s v="I want to be able to have my own photography inside a canvas and have it be displayed everywhere."/>
    <n v="1200"/>
    <n v="0"/>
    <x v="2"/>
    <s v="US"/>
    <s v="USD"/>
    <n v="1444433886"/>
    <n v="1441841886"/>
    <b v="0"/>
    <n v="0"/>
    <b v="0"/>
    <s v="photography/places"/>
    <n v="0"/>
    <e v="#DIV/0!"/>
    <x v="8"/>
    <s v="places"/>
    <x v="1589"/>
    <x v="1588"/>
  </r>
  <r>
    <n v="1590"/>
    <s v="An Italian Adventure"/>
    <s v="Discover Italy through photography."/>
    <n v="60000"/>
    <n v="1020"/>
    <x v="2"/>
    <s v="IT"/>
    <s v="EUR"/>
    <n v="1443040464"/>
    <n v="1440448464"/>
    <b v="0"/>
    <n v="2"/>
    <b v="0"/>
    <s v="photography/places"/>
    <n v="1.7000000000000001E-2"/>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x v="1590"/>
  </r>
  <r>
    <n v="1592"/>
    <s v="The Views of Pittsburgh"/>
    <s v="A portfolio collage of beautiful pictures of authentic Pittsburgh locations and scenery."/>
    <n v="25"/>
    <n v="0"/>
    <x v="2"/>
    <s v="US"/>
    <s v="USD"/>
    <n v="1427503485"/>
    <n v="1423619085"/>
    <b v="0"/>
    <n v="0"/>
    <b v="0"/>
    <s v="photography/places"/>
    <n v="0"/>
    <e v="#DIV/0!"/>
    <x v="8"/>
    <s v="places"/>
    <x v="1592"/>
    <x v="1591"/>
  </r>
  <r>
    <n v="1593"/>
    <s v="Picturing Italy"/>
    <s v="A trip to fulfill a dream of capturing the wonders and history of ancient Italy in person."/>
    <n v="22000"/>
    <n v="3"/>
    <x v="2"/>
    <s v="US"/>
    <s v="USD"/>
    <n v="1425154655"/>
    <n v="1422562655"/>
    <b v="0"/>
    <n v="3"/>
    <b v="0"/>
    <s v="photography/places"/>
    <n v="1.3636363636363637E-4"/>
    <n v="1"/>
    <x v="8"/>
    <s v="places"/>
    <x v="1593"/>
    <x v="1592"/>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x v="1594"/>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x v="1595"/>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x v="1597"/>
  </r>
  <r>
    <n v="1599"/>
    <s v="The Londoner: Prints &amp; Canvas"/>
    <s v="A London photographer trekking 5,895m up Africa's Mount Kilimanjaro to pursue and enrich a career."/>
    <n v="500"/>
    <n v="0"/>
    <x v="2"/>
    <s v="GB"/>
    <s v="GBP"/>
    <n v="1460116576"/>
    <n v="1457528176"/>
    <b v="0"/>
    <n v="0"/>
    <b v="0"/>
    <s v="photography/places"/>
    <n v="0"/>
    <e v="#DIV/0!"/>
    <x v="8"/>
    <s v="places"/>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x v="1599"/>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x v="16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x v="1601"/>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x v="1605"/>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x v="1606"/>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x v="160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x v="1609"/>
  </r>
  <r>
    <n v="1611"/>
    <s v="Skelton-Luns CD/7&quot;             No Big Deal."/>
    <s v="Skelton-Luns CD/7&quot; No Big Deal."/>
    <n v="800"/>
    <n v="1001"/>
    <x v="0"/>
    <s v="US"/>
    <s v="USD"/>
    <n v="1370390432"/>
    <n v="1368576032"/>
    <b v="0"/>
    <n v="27"/>
    <b v="1"/>
    <s v="music/rock"/>
    <n v="1.25125"/>
    <n v="37.074074074074076"/>
    <x v="4"/>
    <s v="rock"/>
    <x v="1611"/>
    <x v="161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x v="1614"/>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x v="161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x v="1616"/>
  </r>
  <r>
    <n v="1618"/>
    <s v="Janus Word Album"/>
    <s v="Janus Word combines hard rock with melodic acoustic music for a unique and awesome sound."/>
    <n v="1500"/>
    <n v="1576"/>
    <x v="0"/>
    <s v="US"/>
    <s v="USD"/>
    <n v="1362757335"/>
    <n v="1359301335"/>
    <b v="0"/>
    <n v="27"/>
    <b v="1"/>
    <s v="music/rock"/>
    <n v="1.0506666666666666"/>
    <n v="58.370370370370374"/>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x v="1618"/>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x v="1622"/>
  </r>
  <r>
    <n v="1624"/>
    <s v="Joey De Noble needs YOUR help!"/>
    <s v="Joey De Noble is raising money to help record his latest music, and he wants YOU to be a part of it!"/>
    <n v="1000"/>
    <n v="1180"/>
    <x v="0"/>
    <s v="US"/>
    <s v="USD"/>
    <n v="1357721335"/>
    <n v="1354265335"/>
    <b v="0"/>
    <n v="25"/>
    <b v="1"/>
    <s v="music/rock"/>
    <n v="1.18"/>
    <n v="47.2"/>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x v="1624"/>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x v="1626"/>
  </r>
  <r>
    <n v="1628"/>
    <s v="&quot;Songs for Tsippora&quot; Byronâ€™s DEBUT EP"/>
    <s v="Original Jewish rock music on human relationships and identity"/>
    <n v="4000"/>
    <n v="4037"/>
    <x v="0"/>
    <s v="US"/>
    <s v="USD"/>
    <n v="1403026882"/>
    <n v="1400175682"/>
    <b v="0"/>
    <n v="88"/>
    <b v="1"/>
    <s v="music/rock"/>
    <n v="1.00925"/>
    <n v="45.875"/>
    <x v="4"/>
    <s v="rock"/>
    <x v="1628"/>
    <x v="1627"/>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x v="163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x v="1631"/>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x v="1632"/>
  </r>
  <r>
    <n v="1634"/>
    <s v="RUBEDO: Debut Full Length Album"/>
    <s v="Recording Debut  Album w/ Producer Ikey Owens from Free Moral Agents/ The Mars Volta"/>
    <n v="2000"/>
    <n v="2010"/>
    <x v="0"/>
    <s v="US"/>
    <s v="USD"/>
    <n v="1306994340"/>
    <n v="1303706001"/>
    <b v="0"/>
    <n v="32"/>
    <b v="1"/>
    <s v="music/rock"/>
    <n v="1.0049999999999999"/>
    <n v="62.8125"/>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x v="1636"/>
  </r>
  <r>
    <n v="1638"/>
    <s v="Avenues EP 2013"/>
    <s v="Avenues will be going in to the studio to record a new EP with Matt Allison!"/>
    <n v="1000"/>
    <n v="1050"/>
    <x v="0"/>
    <s v="US"/>
    <s v="USD"/>
    <n v="1362086700"/>
    <n v="1358180968"/>
    <b v="0"/>
    <n v="27"/>
    <b v="1"/>
    <s v="music/rock"/>
    <n v="1.05"/>
    <n v="38.888888888888886"/>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x v="1639"/>
  </r>
  <r>
    <n v="1641"/>
    <s v="Tanya Dartson- Run for Your Life music video"/>
    <s v="Music Video For Upbeat and Inspiring Song - Run For Your Life"/>
    <n v="2500"/>
    <n v="2535"/>
    <x v="0"/>
    <s v="US"/>
    <s v="USD"/>
    <n v="1418998744"/>
    <n v="1416406744"/>
    <b v="0"/>
    <n v="26"/>
    <b v="1"/>
    <s v="music/pop"/>
    <n v="1.014"/>
    <n v="97.5"/>
    <x v="4"/>
    <s v="pop"/>
    <x v="1641"/>
    <x v="164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x v="1641"/>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x v="1644"/>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x v="1646"/>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x v="1648"/>
  </r>
  <r>
    <n v="1650"/>
    <s v="The Psalm Praise Project, Vol. 2"/>
    <s v="Help me record a CD that uses pop styling to give a fresh sound to ancient wisdom from scripture!"/>
    <n v="2000"/>
    <n v="2831"/>
    <x v="0"/>
    <s v="US"/>
    <s v="USD"/>
    <n v="1381314437"/>
    <n v="1378722437"/>
    <b v="0"/>
    <n v="32"/>
    <b v="1"/>
    <s v="music/pop"/>
    <n v="1.4155"/>
    <n v="88.46875"/>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x v="1653"/>
  </r>
  <r>
    <n v="1655"/>
    <s v="Meg Porter Debut EP!"/>
    <s v="Berklee College of Music student, Meg Porter needs YOUR help to fund her very first EP!"/>
    <n v="1500"/>
    <n v="2143"/>
    <x v="0"/>
    <s v="US"/>
    <s v="USD"/>
    <n v="1333648820"/>
    <n v="1331060420"/>
    <b v="0"/>
    <n v="48"/>
    <b v="1"/>
    <s v="music/pop"/>
    <n v="1.4286666666666668"/>
    <n v="44.645833333333336"/>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x v="165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x v="1659"/>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x v="1661"/>
  </r>
  <r>
    <n v="1663"/>
    <s v="ghost -- a music video"/>
    <s v="music is as important to the eyes as it is to the ears. help bring ghost to life in front of your eyes."/>
    <n v="1000"/>
    <n v="1080"/>
    <x v="0"/>
    <s v="US"/>
    <s v="USD"/>
    <n v="1422750707"/>
    <n v="1420158707"/>
    <b v="0"/>
    <n v="32"/>
    <b v="1"/>
    <s v="music/pop"/>
    <n v="1.08"/>
    <n v="33.75"/>
    <x v="4"/>
    <s v="pop"/>
    <x v="1663"/>
    <x v="1662"/>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x v="166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x v="1669"/>
  </r>
  <r>
    <n v="1671"/>
    <s v="Luke O'Brien's Kickstarter"/>
    <s v="I am seeking funding in order to help take my music from a hobby to a career."/>
    <n v="2000"/>
    <n v="2013.47"/>
    <x v="0"/>
    <s v="US"/>
    <s v="USD"/>
    <n v="1470056614"/>
    <n v="1467464614"/>
    <b v="0"/>
    <n v="77"/>
    <b v="1"/>
    <s v="music/pop"/>
    <n v="1.0067349999999999"/>
    <n v="26.148961038961041"/>
    <x v="4"/>
    <s v="pop"/>
    <x v="1671"/>
    <x v="1670"/>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x v="1673"/>
  </r>
  <r>
    <n v="1675"/>
    <s v="The Great Party's Debut Album!"/>
    <s v="The Great Party is releasing their debut album. Here's your chance to be a part of it!"/>
    <n v="1000"/>
    <n v="1374.16"/>
    <x v="0"/>
    <s v="US"/>
    <s v="USD"/>
    <n v="1318802580"/>
    <n v="1316194540"/>
    <b v="0"/>
    <n v="34"/>
    <b v="1"/>
    <s v="music/pop"/>
    <n v="1.37416"/>
    <n v="40.416470588235299"/>
    <x v="4"/>
    <s v="pop"/>
    <x v="1675"/>
    <x v="1674"/>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x v="167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x v="167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1678"/>
  </r>
  <r>
    <n v="1680"/>
    <s v="Kick Out a Record"/>
    <s v="Working Musician dilemma #164: how the taxman put Kick the Record 2.0 on hold"/>
    <n v="1000"/>
    <n v="1175"/>
    <x v="0"/>
    <s v="US"/>
    <s v="USD"/>
    <n v="1405188667"/>
    <n v="1402596667"/>
    <b v="0"/>
    <n v="25"/>
    <b v="1"/>
    <s v="music/pop"/>
    <n v="1.175"/>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x v="168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x v="1681"/>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x v="1682"/>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x v="1683"/>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x v="1687"/>
  </r>
  <r>
    <n v="1689"/>
    <s v="Fly Away"/>
    <s v="Praising the Living God in the second half of life."/>
    <n v="2400"/>
    <n v="2400"/>
    <x v="3"/>
    <s v="US"/>
    <s v="USD"/>
    <n v="1489700230"/>
    <n v="1487111830"/>
    <b v="0"/>
    <n v="14"/>
    <b v="0"/>
    <s v="music/faith"/>
    <n v="1"/>
    <n v="171.42857142857142"/>
    <x v="4"/>
    <s v="faith"/>
    <x v="1689"/>
    <x v="1688"/>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x v="169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x v="1692"/>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x v="1697"/>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x v="1700"/>
  </r>
  <r>
    <n v="1702"/>
    <s v="lyndale lewis and new vision prosper cd release"/>
    <s v="I can do all things through christ jesus"/>
    <n v="16500"/>
    <n v="1"/>
    <x v="2"/>
    <s v="US"/>
    <s v="USD"/>
    <n v="1427745150"/>
    <n v="1425156750"/>
    <b v="0"/>
    <n v="1"/>
    <b v="0"/>
    <s v="music/faith"/>
    <n v="6.0606060606060605E-5"/>
    <n v="1"/>
    <x v="4"/>
    <s v="faith"/>
    <x v="1702"/>
    <x v="1701"/>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x v="1702"/>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x v="1703"/>
  </r>
  <r>
    <n v="1705"/>
    <s v="Piano Prayer Album - Russ James"/>
    <s v="An instrumental album that ranges from hymns to contemporary music. All the music is recorded by myself."/>
    <n v="2000"/>
    <n v="0"/>
    <x v="2"/>
    <s v="US"/>
    <s v="USD"/>
    <n v="1441814400"/>
    <n v="1440807846"/>
    <b v="0"/>
    <n v="0"/>
    <b v="0"/>
    <s v="music/faith"/>
    <n v="0"/>
    <e v="#DIV/0!"/>
    <x v="4"/>
    <s v="faith"/>
    <x v="1705"/>
    <x v="1704"/>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x v="1706"/>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x v="1707"/>
  </r>
  <r>
    <n v="1709"/>
    <s v="Psalms"/>
    <s v="A project to set psalms to music. The psalms are taken from the English Standard Version (ESV) of the Bible."/>
    <n v="1750"/>
    <n v="85"/>
    <x v="2"/>
    <s v="US"/>
    <s v="USD"/>
    <n v="1409513940"/>
    <n v="1405949514"/>
    <b v="0"/>
    <n v="4"/>
    <b v="0"/>
    <s v="music/faith"/>
    <n v="4.8571428571428571E-2"/>
    <n v="21.25"/>
    <x v="4"/>
    <s v="faith"/>
    <x v="1709"/>
    <x v="1708"/>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x v="1711"/>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x v="1713"/>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x v="1715"/>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x v="1716"/>
  </r>
  <r>
    <n v="1718"/>
    <s v="The Prodigal Son"/>
    <s v="A melody for the galaxy."/>
    <n v="35000"/>
    <n v="75"/>
    <x v="2"/>
    <s v="US"/>
    <s v="USD"/>
    <n v="1463201940"/>
    <n v="1459435149"/>
    <b v="0"/>
    <n v="2"/>
    <b v="0"/>
    <s v="music/faith"/>
    <n v="2.142857142857143E-3"/>
    <n v="37.5"/>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x v="1719"/>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x v="1720"/>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x v="1723"/>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x v="1724"/>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x v="1726"/>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x v="1729"/>
  </r>
  <r>
    <n v="1731"/>
    <s v="Sam Cox Band First Christian Tour"/>
    <s v="We are a Christin Worship band looking to midwest tour. God Bless!"/>
    <n v="1000"/>
    <n v="0"/>
    <x v="2"/>
    <s v="US"/>
    <s v="USD"/>
    <n v="1434034800"/>
    <n v="1432849552"/>
    <b v="0"/>
    <n v="0"/>
    <b v="0"/>
    <s v="music/faith"/>
    <n v="0"/>
    <e v="#DIV/0!"/>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x v="1731"/>
  </r>
  <r>
    <n v="1733"/>
    <s v="What Faith Is EP/Album"/>
    <s v="I am trying to share the music I am blessed to have written. https://www.johncox4.com or https://reverbnation.com/johncox4"/>
    <n v="10000"/>
    <n v="0"/>
    <x v="2"/>
    <s v="US"/>
    <s v="USD"/>
    <n v="1473802200"/>
    <n v="1472746374"/>
    <b v="0"/>
    <n v="0"/>
    <b v="0"/>
    <s v="music/faith"/>
    <n v="0"/>
    <e v="#DIV/0!"/>
    <x v="4"/>
    <s v="faith"/>
    <x v="1733"/>
    <x v="173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x v="1734"/>
  </r>
  <r>
    <n v="1736"/>
    <s v="In His Presence"/>
    <s v="A unique meditative album reflecting on the life of Christ, inviting Him into your presence"/>
    <n v="3000"/>
    <n v="22"/>
    <x v="2"/>
    <s v="US"/>
    <s v="USD"/>
    <n v="1447018833"/>
    <n v="1444423233"/>
    <b v="0"/>
    <n v="1"/>
    <b v="0"/>
    <s v="music/faith"/>
    <n v="7.3333333333333332E-3"/>
    <n v="22"/>
    <x v="4"/>
    <s v="faith"/>
    <x v="1736"/>
    <x v="1735"/>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x v="1736"/>
  </r>
  <r>
    <n v="1738"/>
    <s v="The Flashing Lights"/>
    <s v="Music that inspires and gives hope for overcoming and change. And it is good music."/>
    <n v="5000"/>
    <n v="20"/>
    <x v="2"/>
    <s v="US"/>
    <s v="USD"/>
    <n v="1412283542"/>
    <n v="1409691542"/>
    <b v="0"/>
    <n v="1"/>
    <b v="0"/>
    <s v="music/faith"/>
    <n v="4.0000000000000001E-3"/>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x v="1738"/>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x v="1739"/>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x v="1746"/>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x v="1749"/>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x v="1750"/>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x v="1755"/>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x v="1757"/>
  </r>
  <r>
    <n v="1759"/>
    <s v="Death Valley"/>
    <s v="Death Valley will be the first photo book of Andi State"/>
    <n v="5000"/>
    <n v="5330"/>
    <x v="0"/>
    <s v="US"/>
    <s v="USD"/>
    <n v="1427309629"/>
    <n v="1425585229"/>
    <b v="0"/>
    <n v="49"/>
    <b v="1"/>
    <s v="photography/photobooks"/>
    <n v="1.0660000000000001"/>
    <n v="108.77551020408163"/>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x v="1759"/>
  </r>
  <r>
    <n v="1761"/>
    <s v="I Wanted To See Boobs"/>
    <s v="A hardcover photobook telling the naked truth of a young photographers journey."/>
    <n v="100"/>
    <n v="155"/>
    <x v="0"/>
    <s v="GB"/>
    <s v="GBP"/>
    <n v="1442065060"/>
    <n v="1437745060"/>
    <b v="0"/>
    <n v="3"/>
    <b v="1"/>
    <s v="photography/photobooks"/>
    <n v="1.55"/>
    <n v="51.666666666666664"/>
    <x v="8"/>
    <s v="photobooks"/>
    <x v="1761"/>
    <x v="1760"/>
  </r>
  <r>
    <n v="1762"/>
    <s v="&quot;The Naked Pixel&quot; Ali Pakele"/>
    <s v="Project rewards $25 gets you 190+ digital images"/>
    <n v="100"/>
    <n v="885"/>
    <x v="0"/>
    <s v="US"/>
    <s v="USD"/>
    <n v="1457739245"/>
    <n v="1455147245"/>
    <b v="0"/>
    <n v="25"/>
    <b v="1"/>
    <s v="photography/photobooks"/>
    <n v="8.85"/>
    <n v="35.4"/>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x v="1764"/>
  </r>
  <r>
    <n v="1766"/>
    <s v="Photographic book on Melbourne's music scene"/>
    <s v="I want to create a beautiful book which documents the Melbourne music scene."/>
    <n v="1500"/>
    <n v="0"/>
    <x v="2"/>
    <s v="AU"/>
    <s v="AUD"/>
    <n v="1408999088"/>
    <n v="1407184688"/>
    <b v="1"/>
    <n v="0"/>
    <b v="0"/>
    <s v="photography/photobooks"/>
    <n v="0"/>
    <e v="#DIV/0!"/>
    <x v="8"/>
    <s v="photobooks"/>
    <x v="1766"/>
    <x v="1765"/>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x v="177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x v="1785"/>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x v="1786"/>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x v="1789"/>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x v="1790"/>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x v="1793"/>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x v="1794"/>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x v="1797"/>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x v="18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x v="1805"/>
  </r>
  <r>
    <n v="1807"/>
    <s v="Anywhere but Here"/>
    <s v="I want to explore alternative cultures and lifestyles in America."/>
    <n v="5000"/>
    <n v="553"/>
    <x v="2"/>
    <s v="US"/>
    <s v="USD"/>
    <n v="1411868313"/>
    <n v="1409276313"/>
    <b v="1"/>
    <n v="8"/>
    <b v="0"/>
    <s v="photography/photobooks"/>
    <n v="0.1106"/>
    <n v="69.125"/>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x v="1808"/>
  </r>
  <r>
    <n v="1810"/>
    <s v="Film Speed"/>
    <s v="Film Speed is a series of Zines focusing on architecture shot completely on 35 and 120mm film."/>
    <n v="450"/>
    <n v="15"/>
    <x v="2"/>
    <s v="US"/>
    <s v="USD"/>
    <n v="1408657826"/>
    <n v="1407621026"/>
    <b v="0"/>
    <n v="2"/>
    <b v="0"/>
    <s v="photography/photobooks"/>
    <n v="3.3333333333333333E-2"/>
    <n v="7.5"/>
    <x v="8"/>
    <s v="photobooks"/>
    <x v="1810"/>
    <x v="1809"/>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x v="1811"/>
  </r>
  <r>
    <n v="1813"/>
    <s v="Libya : The Lost Days"/>
    <s v="This project aims to document, Libyan photographic history; through both print and artisan mediums ."/>
    <n v="8750"/>
    <n v="0"/>
    <x v="2"/>
    <s v="GB"/>
    <s v="GBP"/>
    <n v="1407532812"/>
    <n v="1404940812"/>
    <b v="0"/>
    <n v="0"/>
    <b v="0"/>
    <s v="photography/photobooks"/>
    <n v="0"/>
    <e v="#DIV/0!"/>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x v="1813"/>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x v="1814"/>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x v="1815"/>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x v="1816"/>
  </r>
  <r>
    <n v="1818"/>
    <s v="Give Me Your Goofy-ist"/>
    <s v="We are all different, this is a way to honor and celebrate the authenticity in being different."/>
    <n v="15000"/>
    <n v="0"/>
    <x v="2"/>
    <s v="US"/>
    <s v="USD"/>
    <n v="1428035850"/>
    <n v="1425447450"/>
    <b v="0"/>
    <n v="0"/>
    <b v="0"/>
    <s v="photography/photobooks"/>
    <n v="0"/>
    <e v="#DIV/0!"/>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x v="1819"/>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x v="1820"/>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x v="1822"/>
  </r>
  <r>
    <n v="1824"/>
    <s v="Tin Man's Broken Wisdom Fund"/>
    <s v="cd fund raiser"/>
    <n v="3000"/>
    <n v="3002"/>
    <x v="0"/>
    <s v="US"/>
    <s v="USD"/>
    <n v="1389146880"/>
    <n v="1387403967"/>
    <b v="0"/>
    <n v="40"/>
    <b v="1"/>
    <s v="music/rock"/>
    <n v="1.0006666666666666"/>
    <n v="75.0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x v="1824"/>
  </r>
  <r>
    <n v="1826"/>
    <s v="BEAR GHOST! Professional Recording! Yay!"/>
    <s v="Hear your favorite Bear Ghost in eargasmic quality!"/>
    <n v="2000"/>
    <n v="2020"/>
    <x v="0"/>
    <s v="US"/>
    <s v="USD"/>
    <n v="1392675017"/>
    <n v="1390083017"/>
    <b v="0"/>
    <n v="38"/>
    <b v="1"/>
    <s v="music/rock"/>
    <n v="1.01"/>
    <n v="53.157894736842103"/>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x v="1829"/>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x v="183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x v="1832"/>
  </r>
  <r>
    <n v="1834"/>
    <s v="TDJ - All Part of the Plan EP/Tour"/>
    <s v="Help us fund our first tour and promote our new EP!"/>
    <n v="10000"/>
    <n v="11805"/>
    <x v="0"/>
    <s v="US"/>
    <s v="USD"/>
    <n v="1422140895"/>
    <n v="1418684895"/>
    <b v="0"/>
    <n v="90"/>
    <b v="1"/>
    <s v="music/rock"/>
    <n v="1.1805000000000001"/>
    <n v="131.16666666666666"/>
    <x v="4"/>
    <s v="rock"/>
    <x v="1834"/>
    <x v="1833"/>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x v="1834"/>
  </r>
  <r>
    <n v="1836"/>
    <s v="KICKSTART OUR &lt;+3"/>
    <s v="Help fund our 2013 Sound &amp; Lighting Touring rig!"/>
    <n v="5000"/>
    <n v="10017"/>
    <x v="0"/>
    <s v="US"/>
    <s v="USD"/>
    <n v="1361129129"/>
    <n v="1359660329"/>
    <b v="0"/>
    <n v="55"/>
    <b v="1"/>
    <s v="music/rock"/>
    <n v="2.0034000000000001"/>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x v="1838"/>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x v="1839"/>
  </r>
  <r>
    <n v="1841"/>
    <s v="Hydra Effect Debut EP"/>
    <s v="Hard Rock with a Positive Message. Help us fund, release and promote our debut EP!"/>
    <n v="2000"/>
    <n v="2035"/>
    <x v="0"/>
    <s v="US"/>
    <s v="USD"/>
    <n v="1400561940"/>
    <n v="1397679445"/>
    <b v="0"/>
    <n v="40"/>
    <b v="1"/>
    <s v="music/rock"/>
    <n v="1.0175000000000001"/>
    <n v="50.875"/>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x v="1847"/>
  </r>
  <r>
    <n v="1849"/>
    <s v="Release the Skyline Album"/>
    <s v="Release the Skylines is a small, local Cleveland metal band looking to record an album."/>
    <n v="300"/>
    <n v="301"/>
    <x v="0"/>
    <s v="US"/>
    <s v="USD"/>
    <n v="1350505059"/>
    <n v="1347913059"/>
    <b v="0"/>
    <n v="8"/>
    <b v="1"/>
    <s v="music/rock"/>
    <n v="1.0033333333333334"/>
    <n v="37.625"/>
    <x v="4"/>
    <s v="rock"/>
    <x v="1849"/>
    <x v="1848"/>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x v="1853"/>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x v="185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x v="1857"/>
  </r>
  <r>
    <n v="1859"/>
    <s v="Queen Kwong Tour to London and Paris"/>
    <s v="Queen Kwong is going ON TOUR to London and Paris!"/>
    <n v="3000"/>
    <n v="3955"/>
    <x v="0"/>
    <s v="US"/>
    <s v="USD"/>
    <n v="1316716129"/>
    <n v="1314124129"/>
    <b v="0"/>
    <n v="56"/>
    <b v="1"/>
    <s v="music/rock"/>
    <n v="1.3183333333333334"/>
    <n v="70.625"/>
    <x v="4"/>
    <s v="rock"/>
    <x v="1859"/>
    <x v="1858"/>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x v="1861"/>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x v="1865"/>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x v="1870"/>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x v="187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x v="187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x v="1877"/>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x v="1878"/>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x v="1887"/>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x v="1892"/>
  </r>
  <r>
    <n v="1894"/>
    <s v="Help me release my first 3 song EP!!"/>
    <s v="Im trying to raise $1000 for a 3 song EP in a studio!"/>
    <n v="1000"/>
    <n v="1145"/>
    <x v="0"/>
    <s v="US"/>
    <s v="USD"/>
    <n v="1329082983"/>
    <n v="1326404583"/>
    <b v="0"/>
    <n v="20"/>
    <b v="1"/>
    <s v="music/indie rock"/>
    <n v="1.14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x v="1894"/>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x v="19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x v="1901"/>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x v="1905"/>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x v="1911"/>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x v="1914"/>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x v="191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x v="1918"/>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x v="1919"/>
  </r>
  <r>
    <n v="1921"/>
    <s v="The Fine Spirits are making an album!"/>
    <s v="The Fine Spirits are making an album, but we need your help!"/>
    <n v="1500"/>
    <n v="2052"/>
    <x v="0"/>
    <s v="US"/>
    <s v="USD"/>
    <n v="1342243143"/>
    <n v="1339651143"/>
    <b v="0"/>
    <n v="38"/>
    <b v="1"/>
    <s v="music/indie rock"/>
    <n v="1.3680000000000001"/>
    <n v="54"/>
    <x v="4"/>
    <s v="indie rock"/>
    <x v="1921"/>
    <x v="192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x v="1921"/>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x v="1923"/>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x v="1925"/>
  </r>
  <r>
    <n v="1927"/>
    <s v="GBS Detroit Presents Hampshire"/>
    <s v="Hampshire is headed to GBS Detroit."/>
    <n v="600"/>
    <n v="620"/>
    <x v="0"/>
    <s v="US"/>
    <s v="USD"/>
    <n v="1331182740"/>
    <n v="1329856839"/>
    <b v="0"/>
    <n v="11"/>
    <b v="1"/>
    <s v="music/indie rock"/>
    <n v="1.0333333333333334"/>
    <n v="56.363636363636367"/>
    <x v="4"/>
    <s v="indie rock"/>
    <x v="1927"/>
    <x v="1926"/>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x v="1928"/>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x v="1929"/>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x v="193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x v="1946"/>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x v="1947"/>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x v="1951"/>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x v="1952"/>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x v="195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x v="1958"/>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x v="196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x v="196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x v="1973"/>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x v="1974"/>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x v="197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x v="1978"/>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x v="1985"/>
  </r>
  <r>
    <n v="1987"/>
    <s v="Ethiopia: Beheld"/>
    <s v="A collection of images that depicts the beauty and diversity within Ethiopia"/>
    <n v="5500"/>
    <n v="2336"/>
    <x v="2"/>
    <s v="GB"/>
    <s v="GBP"/>
    <n v="1425223276"/>
    <n v="1422631276"/>
    <b v="0"/>
    <n v="28"/>
    <b v="0"/>
    <s v="photography/people"/>
    <n v="0.42472727272727273"/>
    <n v="83.428571428571431"/>
    <x v="8"/>
    <s v="people"/>
    <x v="1987"/>
    <x v="1986"/>
  </r>
  <r>
    <n v="1988"/>
    <s v="Phillip Michael Photography"/>
    <s v="Expressing art in an image!"/>
    <n v="6000"/>
    <n v="25"/>
    <x v="2"/>
    <s v="US"/>
    <s v="USD"/>
    <n v="1440094742"/>
    <n v="1437502742"/>
    <b v="0"/>
    <n v="1"/>
    <b v="0"/>
    <s v="photography/people"/>
    <n v="4.1666666666666666E-3"/>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x v="198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x v="1989"/>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x v="1990"/>
  </r>
  <r>
    <n v="1992"/>
    <s v="The Wonderful World of Princes &amp; Princesses"/>
    <s v="A complete revamp of all the Disney Princes &amp; Princesses!"/>
    <n v="1500"/>
    <n v="2"/>
    <x v="2"/>
    <s v="US"/>
    <s v="USD"/>
    <n v="1424229991"/>
    <n v="1421637991"/>
    <b v="0"/>
    <n v="2"/>
    <b v="0"/>
    <s v="photography/people"/>
    <n v="1.3333333333333333E-3"/>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x v="1997"/>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x v="199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x v="1999"/>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x v="20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x v="2008"/>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x v="2013"/>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x v="2014"/>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x v="2024"/>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x v="2026"/>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x v="2027"/>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x v="202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x v="2036"/>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x v="2038"/>
  </r>
  <r>
    <n v="2040"/>
    <s v="Programmable Capacitor"/>
    <s v="4.29 Billion+ Capacitor Combinations._x000a_No Coding Required."/>
    <n v="3000"/>
    <n v="7445.14"/>
    <x v="0"/>
    <s v="US"/>
    <s v="USD"/>
    <n v="1384557303"/>
    <n v="1383257703"/>
    <b v="1"/>
    <n v="271"/>
    <b v="1"/>
    <s v="technology/hardware"/>
    <n v="2.4817133333333334"/>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x v="2047"/>
  </r>
  <r>
    <n v="2049"/>
    <s v="LOCK8 - the World's First Smart Bike Lock"/>
    <s v="Keyless. Alarm secured. GPS tracking."/>
    <n v="50000"/>
    <n v="60095.35"/>
    <x v="0"/>
    <s v="GB"/>
    <s v="GBP"/>
    <n v="1386025140"/>
    <n v="1382963963"/>
    <b v="0"/>
    <n v="742"/>
    <b v="1"/>
    <s v="technology/hardware"/>
    <n v="1.2019070000000001"/>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x v="2056"/>
  </r>
  <r>
    <n v="2058"/>
    <s v="Raspberry Pi Debug Clip"/>
    <s v="Making using the serial terminal on the Raspberry Pi as easy as Pi!"/>
    <n v="2560"/>
    <n v="4308"/>
    <x v="0"/>
    <s v="GB"/>
    <s v="GBP"/>
    <n v="1425326400"/>
    <n v="1421916830"/>
    <b v="0"/>
    <n v="410"/>
    <b v="1"/>
    <s v="technology/hardware"/>
    <n v="1.6828125"/>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x v="2061"/>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x v="2065"/>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x v="2072"/>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x v="2074"/>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x v="2084"/>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x v="2087"/>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x v="2095"/>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x v="2097"/>
  </r>
  <r>
    <n v="2099"/>
    <s v="Roosevelt Died."/>
    <s v="Our tour van died, we need help!"/>
    <n v="3000"/>
    <n v="3971"/>
    <x v="0"/>
    <s v="US"/>
    <s v="USD"/>
    <n v="1435808400"/>
    <n v="1434650084"/>
    <b v="0"/>
    <n v="63"/>
    <b v="1"/>
    <s v="music/indie rock"/>
    <n v="1.3236666666666668"/>
    <n v="63.031746031746032"/>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x v="2101"/>
  </r>
  <r>
    <n v="2103"/>
    <s v="Matthew Moon's New Album"/>
    <s v="Indie rocker, Matthew Moon, has something to share with you..."/>
    <n v="7777"/>
    <n v="11364"/>
    <x v="0"/>
    <s v="US"/>
    <s v="USD"/>
    <n v="1352488027"/>
    <n v="1349892427"/>
    <b v="0"/>
    <n v="115"/>
    <b v="1"/>
    <s v="music/indie rock"/>
    <n v="1.4612318374694613"/>
    <n v="98.817391304347822"/>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x v="2103"/>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x v="2107"/>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x v="2108"/>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x v="211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x v="2111"/>
  </r>
  <r>
    <n v="2113"/>
    <s v="Summer Underground // Honeycomb LP"/>
    <s v="Help us fund our second full-length album Honeycomb!"/>
    <n v="7000"/>
    <n v="7340"/>
    <x v="0"/>
    <s v="US"/>
    <s v="USD"/>
    <n v="1411505176"/>
    <n v="1408481176"/>
    <b v="0"/>
    <n v="107"/>
    <b v="1"/>
    <s v="music/indie rock"/>
    <n v="1.0485714285714285"/>
    <n v="68.598130841121488"/>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x v="2116"/>
  </r>
  <r>
    <n v="2118"/>
    <s v="PORCHES. vs. THE U.S.A."/>
    <s v="PORCHES.  and Documentarians tour from New York to San Francisco and back."/>
    <n v="1000"/>
    <n v="1346.11"/>
    <x v="0"/>
    <s v="US"/>
    <s v="USD"/>
    <n v="1311538136"/>
    <n v="1308946136"/>
    <b v="0"/>
    <n v="17"/>
    <b v="1"/>
    <s v="music/indie rock"/>
    <n v="1.3461099999999999"/>
    <n v="79.182941176470578"/>
    <x v="4"/>
    <s v="indie rock"/>
    <x v="2118"/>
    <x v="2117"/>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x v="2118"/>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x v="2119"/>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x v="2120"/>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x v="2122"/>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x v="2124"/>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x v="2125"/>
  </r>
  <r>
    <n v="2127"/>
    <s v="Three Monkeys - Part 1: Into the Abyss"/>
    <s v="Three Monkeys is an audio adventure game for PC."/>
    <n v="28000"/>
    <n v="8076"/>
    <x v="2"/>
    <s v="GB"/>
    <s v="GBP"/>
    <n v="1426158463"/>
    <n v="1423570063"/>
    <b v="0"/>
    <n v="236"/>
    <b v="0"/>
    <s v="games/video games"/>
    <n v="0.28842857142857142"/>
    <n v="34.220338983050844"/>
    <x v="6"/>
    <s v="video games"/>
    <x v="2127"/>
    <x v="2126"/>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x v="2128"/>
  </r>
  <r>
    <n v="2130"/>
    <s v="Wondrous Adventures: A Kid's Game"/>
    <s v="You are the hero tasked to save your home from the villainous Sanword."/>
    <n v="42000"/>
    <n v="85"/>
    <x v="2"/>
    <s v="US"/>
    <s v="USD"/>
    <n v="1408154663"/>
    <n v="1405130663"/>
    <b v="0"/>
    <n v="4"/>
    <b v="0"/>
    <s v="games/video games"/>
    <n v="2.0238095238095236E-3"/>
    <n v="21.25"/>
    <x v="6"/>
    <s v="video games"/>
    <x v="2130"/>
    <x v="2129"/>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x v="2132"/>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x v="2133"/>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x v="2134"/>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x v="2136"/>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x v="2137"/>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x v="2139"/>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x v="2142"/>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x v="2145"/>
  </r>
  <r>
    <n v="2147"/>
    <s v="Johnny Rocketfingers 3"/>
    <s v="A Point and Click Adventure on Steroids."/>
    <n v="390000"/>
    <n v="2716"/>
    <x v="2"/>
    <s v="US"/>
    <s v="USD"/>
    <n v="1416125148"/>
    <n v="1413356748"/>
    <b v="0"/>
    <n v="55"/>
    <b v="0"/>
    <s v="games/video games"/>
    <n v="6.9641025641025639E-3"/>
    <n v="49.381818181818183"/>
    <x v="6"/>
    <s v="video games"/>
    <x v="2147"/>
    <x v="2146"/>
  </r>
  <r>
    <n v="2148"/>
    <s v="ZomBlock's"/>
    <s v="zomblock's is a online zombie survival game where you can craft new weapons,find food and water to keep yourself alive."/>
    <n v="100"/>
    <n v="2"/>
    <x v="2"/>
    <s v="GB"/>
    <s v="GBP"/>
    <n v="1427992582"/>
    <n v="1425404182"/>
    <b v="0"/>
    <n v="2"/>
    <b v="0"/>
    <s v="games/video games"/>
    <n v="0.02"/>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x v="2148"/>
  </r>
  <r>
    <n v="2150"/>
    <s v="The Unknown Door"/>
    <s v="A pixel styled open world detective game."/>
    <n v="50000"/>
    <n v="405"/>
    <x v="2"/>
    <s v="NO"/>
    <s v="NOK"/>
    <n v="1468392599"/>
    <n v="1465800599"/>
    <b v="0"/>
    <n v="4"/>
    <b v="0"/>
    <s v="games/video games"/>
    <n v="8.0999999999999996E-3"/>
    <n v="101.25"/>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x v="2150"/>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x v="2151"/>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x v="2152"/>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x v="2153"/>
  </r>
  <r>
    <n v="2155"/>
    <s v="VoxelMaze"/>
    <s v="A Level Editor, Turned up to eleven. Infinite creativity in one package, solo or with up to 16 of your friends."/>
    <n v="5000"/>
    <n v="115"/>
    <x v="2"/>
    <s v="GB"/>
    <s v="GBP"/>
    <n v="1459443385"/>
    <n v="1456854985"/>
    <b v="0"/>
    <n v="5"/>
    <b v="0"/>
    <s v="games/video games"/>
    <n v="2.3E-2"/>
    <n v="23"/>
    <x v="6"/>
    <s v="video games"/>
    <x v="2155"/>
    <x v="2154"/>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x v="2155"/>
  </r>
  <r>
    <n v="2157"/>
    <s v="Nin"/>
    <s v="Gamers and 90's fans unite in this small tale of epic proportions!"/>
    <n v="75000"/>
    <n v="21144"/>
    <x v="2"/>
    <s v="US"/>
    <s v="USD"/>
    <n v="1482479940"/>
    <n v="1479684783"/>
    <b v="0"/>
    <n v="57"/>
    <b v="0"/>
    <s v="games/video games"/>
    <n v="0.28192"/>
    <n v="370.94736842105266"/>
    <x v="6"/>
    <s v="video games"/>
    <x v="2157"/>
    <x v="2156"/>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x v="2158"/>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x v="2159"/>
  </r>
  <r>
    <n v="2161"/>
    <s v="CallMeGhost DEBUT ALBUM preorder!"/>
    <s v="We're trying to fund hard copies of our debut album!"/>
    <n v="400"/>
    <n v="463"/>
    <x v="0"/>
    <s v="US"/>
    <s v="USD"/>
    <n v="1443040059"/>
    <n v="1440448059"/>
    <b v="0"/>
    <n v="13"/>
    <b v="1"/>
    <s v="music/rock"/>
    <n v="1.1575"/>
    <n v="35.615384615384613"/>
    <x v="4"/>
    <s v="rock"/>
    <x v="2161"/>
    <x v="216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x v="2162"/>
  </r>
  <r>
    <n v="2164"/>
    <s v="Rosaline debut record"/>
    <s v="South Florida roots country/rock outfit's long awaited debut record"/>
    <n v="5500"/>
    <n v="5645"/>
    <x v="0"/>
    <s v="US"/>
    <s v="USD"/>
    <n v="1466827140"/>
    <n v="1464196414"/>
    <b v="0"/>
    <n v="83"/>
    <b v="1"/>
    <s v="music/rock"/>
    <n v="1.0263636363636364"/>
    <n v="68.01204819277109"/>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x v="2165"/>
  </r>
  <r>
    <n v="2167"/>
    <s v="Planes and Planets needs to get their EP finished!!"/>
    <s v="We need YOUR HELP to take one more step to this make release sound amazing!"/>
    <n v="150"/>
    <n v="180"/>
    <x v="0"/>
    <s v="US"/>
    <s v="USD"/>
    <n v="1347672937"/>
    <n v="1346463337"/>
    <b v="0"/>
    <n v="8"/>
    <b v="1"/>
    <s v="music/rock"/>
    <n v="1.2"/>
    <n v="22.5"/>
    <x v="4"/>
    <s v="rock"/>
    <x v="2167"/>
    <x v="2166"/>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x v="2168"/>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x v="2169"/>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x v="2172"/>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x v="2174"/>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x v="217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x v="2178"/>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x v="218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x v="2184"/>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x v="2187"/>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x v="2193"/>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x v="2194"/>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x v="2197"/>
  </r>
  <r>
    <n v="2199"/>
    <s v="Decadolo. Flip it!"/>
    <s v="A new strategic board game designed to flip out your opponent."/>
    <n v="9000"/>
    <n v="13228"/>
    <x v="0"/>
    <s v="IE"/>
    <s v="EUR"/>
    <n v="1444903198"/>
    <n v="1442311198"/>
    <b v="1"/>
    <n v="251"/>
    <b v="1"/>
    <s v="games/tabletop games"/>
    <n v="1.4697777777777778"/>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x v="2205"/>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x v="2207"/>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x v="2213"/>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x v="2217"/>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x v="2229"/>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x v="223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x v="2235"/>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x v="2236"/>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x v="2237"/>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x v="22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x v="2245"/>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x v="2247"/>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x v="2249"/>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x v="2252"/>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x v="2253"/>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x v="2254"/>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x v="2256"/>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x v="226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x v="2264"/>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x v="227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x v="2276"/>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x v="228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x v="2282"/>
  </r>
  <r>
    <n v="2284"/>
    <s v="Make a record, write a song, take the Vinyl Skyway. "/>
    <s v="The Vinyl Skyway reunite to make a third album. "/>
    <n v="6000"/>
    <n v="6373.27"/>
    <x v="0"/>
    <s v="US"/>
    <s v="USD"/>
    <n v="1299902400"/>
    <n v="1297451245"/>
    <b v="0"/>
    <n v="59"/>
    <b v="1"/>
    <s v="music/rock"/>
    <n v="1.0622116666666668"/>
    <n v="108.02152542372882"/>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x v="2284"/>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x v="2291"/>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x v="2294"/>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x v="2295"/>
  </r>
  <r>
    <n v="2297"/>
    <s v="Company Company: Debut EP"/>
    <s v="New Jersey Alternative Rock band COCO needs YOUR help self-releasing debut EP!"/>
    <n v="1000"/>
    <n v="1006"/>
    <x v="0"/>
    <s v="US"/>
    <s v="USD"/>
    <n v="1331697540"/>
    <n v="1328749249"/>
    <b v="0"/>
    <n v="19"/>
    <b v="1"/>
    <s v="music/rock"/>
    <n v="1.006"/>
    <n v="52.94736842105263"/>
    <x v="4"/>
    <s v="rock"/>
    <x v="2297"/>
    <x v="2296"/>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x v="2297"/>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x v="2298"/>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x v="2299"/>
  </r>
  <r>
    <n v="2301"/>
    <s v="Time Crash"/>
    <s v="We are America's first trock band, and we're ready to bring you our first album!"/>
    <n v="5000"/>
    <n v="6680.22"/>
    <x v="0"/>
    <s v="US"/>
    <s v="USD"/>
    <n v="1371785496"/>
    <n v="1369193496"/>
    <b v="1"/>
    <n v="211"/>
    <b v="1"/>
    <s v="music/indie rock"/>
    <n v="1.336044"/>
    <n v="31.659810426540286"/>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x v="230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x v="2308"/>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x v="230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x v="231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x v="2318"/>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x v="2320"/>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x v="2321"/>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x v="2324"/>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x v="2326"/>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x v="2328"/>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x v="2331"/>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x v="2334"/>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x v="23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x v="2342"/>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x v="2343"/>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x v="2348"/>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x v="2351"/>
  </r>
  <r>
    <n v="2354"/>
    <s v="Dissertation (Canceled)"/>
    <s v="Almost done with doctorate degree but need funding of $35,000 to complete research of project."/>
    <n v="35000"/>
    <n v="25"/>
    <x v="1"/>
    <s v="US"/>
    <s v="USD"/>
    <n v="1420910460"/>
    <n v="1415726460"/>
    <b v="0"/>
    <n v="1"/>
    <b v="0"/>
    <s v="technology/web"/>
    <n v="7.1428571428571429E-4"/>
    <n v="25"/>
    <x v="2"/>
    <s v="web"/>
    <x v="2354"/>
    <x v="2352"/>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x v="2353"/>
  </r>
  <r>
    <n v="2356"/>
    <s v="HardstyleUnited.com (Canceled)"/>
    <s v="HardstyleUnited.com The Global Hardstyle community. Your Hardstyle community."/>
    <n v="10000"/>
    <n v="0"/>
    <x v="1"/>
    <s v="NL"/>
    <s v="EUR"/>
    <n v="1433530104"/>
    <n v="1430938104"/>
    <b v="0"/>
    <n v="0"/>
    <b v="0"/>
    <s v="technology/web"/>
    <n v="0"/>
    <e v="#DIV/0!"/>
    <x v="2"/>
    <s v="web"/>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x v="2357"/>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x v="2358"/>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x v="2359"/>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x v="2361"/>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x v="2368"/>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x v="2370"/>
  </r>
  <r>
    <n v="2373"/>
    <s v="Cykelauktion.com (Canceled)"/>
    <s v="We want to create a safe marketplace for buying and selling bicycles."/>
    <n v="850000"/>
    <n v="50"/>
    <x v="1"/>
    <s v="SE"/>
    <s v="SEK"/>
    <n v="1440863624"/>
    <n v="1438271624"/>
    <b v="0"/>
    <n v="1"/>
    <b v="0"/>
    <s v="technology/web"/>
    <n v="5.8823529411764708E-5"/>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x v="2373"/>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x v="2375"/>
  </r>
  <r>
    <n v="2378"/>
    <s v="KEEPUP INC (Canceled)"/>
    <s v="KEEPUP allows you to extend your social circle by introducing you to new people via your friends."/>
    <n v="110000"/>
    <n v="0"/>
    <x v="1"/>
    <s v="US"/>
    <s v="USD"/>
    <n v="1440548330"/>
    <n v="1438042730"/>
    <b v="0"/>
    <n v="0"/>
    <b v="0"/>
    <s v="technology/web"/>
    <n v="0"/>
    <e v="#DIV/0!"/>
    <x v="2"/>
    <s v="web"/>
    <x v="2378"/>
    <x v="2376"/>
  </r>
  <r>
    <n v="2379"/>
    <s v="SelectCooks.com (Canceled)"/>
    <s v="Selectcooks.com is a community marketplace for people to list, find and hire chefs."/>
    <n v="30000"/>
    <n v="0"/>
    <x v="1"/>
    <s v="US"/>
    <s v="USD"/>
    <n v="1444004616"/>
    <n v="1440116616"/>
    <b v="0"/>
    <n v="0"/>
    <b v="0"/>
    <s v="technology/web"/>
    <n v="0"/>
    <e v="#DIV/0!"/>
    <x v="2"/>
    <s v="web"/>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x v="2378"/>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x v="2383"/>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x v="2388"/>
  </r>
  <r>
    <n v="2391"/>
    <s v="oToBOTS.com - Freedom from high cost auto repairs (Canceled)"/>
    <s v="Using the power of internet to help people save hundreds in car repair."/>
    <n v="20000"/>
    <n v="25"/>
    <x v="1"/>
    <s v="US"/>
    <s v="USD"/>
    <n v="1427825044"/>
    <n v="1425236644"/>
    <b v="0"/>
    <n v="1"/>
    <b v="0"/>
    <s v="technology/web"/>
    <n v="1.25E-3"/>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x v="2390"/>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x v="2392"/>
  </r>
  <r>
    <n v="2395"/>
    <s v="VENT it out (Canceled)"/>
    <s v="I am making a social website where people can anonymously or openly vent, All walks of life all over the world"/>
    <n v="33000"/>
    <n v="0"/>
    <x v="1"/>
    <s v="US"/>
    <s v="USD"/>
    <n v="1484038620"/>
    <n v="1481597687"/>
    <b v="0"/>
    <n v="0"/>
    <b v="0"/>
    <s v="technology/web"/>
    <n v="0"/>
    <e v="#DIV/0!"/>
    <x v="2"/>
    <s v="web"/>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x v="2395"/>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x v="2399"/>
  </r>
  <r>
    <n v="2402"/>
    <s v="Cupcake Truck Unite"/>
    <s v="Small town, delicious treats, and a mobile truck"/>
    <n v="12000"/>
    <n v="52"/>
    <x v="2"/>
    <s v="US"/>
    <s v="USD"/>
    <n v="1431533931"/>
    <n v="1428941931"/>
    <b v="0"/>
    <n v="1"/>
    <b v="0"/>
    <s v="food/food trucks"/>
    <n v="4.3333333333333331E-3"/>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x v="2401"/>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x v="2402"/>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x v="2405"/>
  </r>
  <r>
    <n v="2408"/>
    <s v="Sabroso On Wheels"/>
    <s v="A US Army Vet trying to get a Peruvian food truck going! Really good Peruvian food now mobile!"/>
    <n v="15000"/>
    <n v="30"/>
    <x v="2"/>
    <s v="US"/>
    <s v="USD"/>
    <n v="1415247757"/>
    <n v="1412652157"/>
    <b v="0"/>
    <n v="2"/>
    <b v="0"/>
    <s v="food/food trucks"/>
    <n v="2E-3"/>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x v="2408"/>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x v="2410"/>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x v="2412"/>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x v="2415"/>
  </r>
  <r>
    <n v="2418"/>
    <s v="Mexican food truck"/>
    <s v="I want to start my food truck business."/>
    <n v="25000"/>
    <n v="5"/>
    <x v="2"/>
    <s v="US"/>
    <s v="USD"/>
    <n v="1427225644"/>
    <n v="1422045244"/>
    <b v="0"/>
    <n v="5"/>
    <b v="0"/>
    <s v="food/food trucks"/>
    <n v="2.0000000000000001E-4"/>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x v="2418"/>
  </r>
  <r>
    <n v="2421"/>
    <s v="hot dog cart"/>
    <s v="help me start Merrill's first hot dog cart in this empty lot"/>
    <n v="6000"/>
    <n v="1"/>
    <x v="2"/>
    <s v="US"/>
    <s v="USD"/>
    <n v="1424536196"/>
    <n v="1421944196"/>
    <b v="0"/>
    <n v="1"/>
    <b v="0"/>
    <s v="food/food trucks"/>
    <n v="1.6666666666666666E-4"/>
    <n v="1"/>
    <x v="7"/>
    <s v="food trucks"/>
    <x v="2421"/>
    <x v="2419"/>
  </r>
  <r>
    <n v="2422"/>
    <s v="Help starting a family owned food truck"/>
    <s v="Family owned business serving BBQ and seafood to the public"/>
    <n v="500"/>
    <n v="1"/>
    <x v="2"/>
    <s v="US"/>
    <s v="USD"/>
    <n v="1426091036"/>
    <n v="1423502636"/>
    <b v="0"/>
    <n v="1"/>
    <b v="0"/>
    <s v="food/food trucks"/>
    <n v="2E-3"/>
    <n v="1"/>
    <x v="7"/>
    <s v="food trucks"/>
    <x v="2422"/>
    <x v="2420"/>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x v="2421"/>
  </r>
  <r>
    <n v="2424"/>
    <s v="Lily and Memphs"/>
    <s v="Great and creative food from the heart in the form of a sweet food truck!"/>
    <n v="25000"/>
    <n v="310"/>
    <x v="2"/>
    <s v="US"/>
    <s v="USD"/>
    <n v="1414445108"/>
    <n v="1411853108"/>
    <b v="0"/>
    <n v="9"/>
    <b v="0"/>
    <s v="food/food trucks"/>
    <n v="1.24E-2"/>
    <n v="34.444444444444443"/>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x v="2424"/>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x v="2425"/>
  </r>
  <r>
    <n v="2428"/>
    <s v="Premium Burgers"/>
    <s v="From Moo 2 You! We want to offer premium burgers to a taco flooded environment."/>
    <n v="35000"/>
    <n v="1"/>
    <x v="2"/>
    <s v="US"/>
    <s v="USD"/>
    <n v="1426182551"/>
    <n v="1423594151"/>
    <b v="0"/>
    <n v="1"/>
    <b v="0"/>
    <s v="food/food trucks"/>
    <n v="2.8571428571428571E-5"/>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x v="2428"/>
  </r>
  <r>
    <n v="2431"/>
    <s v="Murphy's good eatin'"/>
    <s v="Go to Colorado and run a food truck with homemade food of all kinds."/>
    <n v="100000"/>
    <n v="2"/>
    <x v="2"/>
    <s v="US"/>
    <s v="USD"/>
    <n v="1467080613"/>
    <n v="1461896613"/>
    <b v="0"/>
    <n v="2"/>
    <b v="0"/>
    <s v="food/food trucks"/>
    <n v="2.0000000000000002E-5"/>
    <n v="1"/>
    <x v="7"/>
    <s v="food trucks"/>
    <x v="2431"/>
    <x v="2429"/>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x v="2434"/>
  </r>
  <r>
    <n v="2437"/>
    <s v="Cuppa Gumbos"/>
    <s v="Homemade Gumbo, Stews and Curry to be served hot and fresh everyday at any festival or concert we can attend."/>
    <n v="8000"/>
    <n v="0"/>
    <x v="2"/>
    <s v="US"/>
    <s v="USD"/>
    <n v="1426615200"/>
    <n v="1422400188"/>
    <b v="0"/>
    <n v="0"/>
    <b v="0"/>
    <s v="food/food trucks"/>
    <n v="0"/>
    <e v="#DIV/0!"/>
    <x v="7"/>
    <s v="food trucks"/>
    <x v="2437"/>
    <x v="2435"/>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x v="2437"/>
  </r>
  <r>
    <n v="2440"/>
    <s v="The first green Food Truck in Phnom Penh"/>
    <s v="Starting a entire clean energy food truck and set a new standard for Cambodia"/>
    <n v="5000"/>
    <n v="10"/>
    <x v="2"/>
    <s v="BE"/>
    <s v="EUR"/>
    <n v="1455399313"/>
    <n v="1452807313"/>
    <b v="0"/>
    <n v="2"/>
    <b v="0"/>
    <s v="food/food trucks"/>
    <n v="2E-3"/>
    <n v="5"/>
    <x v="7"/>
    <s v="food trucks"/>
    <x v="2440"/>
    <x v="2438"/>
  </r>
  <r>
    <n v="2441"/>
    <s v="Bring Alchemy Pops to the People!"/>
    <s v="YOU can help Alchemy Pops POP up on a street near you!"/>
    <n v="7500"/>
    <n v="8091"/>
    <x v="0"/>
    <s v="US"/>
    <s v="USD"/>
    <n v="1437627540"/>
    <n v="1435806054"/>
    <b v="0"/>
    <n v="109"/>
    <b v="1"/>
    <s v="food/small batch"/>
    <n v="1.0788"/>
    <n v="74.22935779816514"/>
    <x v="7"/>
    <s v="small batch"/>
    <x v="2441"/>
    <x v="2439"/>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x v="2448"/>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x v="245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x v="2453"/>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x v="2454"/>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x v="2459"/>
  </r>
  <r>
    <n v="2463"/>
    <s v="Emma Ate the Lion &quot;Songs Two Count Too&quot;"/>
    <s v="Emma Ate The Lion's debut full length album"/>
    <n v="2000"/>
    <n v="2325"/>
    <x v="0"/>
    <s v="US"/>
    <s v="USD"/>
    <n v="1366138800"/>
    <n v="1362710425"/>
    <b v="0"/>
    <n v="75"/>
    <b v="1"/>
    <s v="music/indie rock"/>
    <n v="1.1625000000000001"/>
    <n v="31"/>
    <x v="4"/>
    <s v="indie rock"/>
    <x v="2463"/>
    <x v="246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x v="2461"/>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x v="246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x v="2464"/>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x v="2471"/>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x v="2472"/>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x v="2473"/>
  </r>
  <r>
    <n v="2477"/>
    <s v="Debut Album"/>
    <s v="Releasing my first album in August, and I need your help in order to get it done!"/>
    <n v="750"/>
    <n v="1285"/>
    <x v="0"/>
    <s v="US"/>
    <s v="USD"/>
    <n v="1344789345"/>
    <n v="1340901345"/>
    <b v="0"/>
    <n v="41"/>
    <b v="1"/>
    <s v="music/indie rock"/>
    <n v="1.7133333333333334"/>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x v="2475"/>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x v="2476"/>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x v="2479"/>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x v="2488"/>
  </r>
  <r>
    <n v="2492"/>
    <s v="SUPER NICE EP 2012"/>
    <s v="We're a band from Hawaii trying to produce our first EP and we need help!"/>
    <n v="600"/>
    <n v="750"/>
    <x v="0"/>
    <s v="US"/>
    <s v="USD"/>
    <n v="1339840740"/>
    <n v="1335397188"/>
    <b v="0"/>
    <n v="27"/>
    <b v="1"/>
    <s v="music/indie rock"/>
    <n v="1.25"/>
    <n v="27.777777777777779"/>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x v="2492"/>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x v="2498"/>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x v="2500"/>
  </r>
  <r>
    <n v="2504"/>
    <s v="Halal Restaurant and Internet Cafe"/>
    <s v="Halal Restaurant and Internet Cafe 20 percent of profits will go to building masjids."/>
    <n v="35000"/>
    <n v="0"/>
    <x v="2"/>
    <s v="US"/>
    <s v="USD"/>
    <n v="1416014534"/>
    <n v="1413418934"/>
    <b v="0"/>
    <n v="0"/>
    <b v="0"/>
    <s v="food/restaurants"/>
    <n v="0"/>
    <e v="#DIV/0!"/>
    <x v="7"/>
    <s v="restaurants"/>
    <x v="2504"/>
    <x v="2501"/>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x v="2502"/>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x v="2503"/>
  </r>
  <r>
    <n v="2507"/>
    <s v="Help Cafe Talavera get a New Kitchen!"/>
    <s v="Unique dishes for a unique city!."/>
    <n v="42850"/>
    <n v="0"/>
    <x v="2"/>
    <s v="US"/>
    <s v="USD"/>
    <n v="1431308704"/>
    <n v="1428716704"/>
    <b v="0"/>
    <n v="0"/>
    <b v="0"/>
    <s v="food/restaurants"/>
    <n v="0"/>
    <e v="#DIV/0!"/>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x v="2507"/>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x v="2508"/>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x v="251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x v="2512"/>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x v="2513"/>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x v="2515"/>
  </r>
  <r>
    <n v="2519"/>
    <s v="Kelli's Kitchen"/>
    <s v="Better than your mom's, better than Cracker Barrel, only at Kelli's Kitchen (all from scratch)."/>
    <n v="150000"/>
    <n v="65"/>
    <x v="2"/>
    <s v="US"/>
    <s v="USD"/>
    <n v="1405741404"/>
    <n v="1403149404"/>
    <b v="0"/>
    <n v="4"/>
    <b v="0"/>
    <s v="food/restaurants"/>
    <n v="4.3333333333333331E-4"/>
    <n v="16.2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x v="2519"/>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x v="2520"/>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x v="2521"/>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x v="252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x v="2525"/>
  </r>
  <r>
    <n v="2529"/>
    <s v="UrbanArias is DC's Contemporary Opera Company"/>
    <s v="Opera. Short. New."/>
    <n v="6000"/>
    <n v="6257"/>
    <x v="0"/>
    <s v="US"/>
    <s v="USD"/>
    <n v="1332636975"/>
    <n v="1328752575"/>
    <b v="0"/>
    <n v="76"/>
    <b v="1"/>
    <s v="music/classical music"/>
    <n v="1.0428333333333333"/>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r>
  <r>
    <n v="2535"/>
    <s v="Mark Hayes Requiem Recording"/>
    <s v="Mark Hayes: Requiem Recording"/>
    <n v="20000"/>
    <n v="20755"/>
    <x v="0"/>
    <s v="US"/>
    <s v="USD"/>
    <n v="1417463945"/>
    <n v="1414781945"/>
    <b v="0"/>
    <n v="78"/>
    <b v="1"/>
    <s v="music/classical music"/>
    <n v="1.03775"/>
    <n v="266.08974358974359"/>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x v="2534"/>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x v="253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x v="254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x v="2548"/>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x v="2553"/>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x v="2554"/>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x v="2559"/>
  </r>
  <r>
    <n v="2563"/>
    <s v="Phoenix Pearl Boba Tea Truck (Canceled)"/>
    <s v="Michigan based bubble tea and specialty ice cream food truck"/>
    <n v="20000"/>
    <n v="0"/>
    <x v="1"/>
    <s v="US"/>
    <s v="USD"/>
    <n v="1438226451"/>
    <n v="1433042451"/>
    <b v="0"/>
    <n v="0"/>
    <b v="0"/>
    <s v="food/food trucks"/>
    <n v="0"/>
    <e v="#DIV/0!"/>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x v="2561"/>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x v="2567"/>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x v="2568"/>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x v="2571"/>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x v="2572"/>
  </r>
  <r>
    <n v="2576"/>
    <s v="2 Go Fast Food (Canceled)"/>
    <s v="A New Twist with an American and Philippine fast food Mobile Trailer."/>
    <n v="10000"/>
    <n v="0"/>
    <x v="1"/>
    <s v="US"/>
    <s v="USD"/>
    <n v="1428707647"/>
    <n v="1424823247"/>
    <b v="0"/>
    <n v="0"/>
    <b v="0"/>
    <s v="food/food trucks"/>
    <n v="0"/>
    <e v="#DIV/0!"/>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x v="2577"/>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x v="2578"/>
  </r>
  <r>
    <n v="2582"/>
    <s v="Drunken Wings"/>
    <s v="The place where chicken meets liquor for the first time!"/>
    <n v="90000"/>
    <n v="1"/>
    <x v="2"/>
    <s v="US"/>
    <s v="USD"/>
    <n v="1477784634"/>
    <n v="1475192634"/>
    <b v="0"/>
    <n v="1"/>
    <b v="0"/>
    <s v="food/food trucks"/>
    <n v="1.1111111111111112E-5"/>
    <n v="1"/>
    <x v="7"/>
    <s v="food trucks"/>
    <x v="2582"/>
    <x v="2579"/>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x v="258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x v="258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x v="258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x v="2591"/>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x v="2594"/>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x v="2595"/>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x v="2596"/>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x v="259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x v="2606"/>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x v="2614"/>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x v="2624"/>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x v="2625"/>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x v="2628"/>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x v="262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x v="2633"/>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x v="2637"/>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x v="2644"/>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x v="2648"/>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x v="2650"/>
  </r>
  <r>
    <n v="2655"/>
    <s v="Balloons (Canceled)"/>
    <s v="Thank you for your support!"/>
    <n v="15000"/>
    <n v="3155"/>
    <x v="1"/>
    <s v="US"/>
    <s v="USD"/>
    <n v="1455048000"/>
    <n v="1452631647"/>
    <b v="0"/>
    <n v="43"/>
    <b v="0"/>
    <s v="technology/space exploration"/>
    <n v="0.21033333333333334"/>
    <n v="73.372093023255815"/>
    <x v="2"/>
    <s v="space exploration"/>
    <x v="2655"/>
    <x v="265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x v="2654"/>
  </r>
  <r>
    <n v="2659"/>
    <s v="test (Canceled)"/>
    <s v="test"/>
    <n v="49000"/>
    <n v="1333"/>
    <x v="1"/>
    <s v="US"/>
    <s v="USD"/>
    <n v="1429321210"/>
    <n v="1426729210"/>
    <b v="0"/>
    <n v="10"/>
    <b v="0"/>
    <s v="technology/space exploration"/>
    <n v="2.720408163265306E-2"/>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x v="2663"/>
  </r>
  <r>
    <n v="2668"/>
    <s v="UOttawa Makermobile"/>
    <s v="Creativity on the go! |_x000a_CrÃ©ativitÃ© en mouvement !"/>
    <n v="1000"/>
    <n v="1707"/>
    <x v="0"/>
    <s v="CA"/>
    <s v="CAD"/>
    <n v="1447079520"/>
    <n v="1443449265"/>
    <b v="0"/>
    <n v="28"/>
    <b v="1"/>
    <s v="technology/makerspaces"/>
    <n v="1.7070000000000001"/>
    <n v="60.964285714285715"/>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x v="2671"/>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x v="2675"/>
  </r>
  <r>
    <n v="2680"/>
    <s v="iHeart Pillow"/>
    <s v="iHeartPillow, Connecting loved ones"/>
    <n v="32000"/>
    <n v="276"/>
    <x v="2"/>
    <s v="ES"/>
    <s v="EUR"/>
    <n v="1459915491"/>
    <n v="1457327091"/>
    <b v="0"/>
    <n v="4"/>
    <b v="0"/>
    <s v="technology/makerspaces"/>
    <n v="8.6250000000000007E-3"/>
    <n v="69"/>
    <x v="2"/>
    <s v="makerspaces"/>
    <x v="2680"/>
    <x v="2676"/>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x v="2677"/>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x v="2679"/>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x v="268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x v="2682"/>
  </r>
  <r>
    <n v="2687"/>
    <s v="Munch Wagon"/>
    <s v="Your American Pizzas, Wings, Stuffed Gouda Burger, Sweet &amp; Russet Potato Fries served on a food Truck!!"/>
    <n v="15000"/>
    <n v="0"/>
    <x v="2"/>
    <s v="US"/>
    <s v="USD"/>
    <n v="1435591318"/>
    <n v="1432999318"/>
    <b v="0"/>
    <n v="0"/>
    <b v="0"/>
    <s v="food/food trucks"/>
    <n v="0"/>
    <e v="#DIV/0!"/>
    <x v="7"/>
    <s v="food trucks"/>
    <x v="2687"/>
    <x v="2683"/>
  </r>
  <r>
    <n v="2688"/>
    <s v="Mac N Cheez Food Truck"/>
    <s v="The amazing gourmet Mac N Cheez Food Truck Campaigne!"/>
    <n v="50000"/>
    <n v="74"/>
    <x v="2"/>
    <s v="US"/>
    <s v="USD"/>
    <n v="1424746800"/>
    <n v="1422067870"/>
    <b v="0"/>
    <n v="14"/>
    <b v="0"/>
    <s v="food/food trucks"/>
    <n v="1.48E-3"/>
    <n v="5.2857142857142856"/>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x v="2686"/>
  </r>
  <r>
    <n v="2691"/>
    <s v="Cook"/>
    <s v="A Great New local Food Truck serving up ethnic fusion inspired eats in Ottawa."/>
    <n v="65000"/>
    <n v="35"/>
    <x v="2"/>
    <s v="CA"/>
    <s v="CAD"/>
    <n v="1431278557"/>
    <n v="1427390557"/>
    <b v="0"/>
    <n v="2"/>
    <b v="0"/>
    <s v="food/food trucks"/>
    <n v="5.3846153846153844E-4"/>
    <n v="17.5"/>
    <x v="7"/>
    <s v="food trucks"/>
    <x v="2691"/>
    <x v="268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x v="2688"/>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x v="269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x v="2694"/>
  </r>
  <r>
    <n v="2699"/>
    <s v="my bakery truck"/>
    <s v="Hi, I want make my first bakery. Food truck was great, but I not have a car licence. So, help me to be my dream!"/>
    <n v="2"/>
    <n v="0"/>
    <x v="2"/>
    <s v="CA"/>
    <s v="CAD"/>
    <n v="1407533463"/>
    <n v="1404941463"/>
    <b v="0"/>
    <n v="0"/>
    <b v="0"/>
    <s v="food/food trucks"/>
    <n v="0"/>
    <e v="#DIV/0!"/>
    <x v="7"/>
    <s v="food trucks"/>
    <x v="2699"/>
    <x v="2695"/>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x v="2698"/>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x v="2699"/>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x v="2700"/>
  </r>
  <r>
    <n v="2705"/>
    <s v="Fischer Theatre Marquee"/>
    <s v="Help light the lights at the historic Fischer Theatre in Danville, IL."/>
    <n v="16500"/>
    <n v="1739"/>
    <x v="3"/>
    <s v="US"/>
    <s v="USD"/>
    <n v="1490389158"/>
    <n v="1486504758"/>
    <b v="0"/>
    <n v="8"/>
    <b v="0"/>
    <s v="theater/spaces"/>
    <n v="0.10539393939393939"/>
    <n v="217.375"/>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x v="270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x v="2705"/>
  </r>
  <r>
    <n v="2710"/>
    <s v="House of Yes"/>
    <s v="Building Brooklyn's own creative venue for circus, theater and events of all types."/>
    <n v="60000"/>
    <n v="92340.21"/>
    <x v="0"/>
    <s v="US"/>
    <s v="USD"/>
    <n v="1407549600"/>
    <n v="1404797428"/>
    <b v="1"/>
    <n v="1088"/>
    <b v="1"/>
    <s v="theater/spaces"/>
    <n v="1.5390035000000002"/>
    <n v="84.871516544117654"/>
    <x v="1"/>
    <s v="spaces"/>
    <x v="2710"/>
    <x v="2706"/>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x v="2709"/>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x v="2712"/>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x v="271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x v="2715"/>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x v="2721"/>
  </r>
  <r>
    <n v="2726"/>
    <s v="Krimston TWO - Dual SIM case for iPhone"/>
    <s v="Krimston TWO: iPhone Dual SIM Case"/>
    <n v="100000"/>
    <n v="105745"/>
    <x v="0"/>
    <s v="US"/>
    <s v="USD"/>
    <n v="1461333311"/>
    <n v="1458741311"/>
    <b v="0"/>
    <n v="404"/>
    <b v="1"/>
    <s v="technology/hardware"/>
    <n v="1.05745"/>
    <n v="261.74504950495049"/>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x v="27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x v="272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x v="2725"/>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x v="2735"/>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x v="2736"/>
  </r>
  <r>
    <n v="2741"/>
    <s v="Mrs. Brown and Her Lost Puppy."/>
    <s v="Help me publish my 1st children's book as an aspiring author!"/>
    <n v="8000"/>
    <n v="35"/>
    <x v="2"/>
    <s v="US"/>
    <s v="USD"/>
    <n v="1413770820"/>
    <n v="1412005602"/>
    <b v="0"/>
    <n v="4"/>
    <b v="0"/>
    <s v="publishing/children's books"/>
    <n v="4.3750000000000004E-3"/>
    <n v="8.75"/>
    <x v="3"/>
    <s v="children's books"/>
    <x v="2741"/>
    <x v="2737"/>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x v="2743"/>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x v="2744"/>
  </r>
  <r>
    <n v="2749"/>
    <s v="A Tree is a Tree, no matter what you see.  CHILDREN'S BOOK"/>
    <s v="Self-publishing my children's book."/>
    <n v="10000"/>
    <n v="110"/>
    <x v="2"/>
    <s v="US"/>
    <s v="USD"/>
    <n v="1428171037"/>
    <n v="1425582637"/>
    <b v="0"/>
    <n v="2"/>
    <b v="0"/>
    <s v="publishing/children's books"/>
    <n v="1.0999999999999999E-2"/>
    <n v="55"/>
    <x v="3"/>
    <s v="children's books"/>
    <x v="2749"/>
    <x v="2745"/>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x v="2752"/>
  </r>
  <r>
    <n v="2757"/>
    <s v="C is for Crooked"/>
    <s v="A children's letter book that Lampoons Hillary Clinton"/>
    <n v="1500"/>
    <n v="10"/>
    <x v="2"/>
    <s v="US"/>
    <s v="USD"/>
    <n v="1470498332"/>
    <n v="1469202332"/>
    <b v="0"/>
    <n v="2"/>
    <b v="0"/>
    <s v="publishing/children's books"/>
    <n v="6.6666666666666671E-3"/>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x v="2756"/>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x v="2758"/>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x v="2761"/>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x v="2762"/>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x v="2768"/>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x v="2775"/>
  </r>
  <r>
    <n v="2780"/>
    <s v="Travel with baby"/>
    <s v="Turn the World with my kids, and then write a book with the advice for traveling with baby"/>
    <n v="100000"/>
    <n v="0"/>
    <x v="2"/>
    <s v="IT"/>
    <s v="EUR"/>
    <n v="1489142688"/>
    <n v="1486550688"/>
    <b v="0"/>
    <n v="0"/>
    <b v="0"/>
    <s v="publishing/children's books"/>
    <n v="0"/>
    <e v="#DIV/0!"/>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x v="2777"/>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x v="2780"/>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x v="2781"/>
  </r>
  <r>
    <n v="2786"/>
    <s v="Fierce"/>
    <s v="A heart-melting farce about sex, art and the lovelorn lay-abouts of London-town."/>
    <n v="2500"/>
    <n v="2946"/>
    <x v="0"/>
    <s v="GB"/>
    <s v="GBP"/>
    <n v="1404913180"/>
    <n v="1403703580"/>
    <b v="0"/>
    <n v="74"/>
    <b v="1"/>
    <s v="theater/plays"/>
    <n v="1.1783999999999999"/>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x v="2783"/>
  </r>
  <r>
    <n v="2788"/>
    <s v="ACT Underground Theatre, TLDC"/>
    <s v="MOVING FORWARD! WE HAVE REACHED GOAL BUT HAVE MORE TIME!! PLEASE CONSIDER PLEDGING."/>
    <n v="2000"/>
    <n v="2050"/>
    <x v="0"/>
    <s v="US"/>
    <s v="USD"/>
    <n v="1469811043"/>
    <n v="1467219043"/>
    <b v="0"/>
    <n v="20"/>
    <b v="1"/>
    <s v="theater/plays"/>
    <n v="1.0249999999999999"/>
    <n v="102.5"/>
    <x v="1"/>
    <s v="plays"/>
    <x v="2788"/>
    <x v="2784"/>
  </r>
  <r>
    <n v="2789"/>
    <s v="The Adventurers Club"/>
    <s v="BNT's Biggest Adventure So Far: Our 2015 full length production!"/>
    <n v="3000"/>
    <n v="3035"/>
    <x v="0"/>
    <s v="US"/>
    <s v="USD"/>
    <n v="1426132800"/>
    <n v="1424477934"/>
    <b v="0"/>
    <n v="24"/>
    <b v="1"/>
    <s v="theater/plays"/>
    <n v="1.0116666666666667"/>
    <n v="126.45833333333333"/>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x v="279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x v="2791"/>
  </r>
  <r>
    <n v="2796"/>
    <s v="Fishcakes"/>
    <s v="Fishcakes is a piece of new writing for the Camden Fringe that explores a story of love, loss, and all the â€˜little things'."/>
    <n v="800"/>
    <n v="924"/>
    <x v="0"/>
    <s v="GB"/>
    <s v="GBP"/>
    <n v="1404564028"/>
    <n v="1401972028"/>
    <b v="0"/>
    <n v="21"/>
    <b v="1"/>
    <s v="theater/plays"/>
    <n v="1.155"/>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x v="279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x v="2799"/>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x v="2801"/>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x v="2802"/>
  </r>
  <r>
    <n v="2807"/>
    <s v="The Commission Theatre Co."/>
    <s v="Bringing Shakespeare back to the Playwrights"/>
    <n v="5000"/>
    <n v="6300"/>
    <x v="0"/>
    <s v="US"/>
    <s v="USD"/>
    <n v="1435611438"/>
    <n v="1433019438"/>
    <b v="0"/>
    <n v="93"/>
    <b v="1"/>
    <s v="theater/plays"/>
    <n v="1.26"/>
    <n v="67.741935483870961"/>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x v="2804"/>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x v="280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x v="281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x v="2812"/>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x v="2813"/>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x v="2819"/>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x v="2823"/>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x v="2825"/>
  </r>
  <r>
    <n v="2830"/>
    <s v="Nakhtik and Avalon"/>
    <s v="Avalon is a new South African Township play and Nakhtik is a  danced political lecture."/>
    <n v="3000"/>
    <n v="3000"/>
    <x v="0"/>
    <s v="US"/>
    <s v="USD"/>
    <n v="1399867140"/>
    <n v="1398802148"/>
    <b v="0"/>
    <n v="11"/>
    <b v="1"/>
    <s v="theater/plays"/>
    <n v="1"/>
    <n v="272.72727272727275"/>
    <x v="1"/>
    <s v="plays"/>
    <x v="2830"/>
    <x v="282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x v="2827"/>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x v="2828"/>
  </r>
  <r>
    <n v="2833"/>
    <s v="Star Man Rocket Man"/>
    <s v="A new play about exploring outer space"/>
    <n v="2700"/>
    <n v="2923"/>
    <x v="0"/>
    <s v="US"/>
    <s v="USD"/>
    <n v="1444528800"/>
    <n v="1442804633"/>
    <b v="0"/>
    <n v="35"/>
    <b v="1"/>
    <s v="theater/plays"/>
    <n v="1.0825925925925926"/>
    <n v="83.51428571428572"/>
    <x v="1"/>
    <s v="plays"/>
    <x v="2833"/>
    <x v="2829"/>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x v="283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x v="2836"/>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x v="2842"/>
  </r>
  <r>
    <n v="2847"/>
    <s v="COLOR ME"/>
    <s v="Dark secrets come to light when Mariah meets Stella. They find a way to face the south's largest elephant in the room: RACISM."/>
    <n v="2000"/>
    <n v="0"/>
    <x v="2"/>
    <s v="US"/>
    <s v="USD"/>
    <n v="1464031265"/>
    <n v="1458847265"/>
    <b v="0"/>
    <n v="0"/>
    <b v="0"/>
    <s v="theater/plays"/>
    <n v="0"/>
    <e v="#DIV/0!"/>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x v="2844"/>
  </r>
  <r>
    <n v="2849"/>
    <s v="100, Acre Wood"/>
    <s v="NonSens!cal tackles the struggles of four people with mental health issues/disorders inspired by A.A Milne's Winnie the Pooh"/>
    <n v="500"/>
    <n v="5"/>
    <x v="2"/>
    <s v="GB"/>
    <s v="GBP"/>
    <n v="1461406600"/>
    <n v="1458814600"/>
    <b v="0"/>
    <n v="1"/>
    <b v="0"/>
    <s v="theater/plays"/>
    <n v="0.01"/>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x v="2847"/>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x v="2849"/>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x v="2850"/>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x v="2852"/>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x v="2853"/>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x v="2854"/>
  </r>
  <r>
    <n v="2859"/>
    <s v="Grover Theatre Company (GTC)"/>
    <s v="A theatre company that will create works to inspire young people and get everyone involved."/>
    <n v="2000"/>
    <n v="35"/>
    <x v="2"/>
    <s v="AU"/>
    <s v="AUD"/>
    <n v="1444984904"/>
    <n v="1439800904"/>
    <b v="0"/>
    <n v="1"/>
    <b v="0"/>
    <s v="theater/plays"/>
    <n v="1.7500000000000002E-2"/>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x v="28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x v="2858"/>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x v="2859"/>
  </r>
  <r>
    <n v="2864"/>
    <s v="'Haunting Julia' by Alan Ayckbourn"/>
    <s v="Accessible, original theatre for all!"/>
    <n v="2500"/>
    <n v="40"/>
    <x v="2"/>
    <s v="GB"/>
    <s v="GBP"/>
    <n v="1437139080"/>
    <n v="1434552207"/>
    <b v="0"/>
    <n v="3"/>
    <b v="0"/>
    <s v="theater/plays"/>
    <n v="1.6E-2"/>
    <n v="13.333333333333334"/>
    <x v="1"/>
    <s v="plays"/>
    <x v="2864"/>
    <x v="286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x v="286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x v="2867"/>
  </r>
  <r>
    <n v="2872"/>
    <s v="Loud Arts"/>
    <s v="Local Theatre group in Loudoun County, Virginia. Looking for funds to start producing shows!"/>
    <n v="3000"/>
    <n v="0"/>
    <x v="2"/>
    <s v="US"/>
    <s v="USD"/>
    <n v="1434768438"/>
    <n v="1429584438"/>
    <b v="0"/>
    <n v="0"/>
    <b v="0"/>
    <s v="theater/plays"/>
    <n v="0"/>
    <e v="#DIV/0!"/>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x v="2870"/>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x v="2874"/>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x v="2879"/>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x v="2880"/>
  </r>
  <r>
    <n v="2885"/>
    <s v="The Wedding"/>
    <s v="An historic and proud work of Polish nationalistic literature performed on stage."/>
    <n v="400"/>
    <n v="130"/>
    <x v="2"/>
    <s v="US"/>
    <s v="USD"/>
    <n v="1426294201"/>
    <n v="1423705801"/>
    <b v="0"/>
    <n v="5"/>
    <b v="0"/>
    <s v="theater/plays"/>
    <n v="0.32500000000000001"/>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x v="2884"/>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x v="2887"/>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x v="2888"/>
  </r>
  <r>
    <n v="2893"/>
    <s v="REDISCOVERING KIA THE PLAY"/>
    <s v="Fundraising for REDISCOVERING KIA THE PLAY"/>
    <n v="5000"/>
    <n v="25"/>
    <x v="2"/>
    <s v="US"/>
    <s v="USD"/>
    <n v="1420768800"/>
    <n v="1415644395"/>
    <b v="0"/>
    <n v="2"/>
    <b v="0"/>
    <s v="theater/plays"/>
    <n v="5.0000000000000001E-3"/>
    <n v="12.5"/>
    <x v="1"/>
    <s v="plays"/>
    <x v="2893"/>
    <x v="2889"/>
  </r>
  <r>
    <n v="2894"/>
    <s v="How Could You Do This To Me (The Stage Play)"/>
    <s v="This Is A Story About A Woman A Man And A Woman"/>
    <n v="50000"/>
    <n v="0"/>
    <x v="2"/>
    <s v="US"/>
    <s v="USD"/>
    <n v="1428100815"/>
    <n v="1422920415"/>
    <b v="0"/>
    <n v="0"/>
    <b v="0"/>
    <s v="theater/plays"/>
    <n v="0"/>
    <e v="#DIV/0!"/>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x v="2892"/>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x v="2896"/>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x v="2899"/>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x v="2902"/>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x v="2905"/>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x v="2907"/>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x v="2908"/>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x v="2909"/>
  </r>
  <r>
    <n v="2914"/>
    <s v="Hercules the Panto"/>
    <s v="Hercules must complete four challenges in order to meet the father he never knew"/>
    <n v="25000"/>
    <n v="1"/>
    <x v="2"/>
    <s v="GB"/>
    <s v="GBP"/>
    <n v="1426365994"/>
    <n v="1421185594"/>
    <b v="0"/>
    <n v="1"/>
    <b v="0"/>
    <s v="theater/plays"/>
    <n v="4.0000000000000003E-5"/>
    <n v="1"/>
    <x v="1"/>
    <s v="plays"/>
    <x v="2914"/>
    <x v="2910"/>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x v="2911"/>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x v="2912"/>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x v="2913"/>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x v="2914"/>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x v="2916"/>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x v="2918"/>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x v="2923"/>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x v="2925"/>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x v="2929"/>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x v="2932"/>
  </r>
  <r>
    <n v="2937"/>
    <s v="UCAS"/>
    <s v="UCAS is a new British musical premiering at the Edinburgh Fringe Festival 2014."/>
    <n v="1500"/>
    <n v="2000"/>
    <x v="0"/>
    <s v="GB"/>
    <s v="GBP"/>
    <n v="1405249113"/>
    <n v="1402657113"/>
    <b v="0"/>
    <n v="55"/>
    <b v="1"/>
    <s v="theater/musical"/>
    <n v="1.3333333333333333"/>
    <n v="36.363636363636367"/>
    <x v="1"/>
    <s v="musical"/>
    <x v="2937"/>
    <x v="29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x v="2939"/>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x v="2950"/>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x v="2952"/>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x v="2953"/>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x v="2961"/>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x v="2963"/>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x v="2967"/>
  </r>
  <r>
    <n v="2972"/>
    <s v="A Bad Plan"/>
    <s v="A group of artists. A mythical art piece. A harrowing quest. And some margaritas."/>
    <n v="2000"/>
    <n v="2107"/>
    <x v="0"/>
    <s v="US"/>
    <s v="USD"/>
    <n v="1480899600"/>
    <n v="1479609520"/>
    <b v="0"/>
    <n v="17"/>
    <b v="1"/>
    <s v="theater/plays"/>
    <n v="1.0535000000000001"/>
    <n v="123.94117647058823"/>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x v="2971"/>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x v="2974"/>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x v="2975"/>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x v="2977"/>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x v="2978"/>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x v="2981"/>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x v="2984"/>
  </r>
  <r>
    <n v="2989"/>
    <s v="Let's Light Up The Gem!"/>
    <s v="Bring the movies back to Bethel, Maine."/>
    <n v="20000"/>
    <n v="35307"/>
    <x v="0"/>
    <s v="US"/>
    <s v="USD"/>
    <n v="1450673940"/>
    <n v="1448756962"/>
    <b v="0"/>
    <n v="364"/>
    <b v="1"/>
    <s v="theater/spaces"/>
    <n v="1.76535"/>
    <n v="96.997252747252745"/>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x v="2987"/>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x v="2988"/>
  </r>
  <r>
    <n v="2993"/>
    <s v="TRUE WEST: Think, Dog! Productions"/>
    <s v="Help us build the Kitchen from Hell!"/>
    <n v="1000"/>
    <n v="1003"/>
    <x v="0"/>
    <s v="US"/>
    <s v="USD"/>
    <n v="1455998867"/>
    <n v="1453406867"/>
    <b v="0"/>
    <n v="22"/>
    <b v="1"/>
    <s v="theater/spaces"/>
    <n v="1.0029999999999999"/>
    <n v="45.590909090909093"/>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x v="299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x v="2994"/>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x v="807"/>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x v="2996"/>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x v="3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x v="3001"/>
  </r>
  <r>
    <n v="3007"/>
    <s v="Bethlem"/>
    <s v="Consuite for 2015 CoreCon.  An adventure into insanity."/>
    <n v="600"/>
    <n v="1080"/>
    <x v="0"/>
    <s v="US"/>
    <s v="USD"/>
    <n v="1429938683"/>
    <n v="1428124283"/>
    <b v="0"/>
    <n v="20"/>
    <b v="1"/>
    <s v="theater/spaces"/>
    <n v="1.8"/>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x v="300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x v="300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x v="3012"/>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x v="3017"/>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x v="3022"/>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x v="3026"/>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x v="302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x v="303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x v="3034"/>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x v="3035"/>
  </r>
  <r>
    <n v="3041"/>
    <s v="Lend a Hand in Our Home"/>
    <s v="Privet! Hello! Bon Jour! We are the Arlekin Players Theatre and we need a home."/>
    <n v="8300"/>
    <n v="9170"/>
    <x v="0"/>
    <s v="US"/>
    <s v="USD"/>
    <n v="1453323048"/>
    <n v="1450731048"/>
    <b v="0"/>
    <n v="95"/>
    <b v="1"/>
    <s v="theater/spaces"/>
    <n v="1.1048192771084338"/>
    <n v="96.526315789473685"/>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x v="3041"/>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x v="3044"/>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x v="3045"/>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x v="3046"/>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x v="3047"/>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x v="3049"/>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x v="30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x v="3051"/>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x v="3054"/>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x v="3055"/>
  </r>
  <r>
    <n v="3061"/>
    <s v="Help Save Parkway Cinemas!"/>
    <s v="Save a historic Local theater."/>
    <n v="1000000"/>
    <n v="0"/>
    <x v="2"/>
    <s v="US"/>
    <s v="USD"/>
    <n v="1407955748"/>
    <n v="1405363748"/>
    <b v="0"/>
    <n v="0"/>
    <b v="0"/>
    <s v="theater/spaces"/>
    <n v="0"/>
    <e v="#DIV/0!"/>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x v="3057"/>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x v="30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x v="3059"/>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x v="3060"/>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x v="3065"/>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x v="306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x v="3070"/>
  </r>
  <r>
    <n v="3076"/>
    <s v="10,000 Hours"/>
    <s v="Helping female comedians get in their 10,000 Hours of practice!"/>
    <n v="10000"/>
    <n v="1506"/>
    <x v="2"/>
    <s v="US"/>
    <s v="USD"/>
    <n v="1444405123"/>
    <n v="1439221123"/>
    <b v="0"/>
    <n v="50"/>
    <b v="0"/>
    <s v="theater/spaces"/>
    <n v="0.15060000000000001"/>
    <n v="30.12"/>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x v="3084"/>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x v="308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x v="2806"/>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x v="3094"/>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x v="3096"/>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x v="31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x v="3101"/>
  </r>
  <r>
    <n v="3108"/>
    <s v="Funding a home for our Children's Theater"/>
    <s v="We need a permanent home for the theater!"/>
    <n v="50000"/>
    <n v="26"/>
    <x v="2"/>
    <s v="US"/>
    <s v="USD"/>
    <n v="1430234394"/>
    <n v="1425053994"/>
    <b v="0"/>
    <n v="2"/>
    <b v="0"/>
    <s v="theater/spaces"/>
    <n v="5.1999999999999995E-4"/>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x v="3103"/>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x v="3104"/>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x v="3108"/>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x v="3109"/>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x v="3110"/>
  </r>
  <r>
    <n v="3117"/>
    <s v="Cowes and The Sea"/>
    <s v="Performing Arts workshops, for young people aged 5 -16, exploring how the sea has shaped Cowes as a settlement."/>
    <n v="1000"/>
    <n v="1"/>
    <x v="2"/>
    <s v="GB"/>
    <s v="GBP"/>
    <n v="1464354720"/>
    <n v="1463648360"/>
    <b v="0"/>
    <n v="1"/>
    <b v="0"/>
    <s v="theater/spaces"/>
    <n v="1E-3"/>
    <n v="1"/>
    <x v="1"/>
    <s v="spaces"/>
    <x v="3117"/>
    <x v="3111"/>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x v="3113"/>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x v="3114"/>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x v="3115"/>
  </r>
  <r>
    <n v="3122"/>
    <s v="be back soon (Canceled)"/>
    <s v="cancelled until further notice"/>
    <n v="199"/>
    <n v="116"/>
    <x v="1"/>
    <s v="US"/>
    <s v="USD"/>
    <n v="1478733732"/>
    <n v="1478298132"/>
    <b v="0"/>
    <n v="2"/>
    <b v="0"/>
    <s v="theater/spaces"/>
    <n v="0.58291457286432158"/>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x v="3117"/>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x v="3118"/>
  </r>
  <r>
    <n v="3125"/>
    <s v="N/A (Canceled)"/>
    <s v="N/A"/>
    <n v="1500000"/>
    <n v="0"/>
    <x v="1"/>
    <s v="US"/>
    <s v="USD"/>
    <n v="1452142672"/>
    <n v="1449550672"/>
    <b v="0"/>
    <n v="0"/>
    <b v="0"/>
    <s v="theater/spaces"/>
    <n v="0"/>
    <e v="#DIV/0!"/>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x v="3123"/>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x v="3124"/>
  </r>
  <r>
    <n v="3131"/>
    <s v="SNAKE EYES"/>
    <s v="A Staged Reading of &quot;Snake Eyes,&quot; a new play by Alex Rafala"/>
    <n v="4100"/>
    <n v="645"/>
    <x v="3"/>
    <s v="US"/>
    <s v="USD"/>
    <n v="1491656045"/>
    <n v="1489067645"/>
    <b v="0"/>
    <n v="12"/>
    <b v="0"/>
    <s v="theater/plays"/>
    <n v="0.15731707317073171"/>
    <n v="53.75"/>
    <x v="1"/>
    <s v="plays"/>
    <x v="3131"/>
    <x v="3125"/>
  </r>
  <r>
    <n v="3132"/>
    <s v="A Bite of a Snake Play"/>
    <s v="Smells Like Money, Drips Like Honey, Taste Like Mocha, Better Run AWAY"/>
    <n v="30000"/>
    <n v="10"/>
    <x v="3"/>
    <s v="US"/>
    <s v="USD"/>
    <n v="1492759460"/>
    <n v="1487579060"/>
    <b v="0"/>
    <n v="1"/>
    <b v="0"/>
    <s v="theater/plays"/>
    <n v="3.3333333333333332E-4"/>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x v="3129"/>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x v="313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x v="3131"/>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x v="3135"/>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x v="3138"/>
  </r>
  <r>
    <n v="3145"/>
    <s v="Arlington's 1st Dinner Theatre"/>
    <s v="Dominion Theatre Company is the first community dinner theatre  to be established in Arlington TX."/>
    <n v="25000"/>
    <n v="0"/>
    <x v="3"/>
    <s v="US"/>
    <s v="USD"/>
    <n v="1490659134"/>
    <n v="1485478734"/>
    <b v="0"/>
    <n v="0"/>
    <b v="0"/>
    <s v="theater/plays"/>
    <n v="0"/>
    <e v="#DIV/0!"/>
    <x v="1"/>
    <s v="plays"/>
    <x v="3145"/>
    <x v="3139"/>
  </r>
  <r>
    <n v="3146"/>
    <s v="SoÃ±Ã© una ciudad amurallada"/>
    <s v="Somos... Podemos... Amamos... Nuestra muralla, nuestra utopÃ­a. Que el amor sea el lÃ­mite"/>
    <n v="50000"/>
    <n v="5250"/>
    <x v="3"/>
    <s v="MX"/>
    <s v="MXN"/>
    <n v="1492356166"/>
    <n v="1488471766"/>
    <b v="0"/>
    <n v="12"/>
    <b v="0"/>
    <s v="theater/plays"/>
    <n v="0.105"/>
    <n v="437.5"/>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x v="3141"/>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x v="3144"/>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x v="3145"/>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x v="3146"/>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x v="3150"/>
  </r>
  <r>
    <n v="3157"/>
    <s v="Summer FourPlay"/>
    <s v="Four Directors.  Four One Acts.  Four Genres.  For You."/>
    <n v="4000"/>
    <n v="4040"/>
    <x v="0"/>
    <s v="US"/>
    <s v="USD"/>
    <n v="1405746000"/>
    <n v="1404932105"/>
    <b v="1"/>
    <n v="41"/>
    <b v="1"/>
    <s v="theater/plays"/>
    <n v="1.01"/>
    <n v="98.536585365853654"/>
    <x v="1"/>
    <s v="plays"/>
    <x v="3157"/>
    <x v="3151"/>
  </r>
  <r>
    <n v="3158"/>
    <s v="Nursery Crimes"/>
    <s v="A 40s crime-noir play using nursery rhyme characters."/>
    <n v="5000"/>
    <n v="5700"/>
    <x v="0"/>
    <s v="US"/>
    <s v="USD"/>
    <n v="1374523752"/>
    <n v="1371931752"/>
    <b v="1"/>
    <n v="69"/>
    <b v="1"/>
    <s v="theater/plays"/>
    <n v="1.1399999999999999"/>
    <n v="82.608695652173907"/>
    <x v="1"/>
    <s v="plays"/>
    <x v="3158"/>
    <x v="315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x v="3153"/>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x v="3154"/>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x v="3155"/>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x v="3158"/>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x v="315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x v="316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x v="3161"/>
  </r>
  <r>
    <n v="3169"/>
    <s v="The Window"/>
    <s v="We're bringing The Window to the Cherry Lane Theater in January 2014."/>
    <n v="8000"/>
    <n v="8241"/>
    <x v="0"/>
    <s v="US"/>
    <s v="USD"/>
    <n v="1386910740"/>
    <n v="1384364561"/>
    <b v="1"/>
    <n v="82"/>
    <b v="1"/>
    <s v="theater/plays"/>
    <n v="1.030125"/>
    <n v="100.5"/>
    <x v="1"/>
    <s v="plays"/>
    <x v="3169"/>
    <x v="3162"/>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x v="316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x v="3167"/>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x v="3171"/>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x v="3172"/>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x v="317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x v="3174"/>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x v="3175"/>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x v="3176"/>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x v="3178"/>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x v="318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x v="3183"/>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x v="3184"/>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x v="3187"/>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x v="3188"/>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x v="3189"/>
  </r>
  <r>
    <n v="3197"/>
    <s v="Mirror, mirror on the wall"/>
    <s v="This years most important stage project for young artists in our region. www.ungespor.no"/>
    <n v="10000"/>
    <n v="1145"/>
    <x v="2"/>
    <s v="NO"/>
    <s v="NOK"/>
    <n v="1423050618"/>
    <n v="1420458618"/>
    <b v="0"/>
    <n v="4"/>
    <b v="0"/>
    <s v="theater/musical"/>
    <n v="0.1145"/>
    <n v="286.25"/>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x v="3204"/>
  </r>
  <r>
    <n v="3212"/>
    <s v="Campo Maldito"/>
    <s v="Help us bring our production of Campo Maldito to New York AND San Francisco!"/>
    <n v="4000"/>
    <n v="5050"/>
    <x v="0"/>
    <s v="US"/>
    <s v="USD"/>
    <n v="1407524751"/>
    <n v="1404932751"/>
    <b v="1"/>
    <n v="94"/>
    <b v="1"/>
    <s v="theater/plays"/>
    <n v="1.2625"/>
    <n v="53.723404255319146"/>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x v="3208"/>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x v="3209"/>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x v="3211"/>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x v="3212"/>
  </r>
  <r>
    <n v="3220"/>
    <s v="Burners"/>
    <s v="A sci-fi thriller for the stage opening March 10 in Los Angeles."/>
    <n v="15000"/>
    <n v="15126"/>
    <x v="0"/>
    <s v="US"/>
    <s v="USD"/>
    <n v="1489352400"/>
    <n v="1486411204"/>
    <b v="1"/>
    <n v="59"/>
    <b v="1"/>
    <s v="theater/plays"/>
    <n v="1.0084"/>
    <n v="256.37288135593218"/>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x v="3214"/>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x v="3215"/>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r>
  <r>
    <n v="3228"/>
    <s v="Hear Me Roar: A Season of Powerful Women"/>
    <s v="A Season of Powerful Women. A Season of Defiance."/>
    <n v="7000"/>
    <n v="7164"/>
    <x v="0"/>
    <s v="US"/>
    <s v="USD"/>
    <n v="1450328340"/>
    <n v="1447606884"/>
    <b v="1"/>
    <n v="37"/>
    <b v="1"/>
    <s v="theater/plays"/>
    <n v="1.0234285714285714"/>
    <n v="193.62162162162161"/>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x v="3224"/>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x v="3228"/>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x v="3233"/>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x v="3234"/>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x v="3235"/>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x v="3237"/>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x v="3239"/>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x v="3242"/>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x v="3243"/>
  </r>
  <r>
    <n v="3252"/>
    <s v="Modern Love"/>
    <s v="How do we navigate the boundaries between friendship, sexual intimacy and obsessive desire?"/>
    <n v="2250"/>
    <n v="2876"/>
    <x v="0"/>
    <s v="GB"/>
    <s v="GBP"/>
    <n v="1473247240"/>
    <n v="1470655240"/>
    <b v="1"/>
    <n v="50"/>
    <b v="1"/>
    <s v="theater/plays"/>
    <n v="1.2782222222222221"/>
    <n v="57.52"/>
    <x v="1"/>
    <s v="plays"/>
    <x v="3252"/>
    <x v="3244"/>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x v="324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x v="3249"/>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x v="3253"/>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x v="325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x v="3255"/>
  </r>
  <r>
    <n v="3264"/>
    <s v="Kapow-i GoGo at The PIT"/>
    <s v="The three part comedic saga of Kapow-i GoGo, who saves the world.  Again.  And again."/>
    <n v="2500"/>
    <n v="2575"/>
    <x v="0"/>
    <s v="US"/>
    <s v="USD"/>
    <n v="1422482400"/>
    <n v="1421089938"/>
    <b v="1"/>
    <n v="49"/>
    <b v="1"/>
    <s v="theater/plays"/>
    <n v="1.03"/>
    <n v="52.551020408163268"/>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x v="3257"/>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x v="3262"/>
  </r>
  <r>
    <n v="3271"/>
    <s v="Saxon Court at Southwark Playhouse"/>
    <s v="A razor sharp satire to darken your Christmas."/>
    <n v="1500"/>
    <n v="1950"/>
    <x v="0"/>
    <s v="GB"/>
    <s v="GBP"/>
    <n v="1414927775"/>
    <n v="1412332175"/>
    <b v="1"/>
    <n v="51"/>
    <b v="1"/>
    <s v="theater/plays"/>
    <n v="1.3"/>
    <n v="38.235294117647058"/>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x v="3267"/>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x v="3275"/>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x v="3276"/>
  </r>
  <r>
    <n v="3285"/>
    <s v="By Morning"/>
    <s v="A new play by Matthew Gasda"/>
    <n v="4999"/>
    <n v="5604"/>
    <x v="0"/>
    <s v="US"/>
    <s v="USD"/>
    <n v="1488258000"/>
    <n v="1485556626"/>
    <b v="0"/>
    <n v="81"/>
    <b v="1"/>
    <s v="theater/plays"/>
    <n v="1.1210242048409682"/>
    <n v="69.1851851851851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x v="3278"/>
  </r>
  <r>
    <n v="3287"/>
    <s v="Three Things: Stories About Life"/>
    <s v="An inspirational one-man play about crisis, community, and the search for wholeness."/>
    <n v="2500"/>
    <n v="2500"/>
    <x v="0"/>
    <s v="CA"/>
    <s v="CAD"/>
    <n v="1448733628"/>
    <n v="1446573628"/>
    <b v="0"/>
    <n v="34"/>
    <b v="1"/>
    <s v="theater/plays"/>
    <n v="1"/>
    <n v="73.529411764705884"/>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x v="3283"/>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x v="3286"/>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x v="3287"/>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x v="3288"/>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x v="3291"/>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x v="3293"/>
  </r>
  <r>
    <n v="3302"/>
    <s v="El muro de BorÃ­s KiÃ©n"/>
    <s v="FilosofÃ­a de los anÃ³nimos"/>
    <n v="8400"/>
    <n v="8685"/>
    <x v="0"/>
    <s v="ES"/>
    <s v="EUR"/>
    <n v="1481099176"/>
    <n v="1478507176"/>
    <b v="0"/>
    <n v="50"/>
    <b v="1"/>
    <s v="theater/plays"/>
    <n v="1.0339285714285715"/>
    <n v="173.7"/>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x v="3295"/>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x v="329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x v="3300"/>
  </r>
  <r>
    <n v="3309"/>
    <s v="Collision Course"/>
    <s v="Two unlikely friends, a garage, tinned beans &amp; the end of the world."/>
    <n v="350"/>
    <n v="558"/>
    <x v="0"/>
    <s v="GB"/>
    <s v="GBP"/>
    <n v="1476632178"/>
    <n v="1473953778"/>
    <b v="0"/>
    <n v="31"/>
    <b v="1"/>
    <s v="theater/plays"/>
    <n v="1.5942857142857143"/>
    <n v="18"/>
    <x v="1"/>
    <s v="plays"/>
    <x v="3309"/>
    <x v="3301"/>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x v="3303"/>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x v="3304"/>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x v="3305"/>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x v="3308"/>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x v="3309"/>
  </r>
  <r>
    <n v="3318"/>
    <s v="ROOMIES - Atlantic Canada Tour 2016-17"/>
    <s v="Help us strengthen and inspire disability arts in Atlantic Canada"/>
    <n v="2000"/>
    <n v="2512"/>
    <x v="0"/>
    <s v="CA"/>
    <s v="CAD"/>
    <n v="1460341800"/>
    <n v="1456902893"/>
    <b v="0"/>
    <n v="32"/>
    <b v="1"/>
    <s v="theater/plays"/>
    <n v="1.256"/>
    <n v="78.5"/>
    <x v="1"/>
    <s v="plays"/>
    <x v="3318"/>
    <x v="331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x v="3315"/>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x v="33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x v="332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x v="3323"/>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x v="332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x v="3327"/>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x v="3328"/>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x v="3329"/>
  </r>
  <r>
    <n v="3338"/>
    <s v="The Last Days of Judas Iscariot"/>
    <s v="Join Estelle Parsons in support of Theater That Looks and Sounds Like America"/>
    <n v="15000"/>
    <n v="15327"/>
    <x v="0"/>
    <s v="US"/>
    <s v="USD"/>
    <n v="1487944080"/>
    <n v="1486129680"/>
    <b v="0"/>
    <n v="112"/>
    <b v="1"/>
    <s v="theater/plays"/>
    <n v="1.0218"/>
    <n v="136.84821428571428"/>
    <x v="1"/>
    <s v="plays"/>
    <x v="3338"/>
    <x v="333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x v="3331"/>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x v="3332"/>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x v="3333"/>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x v="3334"/>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x v="3339"/>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x v="3341"/>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x v="3344"/>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x v="3345"/>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x v="33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x v="3350"/>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x v="3351"/>
  </r>
  <r>
    <n v="3360"/>
    <s v="Pretty Butch"/>
    <s v="World Premiere, an M1 Singapore Fringe Festival 2017 commission."/>
    <n v="9000"/>
    <n v="9124"/>
    <x v="0"/>
    <s v="SG"/>
    <s v="SGD"/>
    <n v="1481731140"/>
    <n v="1479866343"/>
    <b v="0"/>
    <n v="72"/>
    <b v="1"/>
    <s v="theater/plays"/>
    <n v="1.0137777777777779"/>
    <n v="126.72222222222223"/>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x v="335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x v="3358"/>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x v="335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x v="336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x v="3361"/>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x v="3362"/>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x v="336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x v="3364"/>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x v="336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x v="336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x v="3368"/>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x v="337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x v="337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x v="337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x v="337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x v="3381"/>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x v="338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x v="338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x v="3384"/>
  </r>
  <r>
    <n v="3395"/>
    <s v="MIRAMAR"/>
    <s v="Miramar is a a darkly funny play exploring what it is we call â€˜homeâ€™."/>
    <n v="500"/>
    <n v="920"/>
    <x v="0"/>
    <s v="GB"/>
    <s v="GBP"/>
    <n v="1433009400"/>
    <n v="1431795944"/>
    <b v="0"/>
    <n v="38"/>
    <b v="1"/>
    <s v="theater/plays"/>
    <n v="1.84"/>
    <n v="24.210526315789473"/>
    <x v="1"/>
    <s v="plays"/>
    <x v="3395"/>
    <x v="338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x v="280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x v="3387"/>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x v="339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x v="3394"/>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x v="3397"/>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x v="340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x v="3403"/>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x v="3408"/>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x v="2232"/>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x v="3412"/>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x v="3413"/>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x v="3414"/>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x v="3419"/>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x v="3420"/>
  </r>
  <r>
    <n v="3433"/>
    <s v="The Dybbuk"/>
    <s v="death&amp;pretzels presents their first Chicago based project:_x000a_The Dybbuk by S. Ansky"/>
    <n v="9500"/>
    <n v="9525"/>
    <x v="0"/>
    <s v="US"/>
    <s v="USD"/>
    <n v="1402974000"/>
    <n v="1400290255"/>
    <b v="0"/>
    <n v="71"/>
    <b v="1"/>
    <s v="theater/plays"/>
    <n v="1.0026315789473683"/>
    <n v="134.1549295774648"/>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x v="3425"/>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x v="342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x v="3434"/>
  </r>
  <r>
    <n v="3447"/>
    <s v="The Vagabond Halfback"/>
    <s v="&quot;He was a poet, a vagrant, a philosopher, a lady's man and a hard drinker&quot;"/>
    <n v="1000"/>
    <n v="1078"/>
    <x v="0"/>
    <s v="US"/>
    <s v="USD"/>
    <n v="1458332412"/>
    <n v="1454448012"/>
    <b v="0"/>
    <n v="14"/>
    <b v="1"/>
    <s v="theater/plays"/>
    <n v="1.0780000000000001"/>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x v="3437"/>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x v="344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x v="3443"/>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x v="3444"/>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x v="3447"/>
  </r>
  <r>
    <n v="3460"/>
    <s v="Pushers"/>
    <s v="'Pushers' is an exciting new play and the first project for brand new theatre company, Ain't Got No Home Productions."/>
    <n v="500"/>
    <n v="950"/>
    <x v="0"/>
    <s v="GB"/>
    <s v="GBP"/>
    <n v="1408106352"/>
    <n v="1406896752"/>
    <b v="0"/>
    <n v="19"/>
    <b v="1"/>
    <s v="theater/plays"/>
    <n v="1.9"/>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x v="344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x v="3451"/>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x v="345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x v="3454"/>
  </r>
  <r>
    <n v="3467"/>
    <s v="Venus in Fur, Los Angeles."/>
    <s v="Venus in Fur, By David Ives."/>
    <n v="3000"/>
    <n v="3030"/>
    <x v="0"/>
    <s v="US"/>
    <s v="USD"/>
    <n v="1426864032"/>
    <n v="1424275632"/>
    <b v="0"/>
    <n v="47"/>
    <b v="1"/>
    <s v="theater/plays"/>
    <n v="1.01"/>
    <n v="64.468085106382972"/>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x v="3457"/>
  </r>
  <r>
    <n v="3470"/>
    <s v="She Kills Monsters"/>
    <s v="The New Artist's Circle is a theatre company dedicated to bringing the arts to young people."/>
    <n v="250"/>
    <n v="375"/>
    <x v="0"/>
    <s v="US"/>
    <s v="USD"/>
    <n v="1468618680"/>
    <n v="1465345902"/>
    <b v="0"/>
    <n v="9"/>
    <b v="1"/>
    <s v="theater/plays"/>
    <n v="1.5"/>
    <n v="41.666666666666664"/>
    <x v="1"/>
    <s v="plays"/>
    <x v="3470"/>
    <x v="3458"/>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x v="346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x v="3461"/>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x v="346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x v="3466"/>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x v="3468"/>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x v="3469"/>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x v="347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x v="3474"/>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x v="348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x v="3489"/>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x v="349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x v="3498"/>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x v="3505"/>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x v="3506"/>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x v="3507"/>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x v="351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x v="3516"/>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x v="3517"/>
  </r>
  <r>
    <n v="3531"/>
    <s v="The Reinvention of Lily Johnson"/>
    <s v="A political comedy for a crazy election year"/>
    <n v="1000"/>
    <n v="1280"/>
    <x v="0"/>
    <s v="US"/>
    <s v="USD"/>
    <n v="1467301334"/>
    <n v="1464709334"/>
    <b v="0"/>
    <n v="26"/>
    <b v="1"/>
    <s v="theater/plays"/>
    <n v="1.28"/>
    <n v="49.230769230769234"/>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x v="3520"/>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x v="3521"/>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x v="3524"/>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x v="3527"/>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x v="3529"/>
  </r>
  <r>
    <n v="3544"/>
    <s v="Gruoch, or Lady Macbeth"/>
    <s v="Death &amp; Pretzels presents the world premiere of Paul Pasulka's Gruoch, or Lady Macbeth"/>
    <n v="2500"/>
    <n v="2500"/>
    <x v="0"/>
    <s v="US"/>
    <s v="USD"/>
    <n v="1425758257"/>
    <n v="1423166257"/>
    <b v="0"/>
    <n v="24"/>
    <b v="1"/>
    <s v="theater/plays"/>
    <n v="1"/>
    <n v="104.16666666666667"/>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x v="3533"/>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x v="353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x v="3535"/>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x v="3538"/>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x v="3539"/>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x v="3541"/>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x v="354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x v="3549"/>
  </r>
  <r>
    <n v="3564"/>
    <s v="The Pillowman Aberdeen"/>
    <s v="Multi Award-Winng play THE PILLOWMAN coming to the Arts Centre Theatre, Aberdeen"/>
    <n v="1000"/>
    <n v="1005"/>
    <x v="0"/>
    <s v="GB"/>
    <s v="GBP"/>
    <n v="1444060800"/>
    <n v="1440082649"/>
    <b v="0"/>
    <n v="17"/>
    <b v="1"/>
    <s v="theater/plays"/>
    <n v="1.0049999999999999"/>
    <n v="59.117647058823529"/>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x v="3555"/>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x v="355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x v="3557"/>
  </r>
  <r>
    <n v="3572"/>
    <s v="Monster"/>
    <s v="A darkly comic one woman show by Abram Rooney as part of The Camden Fringe 2015."/>
    <n v="500"/>
    <n v="500"/>
    <x v="0"/>
    <s v="GB"/>
    <s v="GBP"/>
    <n v="1434894082"/>
    <n v="1432302082"/>
    <b v="0"/>
    <n v="9"/>
    <b v="1"/>
    <s v="theater/plays"/>
    <n v="1"/>
    <n v="55.555555555555557"/>
    <x v="1"/>
    <s v="plays"/>
    <x v="3572"/>
    <x v="3558"/>
  </r>
  <r>
    <n v="3573"/>
    <s v="Licensed To Ill"/>
    <s v="London based theatre makers collaborating to create a new show about the history of HipHop."/>
    <n v="3000"/>
    <n v="3084"/>
    <x v="0"/>
    <s v="GB"/>
    <s v="GBP"/>
    <n v="1415440846"/>
    <n v="1412845246"/>
    <b v="0"/>
    <n v="78"/>
    <b v="1"/>
    <s v="theater/plays"/>
    <n v="1.028"/>
    <n v="39.53846153846154"/>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x v="3561"/>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x v="3563"/>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x v="3565"/>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x v="3567"/>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x v="357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x v="3571"/>
  </r>
  <r>
    <n v="3586"/>
    <s v="Actors &amp; Musicians who are Blind or Autistic"/>
    <s v="See Theatre In A New Light"/>
    <n v="7500"/>
    <n v="8207"/>
    <x v="0"/>
    <s v="US"/>
    <s v="USD"/>
    <n v="1474649070"/>
    <n v="1469465070"/>
    <b v="0"/>
    <n v="54"/>
    <b v="1"/>
    <s v="theater/plays"/>
    <n v="1.0942666666666667"/>
    <n v="151.9814814814815"/>
    <x v="1"/>
    <s v="plays"/>
    <x v="3586"/>
    <x v="3572"/>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x v="3573"/>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x v="357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x v="3577"/>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x v="357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x v="3580"/>
  </r>
  <r>
    <n v="3595"/>
    <s v="The Flu Season"/>
    <s v="A new theatre company staging Will Eno's The Flu Season in Seattle"/>
    <n v="2600"/>
    <n v="3081"/>
    <x v="0"/>
    <s v="US"/>
    <s v="USD"/>
    <n v="1426229940"/>
    <n v="1423959123"/>
    <b v="0"/>
    <n v="62"/>
    <b v="1"/>
    <s v="theater/plays"/>
    <n v="1.1850000000000001"/>
    <n v="49.693548387096776"/>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x v="358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x v="3583"/>
  </r>
  <r>
    <n v="3598"/>
    <s v="Cinderella"/>
    <s v="River City Theatre Company needs your support as we embark on our thirteenth production, CINDERELLA!"/>
    <n v="1000"/>
    <n v="1101"/>
    <x v="0"/>
    <s v="US"/>
    <s v="USD"/>
    <n v="1409720340"/>
    <n v="1408129822"/>
    <b v="0"/>
    <n v="27"/>
    <b v="1"/>
    <s v="theater/plays"/>
    <n v="1.101"/>
    <n v="40.777777777777779"/>
    <x v="1"/>
    <s v="plays"/>
    <x v="3598"/>
    <x v="3584"/>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x v="3585"/>
  </r>
  <r>
    <n v="3600"/>
    <s v="Pariah"/>
    <s v="The First Play From The Man Who Brought You The Black James Bond!"/>
    <n v="10"/>
    <n v="13"/>
    <x v="0"/>
    <s v="US"/>
    <s v="USD"/>
    <n v="1476390164"/>
    <n v="1473970964"/>
    <b v="0"/>
    <n v="4"/>
    <b v="1"/>
    <s v="theater/plays"/>
    <n v="1.3"/>
    <n v="3.25"/>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x v="3592"/>
  </r>
  <r>
    <n v="3607"/>
    <s v="E15 at The Pleasance and CPT"/>
    <s v="'E15' is a verbatim project that looks at the story of the Focus E15 Campaign"/>
    <n v="550"/>
    <n v="580"/>
    <x v="0"/>
    <s v="GB"/>
    <s v="GBP"/>
    <n v="1450137600"/>
    <n v="1448924882"/>
    <b v="0"/>
    <n v="20"/>
    <b v="1"/>
    <s v="theater/plays"/>
    <n v="1.0545454545454545"/>
    <n v="29"/>
    <x v="1"/>
    <s v="plays"/>
    <x v="3607"/>
    <x v="3593"/>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x v="3598"/>
  </r>
  <r>
    <n v="3613"/>
    <s v="HIS NAME IS ARTHUR HOLMBERG"/>
    <s v="a woman walks into a bar except she looks like a man and no one's serving drinks. one night only"/>
    <n v="1250"/>
    <n v="1250"/>
    <x v="0"/>
    <s v="US"/>
    <s v="USD"/>
    <n v="1403964574"/>
    <n v="1401372574"/>
    <b v="0"/>
    <n v="20"/>
    <b v="1"/>
    <s v="theater/plays"/>
    <n v="1"/>
    <n v="62.5"/>
    <x v="1"/>
    <s v="plays"/>
    <x v="3613"/>
    <x v="3599"/>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x v="3603"/>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x v="3606"/>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x v="3607"/>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x v="3608"/>
  </r>
  <r>
    <n v="3623"/>
    <s v="Since I've Been Here"/>
    <s v="An original play exploring the complications of romantic relationships in all forms."/>
    <n v="2500"/>
    <n v="3000"/>
    <x v="0"/>
    <s v="US"/>
    <s v="USD"/>
    <n v="1406358000"/>
    <n v="1404841270"/>
    <b v="0"/>
    <n v="34"/>
    <b v="1"/>
    <s v="theater/plays"/>
    <n v="1.2"/>
    <n v="88.235294117647058"/>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x v="3611"/>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x v="3618"/>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x v="3620"/>
  </r>
  <r>
    <n v="3635"/>
    <s v="Mary's Son"/>
    <s v="Mary's Son is a pop opera about Jesus and the hope he brings to all people."/>
    <n v="3500"/>
    <n v="1276"/>
    <x v="2"/>
    <s v="US"/>
    <s v="USD"/>
    <n v="1461186676"/>
    <n v="1458594676"/>
    <b v="0"/>
    <n v="10"/>
    <b v="0"/>
    <s v="theater/musical"/>
    <n v="0.36457142857142855"/>
    <n v="127.6"/>
    <x v="1"/>
    <s v="musical"/>
    <x v="3635"/>
    <x v="3621"/>
  </r>
  <r>
    <n v="3636"/>
    <s v="The Brother's of B-Block"/>
    <s v="The Brotherâ€™s of B-block is a musical play. A new take on &quot;OZ&quot; _x000a_The Wizard of OZ meets HBO's OZ."/>
    <n v="150000"/>
    <n v="0"/>
    <x v="2"/>
    <s v="US"/>
    <s v="USD"/>
    <n v="1442248829"/>
    <n v="1439224829"/>
    <b v="0"/>
    <n v="0"/>
    <b v="0"/>
    <s v="theater/musical"/>
    <n v="0"/>
    <e v="#DIV/0!"/>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x v="3623"/>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x v="3624"/>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x v="3627"/>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x v="3628"/>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x v="363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x v="3631"/>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x v="3633"/>
  </r>
  <r>
    <n v="3648"/>
    <s v="Moth Theater Lives"/>
    <s v="Help Moth Live! Support Moth and its artist collective to achieve its 2014/15 season."/>
    <n v="40000"/>
    <n v="40153"/>
    <x v="0"/>
    <s v="US"/>
    <s v="USD"/>
    <n v="1412492445"/>
    <n v="1409900445"/>
    <b v="0"/>
    <n v="73"/>
    <b v="1"/>
    <s v="theater/plays"/>
    <n v="1.003825"/>
    <n v="550.04109589041093"/>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x v="3638"/>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x v="3643"/>
  </r>
  <r>
    <n v="3658"/>
    <s v="Mr. Marmalade"/>
    <s v="Life is hard when your own imaginary friend can't make time for you."/>
    <n v="1500"/>
    <n v="1510"/>
    <x v="0"/>
    <s v="US"/>
    <s v="USD"/>
    <n v="1404273540"/>
    <n v="1400272580"/>
    <b v="0"/>
    <n v="20"/>
    <b v="1"/>
    <s v="theater/plays"/>
    <n v="1.0066666666666666"/>
    <n v="75.5"/>
    <x v="1"/>
    <s v="plays"/>
    <x v="3658"/>
    <x v="3644"/>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x v="3651"/>
  </r>
  <r>
    <n v="3666"/>
    <s v="Israel LÃ³pez @ Ojai Playwrights Conference"/>
    <s v="Artistic Internship @ Ojai Playwrights Conference"/>
    <n v="1200"/>
    <n v="1200"/>
    <x v="0"/>
    <s v="US"/>
    <s v="USD"/>
    <n v="1406185200"/>
    <n v="1404337382"/>
    <b v="0"/>
    <n v="38"/>
    <b v="1"/>
    <s v="theater/plays"/>
    <n v="1"/>
    <n v="31.578947368421051"/>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x v="3656"/>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x v="3658"/>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x v="3660"/>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x v="3662"/>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x v="3663"/>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x v="3668"/>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x v="3669"/>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x v="3671"/>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x v="3673"/>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x v="367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x v="3675"/>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x v="3676"/>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x v="3677"/>
  </r>
  <r>
    <n v="3692"/>
    <s v="An Evening With Durang"/>
    <s v="Help us independently produce two great comedies by Christopher Durang."/>
    <n v="1000"/>
    <n v="1260"/>
    <x v="0"/>
    <s v="US"/>
    <s v="USD"/>
    <n v="1411084800"/>
    <n v="1410304179"/>
    <b v="0"/>
    <n v="17"/>
    <b v="1"/>
    <s v="theater/plays"/>
    <n v="1.26"/>
    <n v="74.117647058823536"/>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x v="368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x v="3685"/>
  </r>
  <r>
    <n v="3700"/>
    <s v="Generations (Senior Project)"/>
    <s v="Help me produce the play I have written for my senior project!"/>
    <n v="500"/>
    <n v="606"/>
    <x v="0"/>
    <s v="US"/>
    <s v="USD"/>
    <n v="1412092800"/>
    <n v="1409493800"/>
    <b v="0"/>
    <n v="18"/>
    <b v="1"/>
    <s v="theater/plays"/>
    <n v="1.212"/>
    <n v="33.666666666666664"/>
    <x v="1"/>
    <s v="plays"/>
    <x v="3700"/>
    <x v="368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x v="3694"/>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x v="369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x v="3696"/>
  </r>
  <r>
    <n v="3711"/>
    <s v="The Youth Shakespeare Project 2014"/>
    <s v="Two teachers and twenty kids bring one of Shakespeare's plays to life!"/>
    <n v="500"/>
    <n v="570"/>
    <x v="0"/>
    <s v="US"/>
    <s v="USD"/>
    <n v="1402848000"/>
    <n v="1400606573"/>
    <b v="0"/>
    <n v="21"/>
    <b v="1"/>
    <s v="theater/plays"/>
    <n v="1.1399999999999999"/>
    <n v="27.142857142857142"/>
    <x v="1"/>
    <s v="plays"/>
    <x v="3711"/>
    <x v="3174"/>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x v="3698"/>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x v="3699"/>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x v="37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x v="3701"/>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x v="3702"/>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x v="3703"/>
  </r>
  <r>
    <n v="3719"/>
    <s v="Corium"/>
    <s v="A new piece of physical theatre about love, regret and longing."/>
    <n v="200"/>
    <n v="420"/>
    <x v="0"/>
    <s v="GB"/>
    <s v="GBP"/>
    <n v="1434994266"/>
    <n v="1432402266"/>
    <b v="0"/>
    <n v="4"/>
    <b v="1"/>
    <s v="theater/plays"/>
    <n v="2.1"/>
    <n v="105"/>
    <x v="1"/>
    <s v="plays"/>
    <x v="3719"/>
    <x v="3704"/>
  </r>
  <r>
    <n v="3720"/>
    <s v="Lakotas and the American Theatre"/>
    <s v="Breaking the American Indian stereotype in the American Theatre."/>
    <n v="3300"/>
    <n v="3449"/>
    <x v="0"/>
    <s v="US"/>
    <s v="USD"/>
    <n v="1435881006"/>
    <n v="1433980206"/>
    <b v="0"/>
    <n v="40"/>
    <b v="1"/>
    <s v="theater/plays"/>
    <n v="1.0451515151515152"/>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x v="3707"/>
  </r>
  <r>
    <n v="3723"/>
    <s v="Beauty and the Beast"/>
    <s v="Saltmine Theatre Company present Beauty and the Beast:"/>
    <n v="4500"/>
    <n v="4592"/>
    <x v="0"/>
    <s v="GB"/>
    <s v="GBP"/>
    <n v="1417374262"/>
    <n v="1414778662"/>
    <b v="0"/>
    <n v="63"/>
    <b v="1"/>
    <s v="theater/plays"/>
    <n v="1.0204444444444445"/>
    <n v="72.888888888888886"/>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x v="3712"/>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x v="371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x v="3717"/>
  </r>
  <r>
    <n v="3733"/>
    <s v="laughter in the hood"/>
    <s v="want to donate tickets to residents who live in the community that cant afford the 35.00 price of ticket"/>
    <n v="1500"/>
    <n v="0"/>
    <x v="2"/>
    <s v="US"/>
    <s v="USD"/>
    <n v="1429396200"/>
    <n v="1428539708"/>
    <b v="0"/>
    <n v="0"/>
    <b v="0"/>
    <s v="theater/plays"/>
    <n v="0"/>
    <e v="#DIV/0!"/>
    <x v="1"/>
    <s v="plays"/>
    <x v="3733"/>
    <x v="3718"/>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x v="3719"/>
  </r>
  <r>
    <n v="3735"/>
    <s v="Women Beware Women"/>
    <s v="Young Actor's taking on a Jacobean tragedy. Family, betrayal, love, lust, sex and death."/>
    <n v="150"/>
    <n v="20"/>
    <x v="2"/>
    <s v="GB"/>
    <s v="GBP"/>
    <n v="1432831089"/>
    <n v="1430239089"/>
    <b v="0"/>
    <n v="2"/>
    <b v="0"/>
    <s v="theater/plays"/>
    <n v="0.13333333333333333"/>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x v="3721"/>
  </r>
  <r>
    <n v="3737"/>
    <s v="Measure For Measure"/>
    <s v="The ASU Theatre and Shakespeare Club presents Measure For Measure directed by Jordyn Ochser."/>
    <n v="700"/>
    <n v="150"/>
    <x v="2"/>
    <s v="US"/>
    <s v="USD"/>
    <n v="1447311540"/>
    <n v="1445358903"/>
    <b v="0"/>
    <n v="4"/>
    <b v="0"/>
    <s v="theater/plays"/>
    <n v="0.21428571428571427"/>
    <n v="37.5"/>
    <x v="1"/>
    <s v="plays"/>
    <x v="3737"/>
    <x v="3722"/>
  </r>
  <r>
    <n v="3738"/>
    <s v="'GULF' - a new play by PIVOT THEATRE"/>
    <s v="A filmic, fast-paced exploration of trust, making its debut at Camden People's Theatre this July."/>
    <n v="1500"/>
    <n v="270"/>
    <x v="2"/>
    <s v="GB"/>
    <s v="GBP"/>
    <n v="1405461600"/>
    <n v="1403562705"/>
    <b v="0"/>
    <n v="6"/>
    <b v="0"/>
    <s v="theater/plays"/>
    <n v="0.18"/>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x v="3725"/>
  </r>
  <r>
    <n v="3741"/>
    <s v="Open House Theater"/>
    <s v="A small community with a love for theater would like to continue. Help the children of this community continue."/>
    <n v="20000"/>
    <n v="0"/>
    <x v="2"/>
    <s v="US"/>
    <s v="USD"/>
    <n v="1450389950"/>
    <n v="1447797950"/>
    <b v="0"/>
    <n v="0"/>
    <b v="0"/>
    <s v="theater/plays"/>
    <n v="0"/>
    <e v="#DIV/0!"/>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x v="3727"/>
  </r>
  <r>
    <n v="3743"/>
    <s v="Down the Mississippi"/>
    <s v="I'm taking the Adventures of Huckleberry Finn puppet show down the Mississippi River!"/>
    <n v="2200"/>
    <n v="0"/>
    <x v="2"/>
    <s v="US"/>
    <s v="USD"/>
    <n v="1404406964"/>
    <n v="1401814964"/>
    <b v="0"/>
    <n v="0"/>
    <b v="0"/>
    <s v="theater/plays"/>
    <n v="0"/>
    <e v="#DIV/0!"/>
    <x v="1"/>
    <s v="plays"/>
    <x v="3743"/>
    <x v="3728"/>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x v="3729"/>
  </r>
  <r>
    <n v="3745"/>
    <s v="Tyke Theatre Web Show"/>
    <s v="Tyke wants to expand her puppet theater show to weekly online web shows and is looking for backers."/>
    <n v="100"/>
    <n v="10"/>
    <x v="2"/>
    <s v="US"/>
    <s v="USD"/>
    <n v="1407689102"/>
    <n v="1405097102"/>
    <b v="0"/>
    <n v="1"/>
    <b v="0"/>
    <s v="theater/plays"/>
    <n v="0.1"/>
    <n v="10"/>
    <x v="1"/>
    <s v="plays"/>
    <x v="3745"/>
    <x v="3730"/>
  </r>
  <r>
    <n v="3746"/>
    <s v="Stage Play Production - &quot;I Love You to Death&quot;"/>
    <s v="Generational curses CAN be broken...right?"/>
    <n v="8500"/>
    <n v="202"/>
    <x v="2"/>
    <s v="US"/>
    <s v="USD"/>
    <n v="1475918439"/>
    <n v="1473326439"/>
    <b v="0"/>
    <n v="1"/>
    <b v="0"/>
    <s v="theater/plays"/>
    <n v="2.3764705882352941E-2"/>
    <n v="202"/>
    <x v="1"/>
    <s v="plays"/>
    <x v="3746"/>
    <x v="3731"/>
  </r>
  <r>
    <n v="3747"/>
    <s v="Counting Stars"/>
    <s v="The world premiere of an astonishing new play by acclaimed writer Atiha Sen Gupta."/>
    <n v="2500"/>
    <n v="25"/>
    <x v="2"/>
    <s v="GB"/>
    <s v="GBP"/>
    <n v="1436137140"/>
    <n v="1433833896"/>
    <b v="0"/>
    <n v="1"/>
    <b v="0"/>
    <s v="theater/plays"/>
    <n v="0.01"/>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x v="373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x v="3735"/>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x v="3737"/>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x v="3738"/>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x v="3739"/>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x v="3742"/>
  </r>
  <r>
    <n v="3758"/>
    <s v="Luigi's Ladies"/>
    <s v="LUIGI'S LADIES: an original one-woman musical comedy"/>
    <n v="1500"/>
    <n v="1535"/>
    <x v="0"/>
    <s v="US"/>
    <s v="USD"/>
    <n v="1400475600"/>
    <n v="1397819938"/>
    <b v="0"/>
    <n v="26"/>
    <b v="1"/>
    <s v="theater/musical"/>
    <n v="1.0233333333333334"/>
    <n v="59.03846153846154"/>
    <x v="1"/>
    <s v="musical"/>
    <x v="3758"/>
    <x v="3743"/>
  </r>
  <r>
    <n v="3759"/>
    <s v="Pared Down Productions"/>
    <s v="A production company specializing in small-scale musicals"/>
    <n v="4000"/>
    <n v="4409.7700000000004"/>
    <x v="0"/>
    <s v="US"/>
    <s v="USD"/>
    <n v="1440556553"/>
    <n v="1435372553"/>
    <b v="0"/>
    <n v="88"/>
    <b v="1"/>
    <s v="theater/musical"/>
    <n v="1.1024425000000002"/>
    <n v="50.111022727272733"/>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x v="3746"/>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x v="3747"/>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x v="3749"/>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x v="375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x v="3751"/>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x v="3754"/>
  </r>
  <r>
    <n v="3771"/>
    <s v="COME OUT SWINGIN'!"/>
    <s v="I would like to make a demo recording of six songs from COME OUT SWINGIN'!"/>
    <n v="1000"/>
    <n v="1460"/>
    <x v="0"/>
    <s v="US"/>
    <s v="USD"/>
    <n v="1463529600"/>
    <n v="1462307652"/>
    <b v="0"/>
    <n v="38"/>
    <b v="1"/>
    <s v="theater/musical"/>
    <n v="1.46"/>
    <n v="38.421052631578945"/>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x v="3756"/>
  </r>
  <r>
    <n v="3773"/>
    <s v="Dundee: A Hip-Hopera"/>
    <s v="A dramatic hip-hopera, inspired from monologues written by the performers."/>
    <n v="5000"/>
    <n v="5410"/>
    <x v="0"/>
    <s v="US"/>
    <s v="USD"/>
    <n v="1479175680"/>
    <n v="1476317247"/>
    <b v="0"/>
    <n v="57"/>
    <b v="1"/>
    <s v="theater/musical"/>
    <n v="1.0820000000000001"/>
    <n v="94.912280701754383"/>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x v="3761"/>
  </r>
  <r>
    <n v="3778"/>
    <s v="Give a Puppet a Hand"/>
    <s v="Sponsor an AVENUE Q puppet for The Barn Players April 2015 production."/>
    <n v="2400"/>
    <n v="2521"/>
    <x v="0"/>
    <s v="US"/>
    <s v="USD"/>
    <n v="1423942780"/>
    <n v="1418758780"/>
    <b v="0"/>
    <n v="36"/>
    <b v="1"/>
    <s v="theater/musical"/>
    <n v="1.0504166666666668"/>
    <n v="70.027777777777771"/>
    <x v="1"/>
    <s v="musical"/>
    <x v="3778"/>
    <x v="3762"/>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x v="3771"/>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x v="3773"/>
  </r>
  <r>
    <n v="3791"/>
    <s v="Spin! at The Cumming Playhouse"/>
    <s v="Spin! is an original musical comedy-drama presented by Blue Palm Productions."/>
    <n v="1500"/>
    <n v="0"/>
    <x v="2"/>
    <s v="US"/>
    <s v="USD"/>
    <n v="1404664592"/>
    <n v="1399480592"/>
    <b v="0"/>
    <n v="0"/>
    <b v="0"/>
    <s v="theater/musical"/>
    <n v="0"/>
    <e v="#DIV/0!"/>
    <x v="1"/>
    <s v="musical"/>
    <x v="3791"/>
    <x v="3774"/>
  </r>
  <r>
    <n v="3792"/>
    <s v="BorikÃ©n: The Show"/>
    <s v="A cultural and historic journey through Puerto Rico's music and dance!"/>
    <n v="12500"/>
    <n v="35"/>
    <x v="2"/>
    <s v="US"/>
    <s v="USD"/>
    <n v="1436957022"/>
    <n v="1434365022"/>
    <b v="0"/>
    <n v="2"/>
    <b v="0"/>
    <s v="theater/musical"/>
    <n v="2.8E-3"/>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x v="3777"/>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x v="3781"/>
  </r>
  <r>
    <n v="3799"/>
    <s v="A Story Once Told"/>
    <s v="An original musical on it's way to the stage in Minneapolis, MN. Feel free to ask any questions."/>
    <n v="10000"/>
    <n v="402"/>
    <x v="2"/>
    <s v="US"/>
    <s v="USD"/>
    <n v="1457734843"/>
    <n v="1455142843"/>
    <b v="0"/>
    <n v="4"/>
    <b v="0"/>
    <s v="theater/musical"/>
    <n v="4.02E-2"/>
    <n v="100.5"/>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x v="3783"/>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x v="3785"/>
  </r>
  <r>
    <n v="3803"/>
    <s v="Benjamin Button the Musical Concept Album"/>
    <s v="A fully orchestrated concept album of Benjamin Button the Musical!"/>
    <n v="12000"/>
    <n v="2358"/>
    <x v="2"/>
    <s v="US"/>
    <s v="USD"/>
    <n v="1457133568"/>
    <n v="1454541568"/>
    <b v="0"/>
    <n v="40"/>
    <b v="0"/>
    <s v="theater/musical"/>
    <n v="0.19650000000000001"/>
    <n v="58.95"/>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x v="3792"/>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x v="3793"/>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x v="353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x v="379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x v="38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x v="3803"/>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x v="3806"/>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x v="3809"/>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x v="3810"/>
  </r>
  <r>
    <n v="3830"/>
    <s v="Run Away"/>
    <s v="The Aeon Theatre company is producing another original play by Parker Hale at the Manhattan Reportory Theatre"/>
    <n v="100"/>
    <n v="225"/>
    <x v="0"/>
    <s v="US"/>
    <s v="USD"/>
    <n v="1464371211"/>
    <n v="1463161611"/>
    <b v="0"/>
    <n v="3"/>
    <b v="1"/>
    <s v="theater/plays"/>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x v="381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x v="3817"/>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x v="3820"/>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x v="3823"/>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x v="382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x v="3826"/>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x v="3827"/>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x v="3830"/>
  </r>
  <r>
    <n v="3850"/>
    <s v="The Vagina Monologues 2015"/>
    <s v="V-Day is a global activist movement to end violence against women and girls."/>
    <n v="1000"/>
    <n v="38"/>
    <x v="2"/>
    <s v="US"/>
    <s v="USD"/>
    <n v="1420081143"/>
    <n v="1417489143"/>
    <b v="1"/>
    <n v="4"/>
    <b v="0"/>
    <s v="theater/plays"/>
    <n v="3.7999999999999999E-2"/>
    <n v="9.5"/>
    <x v="1"/>
    <s v="plays"/>
    <x v="3850"/>
    <x v="3831"/>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x v="3833"/>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x v="3834"/>
  </r>
  <r>
    <n v="3854"/>
    <s v="The Case Of Soghomon Tehlirian"/>
    <s v="A play dedicated to the 100th anniversary of the Armenian Genocide."/>
    <n v="11000"/>
    <n v="1788"/>
    <x v="2"/>
    <s v="US"/>
    <s v="USD"/>
    <n v="1431206058"/>
    <n v="1428614058"/>
    <b v="0"/>
    <n v="20"/>
    <b v="0"/>
    <s v="theater/plays"/>
    <n v="0.16254545454545455"/>
    <n v="89.4"/>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x v="3839"/>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x v="3841"/>
  </r>
  <r>
    <n v="3861"/>
    <s v="READY OR NOT HERE I COME"/>
    <s v="THE COMING OF THE LORD!"/>
    <n v="2000"/>
    <n v="100"/>
    <x v="2"/>
    <s v="US"/>
    <s v="USD"/>
    <n v="1415828820"/>
    <n v="1412258977"/>
    <b v="0"/>
    <n v="1"/>
    <b v="0"/>
    <s v="theater/plays"/>
    <n v="0.05"/>
    <n v="100"/>
    <x v="1"/>
    <s v="plays"/>
    <x v="3861"/>
    <x v="3842"/>
  </r>
  <r>
    <n v="3862"/>
    <s v="The Container Play"/>
    <s v="The hit immersive theatre experience of England comes to Corpus Christi!"/>
    <n v="7500"/>
    <n v="1"/>
    <x v="2"/>
    <s v="US"/>
    <s v="USD"/>
    <n v="1473699540"/>
    <n v="1472451356"/>
    <b v="0"/>
    <n v="1"/>
    <b v="0"/>
    <s v="theater/plays"/>
    <n v="1.3333333333333334E-4"/>
    <n v="1"/>
    <x v="1"/>
    <s v="plays"/>
    <x v="3862"/>
    <x v="3843"/>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x v="3845"/>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x v="3846"/>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x v="3848"/>
  </r>
  <r>
    <n v="3868"/>
    <s v="1000 words (Canceled)"/>
    <s v="New collection of music by Scott Evan Davis!"/>
    <n v="5000"/>
    <n v="10"/>
    <x v="1"/>
    <s v="GB"/>
    <s v="GBP"/>
    <n v="1410191405"/>
    <n v="1408031405"/>
    <b v="0"/>
    <n v="1"/>
    <b v="0"/>
    <s v="theater/musical"/>
    <n v="2E-3"/>
    <n v="10"/>
    <x v="1"/>
    <s v="musical"/>
    <x v="3868"/>
    <x v="3849"/>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x v="3851"/>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x v="3852"/>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x v="3859"/>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x v="3792"/>
  </r>
  <r>
    <n v="3881"/>
    <s v="My Real Mother's Name is... (Canceled)"/>
    <s v="A musical journey coming to the Blue Venue at the 2017 Orlando Fringe Festival!"/>
    <n v="500"/>
    <n v="25"/>
    <x v="1"/>
    <s v="US"/>
    <s v="USD"/>
    <n v="1487550399"/>
    <n v="1484958399"/>
    <b v="0"/>
    <n v="1"/>
    <b v="0"/>
    <s v="theater/musical"/>
    <n v="0.05"/>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x v="3865"/>
  </r>
  <r>
    <n v="3886"/>
    <s v="a (Canceled)"/>
    <n v="1"/>
    <n v="10000"/>
    <n v="0"/>
    <x v="1"/>
    <s v="AU"/>
    <s v="AUD"/>
    <n v="1418275702"/>
    <n v="1415683702"/>
    <b v="0"/>
    <n v="0"/>
    <b v="0"/>
    <s v="theater/musical"/>
    <n v="0"/>
    <e v="#DIV/0!"/>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x v="3870"/>
  </r>
  <r>
    <n v="3891"/>
    <s v="Out of the Box: A Mime Story"/>
    <s v="A comedy about a mime who dreams of becoming a stand up comedian."/>
    <n v="800"/>
    <n v="260"/>
    <x v="2"/>
    <s v="US"/>
    <s v="USD"/>
    <n v="1427086740"/>
    <n v="1424488244"/>
    <b v="0"/>
    <n v="7"/>
    <b v="0"/>
    <s v="theater/plays"/>
    <n v="0.32500000000000001"/>
    <n v="37.142857142857146"/>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x v="3874"/>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x v="3875"/>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x v="387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x v="388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x v="3883"/>
  </r>
  <r>
    <n v="3904"/>
    <s v="Black America from Prophets to Pimps"/>
    <s v="A play that will cover 4000 years of black history."/>
    <n v="10000"/>
    <n v="3"/>
    <x v="2"/>
    <s v="US"/>
    <s v="USD"/>
    <n v="1429074240"/>
    <n v="1427866200"/>
    <b v="0"/>
    <n v="2"/>
    <b v="0"/>
    <s v="theater/plays"/>
    <n v="2.9999999999999997E-4"/>
    <n v="1.5"/>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x v="388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x v="3886"/>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x v="388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x v="388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x v="389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x v="389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x v="3894"/>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x v="3895"/>
  </r>
  <r>
    <n v="3916"/>
    <s v="Final exam"/>
    <s v="We're a small group of University students who need a little help making our final exam production the best product possible."/>
    <n v="2000"/>
    <n v="0"/>
    <x v="2"/>
    <s v="DK"/>
    <s v="DKK"/>
    <n v="1464952752"/>
    <n v="1462360752"/>
    <b v="0"/>
    <n v="0"/>
    <b v="0"/>
    <s v="theater/plays"/>
    <n v="0"/>
    <e v="#DIV/0!"/>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x v="3898"/>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x v="3904"/>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x v="3905"/>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x v="3909"/>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x v="391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x v="3913"/>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x v="3915"/>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x v="391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x v="3918"/>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x v="391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x v="3921"/>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x v="3925"/>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x v="3932"/>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x v="3933"/>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x v="3935"/>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x v="394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x v="3943"/>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x v="3951"/>
  </r>
  <r>
    <n v="3972"/>
    <s v="Valkyrie Theatre Company"/>
    <s v="We're a horror based theatre company in Oklahoma City beginning our first season of shows."/>
    <n v="1000"/>
    <n v="211"/>
    <x v="2"/>
    <s v="US"/>
    <s v="USD"/>
    <n v="1423186634"/>
    <n v="1418002634"/>
    <b v="0"/>
    <n v="8"/>
    <b v="0"/>
    <s v="theater/plays"/>
    <n v="0.21099999999999999"/>
    <n v="26.375"/>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x v="3954"/>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x v="3960"/>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x v="3966"/>
  </r>
  <r>
    <n v="3987"/>
    <s v="Write Now 5"/>
    <s v="Write Now 5 is a new writing festival in south east London promoting new work from emerging playwrights."/>
    <n v="400"/>
    <n v="151"/>
    <x v="2"/>
    <s v="GB"/>
    <s v="GBP"/>
    <n v="1400278290"/>
    <n v="1399414290"/>
    <b v="0"/>
    <n v="13"/>
    <b v="0"/>
    <s v="theater/plays"/>
    <n v="0.3775"/>
    <n v="11.615384615384615"/>
    <x v="1"/>
    <s v="plays"/>
    <x v="3987"/>
    <x v="3967"/>
  </r>
  <r>
    <n v="3988"/>
    <s v="Folk-Tales: What Stories Do Your Folks Tell?"/>
    <s v="An evening of of stories based both in myth and truth."/>
    <n v="1500"/>
    <n v="32"/>
    <x v="2"/>
    <s v="US"/>
    <s v="USD"/>
    <n v="1440813413"/>
    <n v="1439517413"/>
    <b v="0"/>
    <n v="4"/>
    <b v="0"/>
    <s v="theater/plays"/>
    <n v="2.1333333333333333E-2"/>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x v="3970"/>
  </r>
  <r>
    <n v="3991"/>
    <s v="NTACTheatre - North Texas Actor's Collaborative Theatre"/>
    <s v="North Texas first actor-driven theatre company needs your help"/>
    <n v="500"/>
    <n v="100"/>
    <x v="2"/>
    <s v="US"/>
    <s v="USD"/>
    <n v="1433086082"/>
    <n v="1430494082"/>
    <b v="0"/>
    <n v="1"/>
    <b v="0"/>
    <s v="theater/plays"/>
    <n v="0.2"/>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x v="397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x v="3973"/>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x v="397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x v="397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x v="3979"/>
  </r>
  <r>
    <n v="4000"/>
    <s v="The Escorts"/>
    <s v="An Enticing Trip into the World of Assisted Dying"/>
    <n v="8000"/>
    <n v="10"/>
    <x v="2"/>
    <s v="US"/>
    <s v="USD"/>
    <n v="1462631358"/>
    <n v="1457450958"/>
    <b v="0"/>
    <n v="1"/>
    <b v="0"/>
    <s v="theater/plays"/>
    <n v="1.25E-3"/>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x v="1748"/>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x v="398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x v="3982"/>
  </r>
  <r>
    <n v="4004"/>
    <s v="South Florida Tours"/>
    <s v="Help Launch The Queen Into South Florida!"/>
    <n v="500"/>
    <n v="1"/>
    <x v="2"/>
    <s v="US"/>
    <s v="USD"/>
    <n v="1412740457"/>
    <n v="1410148457"/>
    <b v="0"/>
    <n v="1"/>
    <b v="0"/>
    <s v="theater/plays"/>
    <n v="2E-3"/>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x v="3988"/>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x v="3990"/>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x v="3992"/>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x v="3993"/>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x v="3994"/>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x v="3996"/>
  </r>
  <r>
    <n v="4018"/>
    <s v="Time Please Fringe"/>
    <s v="Funding for a production of Time Please at the Brighton Fringe 2017... and beyond."/>
    <n v="1500"/>
    <n v="130"/>
    <x v="2"/>
    <s v="GB"/>
    <s v="GBP"/>
    <n v="1475877108"/>
    <n v="1473285108"/>
    <b v="0"/>
    <n v="4"/>
    <b v="0"/>
    <s v="theater/plays"/>
    <n v="8.666666666666667E-2"/>
    <n v="32.5"/>
    <x v="1"/>
    <s v="plays"/>
    <x v="4018"/>
    <x v="3997"/>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x v="3998"/>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x v="399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x v="400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x v="4001"/>
  </r>
  <r>
    <n v="4023"/>
    <s v="Forgive &amp; Forget"/>
    <s v="An original gospel stage play that explores the pain and hurt caused by those who struggle to forgive others!"/>
    <n v="7000"/>
    <n v="0"/>
    <x v="2"/>
    <s v="US"/>
    <s v="USD"/>
    <n v="1458860363"/>
    <n v="1454975963"/>
    <b v="0"/>
    <n v="0"/>
    <b v="0"/>
    <s v="theater/plays"/>
    <n v="0"/>
    <e v="#DIV/0!"/>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x v="4004"/>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x v="4007"/>
  </r>
  <r>
    <n v="4029"/>
    <s v="Next 2 the Stage"/>
    <s v="A theater complex that educates as we entertain.  We will provide shows that inspire and theater classes that motivate."/>
    <n v="20000"/>
    <n v="0"/>
    <x v="2"/>
    <s v="US"/>
    <s v="USD"/>
    <n v="1450053370"/>
    <n v="1447461370"/>
    <b v="0"/>
    <n v="0"/>
    <b v="0"/>
    <s v="theater/plays"/>
    <n v="0"/>
    <e v="#DIV/0!"/>
    <x v="1"/>
    <s v="plays"/>
    <x v="4029"/>
    <x v="4008"/>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x v="4013"/>
  </r>
  <r>
    <n v="4035"/>
    <s v="The Lost Boy"/>
    <s v="&quot;Stories are where you go to look for the truth of your own life.&quot; (Frank Delaney)"/>
    <n v="10000"/>
    <n v="3685"/>
    <x v="2"/>
    <s v="US"/>
    <s v="USD"/>
    <n v="1413925887"/>
    <n v="1411333887"/>
    <b v="0"/>
    <n v="25"/>
    <b v="0"/>
    <s v="theater/plays"/>
    <n v="0.36849999999999999"/>
    <n v="147.4"/>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x v="4017"/>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x v="4018"/>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x v="4019"/>
  </r>
  <r>
    <n v="4041"/>
    <s v="In the Land of Gold"/>
    <s v="A bold, colouful, vibrant play centred around the last remaining monarchy of Africa."/>
    <n v="5000"/>
    <n v="21"/>
    <x v="2"/>
    <s v="GB"/>
    <s v="GBP"/>
    <n v="1473160954"/>
    <n v="1467976954"/>
    <b v="0"/>
    <n v="2"/>
    <b v="0"/>
    <s v="theater/plays"/>
    <n v="4.1999999999999997E-3"/>
    <n v="10.5"/>
    <x v="1"/>
    <s v="plays"/>
    <x v="4041"/>
    <x v="4020"/>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x v="4021"/>
  </r>
  <r>
    <n v="4043"/>
    <s v="Not making potato salad here!"/>
    <s v="This could be my last play, need to bring my son out to see it before it's over.  Need to fly him here from BC"/>
    <n v="300"/>
    <n v="0"/>
    <x v="2"/>
    <s v="CA"/>
    <s v="CAD"/>
    <n v="1416524325"/>
    <n v="1415228325"/>
    <b v="0"/>
    <n v="0"/>
    <b v="0"/>
    <s v="theater/plays"/>
    <n v="0"/>
    <e v="#DIV/0!"/>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x v="4023"/>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x v="4026"/>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x v="4029"/>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x v="4034"/>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x v="3268"/>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x v="4038"/>
  </r>
  <r>
    <n v="4061"/>
    <s v="PRODUCE the Stage Play SKYLAR'S SYNDROME by Gavin Kayner"/>
    <s v="SKYLAR'S SYNDROME is a tremendous psychodrama by master playwright Gavin Kayner!"/>
    <n v="525"/>
    <n v="0"/>
    <x v="2"/>
    <s v="US"/>
    <s v="USD"/>
    <n v="1461205423"/>
    <n v="1456025023"/>
    <b v="0"/>
    <n v="0"/>
    <b v="0"/>
    <s v="theater/plays"/>
    <n v="0"/>
    <e v="#DIV/0!"/>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x v="4042"/>
  </r>
  <r>
    <n v="4065"/>
    <s v="A Midsummer's Night's Dream"/>
    <s v="A classical/ fantasy version of midsummers done by professionally trained actors in Tulsa!"/>
    <n v="4000"/>
    <n v="27"/>
    <x v="2"/>
    <s v="US"/>
    <s v="USD"/>
    <n v="1407883811"/>
    <n v="1405291811"/>
    <b v="0"/>
    <n v="4"/>
    <b v="0"/>
    <s v="theater/plays"/>
    <n v="6.7499999999999999E-3"/>
    <n v="6.7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x v="4045"/>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x v="4046"/>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x v="4047"/>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x v="4048"/>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x v="4053"/>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x v="4055"/>
  </r>
  <r>
    <n v="4078"/>
    <s v="Theatre Memoire"/>
    <s v="Theatre Memoire are a High Wycombe based theatre company. Performing plays about multi-culturalism and interconectedness."/>
    <n v="250"/>
    <n v="0"/>
    <x v="2"/>
    <s v="GB"/>
    <s v="GBP"/>
    <n v="1485543242"/>
    <n v="1482951242"/>
    <b v="0"/>
    <n v="0"/>
    <b v="0"/>
    <s v="theater/plays"/>
    <n v="0"/>
    <e v="#DIV/0!"/>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x v="4057"/>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x v="4064"/>
  </r>
  <r>
    <n v="4087"/>
    <s v="Stage Production &quot;The Nail Shop&quot;"/>
    <s v="Comedy Stage Play"/>
    <n v="9600"/>
    <n v="0"/>
    <x v="2"/>
    <s v="US"/>
    <s v="USD"/>
    <n v="1468777786"/>
    <n v="1466185786"/>
    <b v="0"/>
    <n v="0"/>
    <b v="0"/>
    <s v="theater/plays"/>
    <n v="0"/>
    <e v="#DIV/0!"/>
    <x v="1"/>
    <s v="plays"/>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x v="4067"/>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x v="4069"/>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x v="4072"/>
  </r>
  <r>
    <n v="4095"/>
    <s v="LOPE ENAMORADO"/>
    <s v="Proyecto teatral dirigido por MartÃ­n Acosta que habla y reflexiona sobre el amor y su naturaleza."/>
    <n v="30000"/>
    <n v="800"/>
    <x v="2"/>
    <s v="MX"/>
    <s v="MXN"/>
    <n v="1482108350"/>
    <n v="1479516350"/>
    <b v="0"/>
    <n v="1"/>
    <b v="0"/>
    <s v="theater/plays"/>
    <n v="2.6666666666666668E-2"/>
    <n v="800"/>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x v="4075"/>
  </r>
  <r>
    <n v="4098"/>
    <s v="Life is simple"/>
    <s v="Community Youth play, written by and performed by the youth about finding joy in the simple things in life"/>
    <n v="75000"/>
    <n v="0"/>
    <x v="2"/>
    <s v="US"/>
    <s v="USD"/>
    <n v="1465060797"/>
    <n v="1462468797"/>
    <b v="0"/>
    <n v="0"/>
    <b v="0"/>
    <s v="theater/plays"/>
    <n v="0"/>
    <e v="#DIV/0!"/>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x v="4077"/>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x v="4079"/>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x v="4080"/>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x v="408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x v="4084"/>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x v="4086"/>
  </r>
  <r>
    <n v="4109"/>
    <s v="Jack the Lad"/>
    <s v="Jack the Lad - a new play that explores how far the boundaries of friendship will stretch when morality and loyalties clash."/>
    <n v="500"/>
    <n v="0"/>
    <x v="2"/>
    <s v="GB"/>
    <s v="GBP"/>
    <n v="1448805404"/>
    <n v="1446209804"/>
    <b v="0"/>
    <n v="0"/>
    <b v="0"/>
    <s v="theater/plays"/>
    <n v="0"/>
    <e v="#DIV/0!"/>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x v="4088"/>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A78F4B-DB0B-BA46-B5D3-587EAD1E6E1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5:F16" firstHeaderRow="1" firstDataRow="2" firstDataCol="1" rowPageCount="1" colPageCount="1"/>
  <pivotFields count="18">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41FD7E-E23D-E04D-BAA1-EEF198109D0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5:F48" firstHeaderRow="1" firstDataRow="2" firstDataCol="1" rowPageCount="2" colPageCount="1"/>
  <pivotFields count="18">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46B396-ABF2-FE4A-ADD3-E279D5FF570C}"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E19"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DBF4200-92AF-B744-9386-1E50411EA70B}" sourceName="country">
  <pivotTables>
    <pivotTable tabId="2" name="PivotTable2"/>
  </pivotTables>
  <data>
    <tabular pivotCacheId="380262468">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5871083-940C-B740-9CBD-A51F013D63F0}" sourceName="country">
  <pivotTables>
    <pivotTable tabId="3" name="PivotTable2"/>
  </pivotTables>
  <data>
    <tabular pivotCacheId="380262468">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73CC48D-79E6-3141-BFC8-96A717E1EAA8}" sourceName="Category">
  <pivotTables>
    <pivotTable tabId="3" name="PivotTable2"/>
  </pivotTables>
  <data>
    <tabular pivotCacheId="380262468">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DCB253E-3FE0-7C43-8443-760028E78358}"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D2F7E958-536A-C945-8685-2D82F4E45372}" cache="Slicer_country1" caption="country" rowHeight="230716"/>
  <slicer name="Category" xr10:uid="{42D335CC-2683-CA40-85B7-CA9EC359E2C5}"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90" zoomScaleNormal="90" workbookViewId="0"/>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bestFit="1" customWidth="1"/>
    <col min="16" max="16" width="15" bestFit="1" customWidth="1"/>
    <col min="17" max="17" width="11" bestFit="1" customWidth="1"/>
    <col min="18" max="18" width="11.5" bestFit="1" customWidth="1"/>
    <col min="19" max="19" width="20.5" bestFit="1" customWidth="1"/>
    <col min="20" max="20" width="19.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t="str">
        <f>LEFT(N2,FIND("/",N2)-1)</f>
        <v>film &amp; video</v>
      </c>
      <c r="R2" t="str">
        <f>MID(N2,FIND("/",N2)+1,20)</f>
        <v>television</v>
      </c>
      <c r="S2" s="11">
        <f>(((J2/60)/60)/24)+DATE(1970,1,1)</f>
        <v>42177.007071759261</v>
      </c>
      <c r="T2" s="11">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E3/L3</f>
        <v>185.48101265822785</v>
      </c>
      <c r="Q3" t="str">
        <f t="shared" ref="Q3:Q66" si="2">LEFT(N3,FIND("/",N3)-1)</f>
        <v>film &amp; video</v>
      </c>
      <c r="R3" t="str">
        <f t="shared" ref="R3:R66" si="3">MID(N3,FIND("/",N3)+1,20)</f>
        <v>television</v>
      </c>
      <c r="S3" s="11">
        <f t="shared" ref="S3:S66" si="4">(((J3/60)/60)/24)+DATE(1970,1,1)</f>
        <v>42766.600497685184</v>
      </c>
      <c r="T3" s="11">
        <f t="shared" ref="T3:T66" si="5">(((I3/60)/60)/24)+DATE(1970,1,1)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1">
        <f t="shared" si="4"/>
        <v>42405.702349537038</v>
      </c>
      <c r="T4" s="11">
        <f t="shared" si="5"/>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1">
        <f t="shared" si="4"/>
        <v>41828.515127314815</v>
      </c>
      <c r="T5" s="11">
        <f t="shared" si="5"/>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1">
        <f t="shared" si="4"/>
        <v>42327.834247685183</v>
      </c>
      <c r="T6" s="11">
        <f t="shared" si="5"/>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1">
        <f t="shared" si="4"/>
        <v>42563.932951388888</v>
      </c>
      <c r="T7" s="11">
        <f t="shared" si="5"/>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1">
        <f t="shared" si="4"/>
        <v>41794.072337962964</v>
      </c>
      <c r="T8" s="11">
        <f t="shared" si="5"/>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1">
        <f t="shared" si="4"/>
        <v>42516.047071759262</v>
      </c>
      <c r="T9" s="11">
        <f t="shared" si="5"/>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1">
        <f t="shared" si="4"/>
        <v>42468.94458333333</v>
      </c>
      <c r="T10" s="11">
        <f t="shared" si="5"/>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1">
        <f t="shared" si="4"/>
        <v>42447.103518518517</v>
      </c>
      <c r="T11" s="11">
        <f t="shared" si="5"/>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1">
        <f t="shared" si="4"/>
        <v>41780.068043981482</v>
      </c>
      <c r="T12" s="11">
        <f t="shared" si="5"/>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1">
        <f t="shared" si="4"/>
        <v>42572.778495370367</v>
      </c>
      <c r="T13" s="11">
        <f t="shared" si="5"/>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1">
        <f t="shared" si="4"/>
        <v>41791.713252314818</v>
      </c>
      <c r="T14" s="11">
        <f t="shared" si="5"/>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1">
        <f t="shared" si="4"/>
        <v>42508.677187499998</v>
      </c>
      <c r="T15" s="11">
        <f t="shared" si="5"/>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1">
        <f t="shared" si="4"/>
        <v>41808.02648148148</v>
      </c>
      <c r="T16" s="11">
        <f t="shared" si="5"/>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1">
        <f t="shared" si="4"/>
        <v>42256.391875000001</v>
      </c>
      <c r="T17" s="11">
        <f t="shared" si="5"/>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1">
        <f t="shared" si="4"/>
        <v>41760.796423611115</v>
      </c>
      <c r="T18" s="11">
        <f t="shared" si="5"/>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1">
        <f t="shared" si="4"/>
        <v>41917.731736111113</v>
      </c>
      <c r="T19" s="11">
        <f t="shared" si="5"/>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1">
        <f t="shared" si="4"/>
        <v>41869.542314814818</v>
      </c>
      <c r="T20" s="11">
        <f t="shared" si="5"/>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1">
        <f t="shared" si="4"/>
        <v>42175.816365740742</v>
      </c>
      <c r="T21" s="11">
        <f t="shared" si="5"/>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1">
        <f t="shared" si="4"/>
        <v>42200.758240740746</v>
      </c>
      <c r="T22" s="11">
        <f t="shared" si="5"/>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1">
        <f t="shared" si="4"/>
        <v>41878.627187500002</v>
      </c>
      <c r="T23" s="11">
        <f t="shared" si="5"/>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1">
        <f t="shared" si="4"/>
        <v>41989.91134259259</v>
      </c>
      <c r="T24" s="11">
        <f t="shared" si="5"/>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1">
        <f t="shared" si="4"/>
        <v>42097.778946759259</v>
      </c>
      <c r="T25" s="11">
        <f t="shared" si="5"/>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1">
        <f t="shared" si="4"/>
        <v>42229.820173611108</v>
      </c>
      <c r="T26" s="11">
        <f t="shared" si="5"/>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1">
        <f t="shared" si="4"/>
        <v>42318.025011574078</v>
      </c>
      <c r="T27" s="11">
        <f t="shared" si="5"/>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1">
        <f t="shared" si="4"/>
        <v>41828.515555555554</v>
      </c>
      <c r="T28" s="11">
        <f t="shared" si="5"/>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1">
        <f t="shared" si="4"/>
        <v>41929.164733796293</v>
      </c>
      <c r="T29" s="11">
        <f t="shared" si="5"/>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1">
        <f t="shared" si="4"/>
        <v>42324.96393518518</v>
      </c>
      <c r="T30" s="11">
        <f t="shared" si="5"/>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1">
        <f t="shared" si="4"/>
        <v>41812.67324074074</v>
      </c>
      <c r="T31" s="11">
        <f t="shared" si="5"/>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1">
        <f t="shared" si="4"/>
        <v>41842.292997685188</v>
      </c>
      <c r="T32" s="11">
        <f t="shared" si="5"/>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1">
        <f t="shared" si="4"/>
        <v>42376.79206018518</v>
      </c>
      <c r="T33" s="11">
        <f t="shared" si="5"/>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1">
        <f t="shared" si="4"/>
        <v>42461.627511574072</v>
      </c>
      <c r="T34" s="11">
        <f t="shared" si="5"/>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1">
        <f t="shared" si="4"/>
        <v>42286.660891203705</v>
      </c>
      <c r="T35" s="11">
        <f t="shared" si="5"/>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1">
        <f t="shared" si="4"/>
        <v>41841.321770833332</v>
      </c>
      <c r="T36" s="11">
        <f t="shared" si="5"/>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1">
        <f t="shared" si="4"/>
        <v>42098.291828703703</v>
      </c>
      <c r="T37" s="11">
        <f t="shared" si="5"/>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1">
        <f t="shared" si="4"/>
        <v>42068.307002314818</v>
      </c>
      <c r="T38" s="11">
        <f t="shared" si="5"/>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1">
        <f t="shared" si="4"/>
        <v>42032.693043981482</v>
      </c>
      <c r="T39" s="11">
        <f t="shared" si="5"/>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1">
        <f t="shared" si="4"/>
        <v>41375.057222222218</v>
      </c>
      <c r="T40" s="11">
        <f t="shared" si="5"/>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1">
        <f t="shared" si="4"/>
        <v>41754.047083333331</v>
      </c>
      <c r="T41" s="11">
        <f t="shared" si="5"/>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1">
        <f t="shared" si="4"/>
        <v>41789.21398148148</v>
      </c>
      <c r="T42" s="11">
        <f t="shared" si="5"/>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1">
        <f t="shared" si="4"/>
        <v>41887.568912037037</v>
      </c>
      <c r="T43" s="11">
        <f t="shared" si="5"/>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1">
        <f t="shared" si="4"/>
        <v>41971.639189814814</v>
      </c>
      <c r="T44" s="11">
        <f t="shared" si="5"/>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1">
        <f t="shared" si="4"/>
        <v>41802.790347222224</v>
      </c>
      <c r="T45" s="11">
        <f t="shared" si="5"/>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1">
        <f t="shared" si="4"/>
        <v>41874.098807870374</v>
      </c>
      <c r="T46" s="11">
        <f t="shared" si="5"/>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1">
        <f t="shared" si="4"/>
        <v>42457.623923611114</v>
      </c>
      <c r="T47" s="11">
        <f t="shared" si="5"/>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1">
        <f t="shared" si="4"/>
        <v>42323.964976851858</v>
      </c>
      <c r="T48" s="11">
        <f t="shared" si="5"/>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1">
        <f t="shared" si="4"/>
        <v>41932.819525462961</v>
      </c>
      <c r="T49" s="11">
        <f t="shared" si="5"/>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1">
        <f t="shared" si="4"/>
        <v>42033.516898148147</v>
      </c>
      <c r="T50" s="11">
        <f t="shared" si="5"/>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1">
        <f t="shared" si="4"/>
        <v>42271.176446759258</v>
      </c>
      <c r="T51" s="11">
        <f t="shared" si="5"/>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1">
        <f t="shared" si="4"/>
        <v>41995.752986111111</v>
      </c>
      <c r="T52" s="11">
        <f t="shared" si="5"/>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1">
        <f t="shared" si="4"/>
        <v>42196.928668981483</v>
      </c>
      <c r="T53" s="11">
        <f t="shared" si="5"/>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1">
        <f t="shared" si="4"/>
        <v>41807.701921296299</v>
      </c>
      <c r="T54" s="11">
        <f t="shared" si="5"/>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1">
        <f t="shared" si="4"/>
        <v>41719.549131944441</v>
      </c>
      <c r="T55" s="11">
        <f t="shared" si="5"/>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1">
        <f t="shared" si="4"/>
        <v>42333.713206018518</v>
      </c>
      <c r="T56" s="11">
        <f t="shared" si="5"/>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1">
        <f t="shared" si="4"/>
        <v>42496.968935185185</v>
      </c>
      <c r="T57" s="11">
        <f t="shared" si="5"/>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1">
        <f t="shared" si="4"/>
        <v>42149.548888888887</v>
      </c>
      <c r="T58" s="11">
        <f t="shared" si="5"/>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1">
        <f t="shared" si="4"/>
        <v>42089.83289351852</v>
      </c>
      <c r="T59" s="11">
        <f t="shared" si="5"/>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1">
        <f t="shared" si="4"/>
        <v>41932.745046296295</v>
      </c>
      <c r="T60" s="11">
        <f t="shared" si="5"/>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1">
        <f t="shared" si="4"/>
        <v>42230.23583333334</v>
      </c>
      <c r="T61" s="11">
        <f t="shared" si="5"/>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1">
        <f t="shared" si="4"/>
        <v>41701.901817129627</v>
      </c>
      <c r="T62" s="11">
        <f t="shared" si="5"/>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1">
        <f t="shared" si="4"/>
        <v>41409.814317129632</v>
      </c>
      <c r="T63" s="11">
        <f t="shared" si="5"/>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1">
        <f t="shared" si="4"/>
        <v>41311.799513888887</v>
      </c>
      <c r="T64" s="11">
        <f t="shared" si="5"/>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1">
        <f t="shared" si="4"/>
        <v>41612.912187499998</v>
      </c>
      <c r="T65" s="11">
        <f t="shared" si="5"/>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1">
        <f t="shared" si="4"/>
        <v>41433.01829861111</v>
      </c>
      <c r="T66" s="11">
        <f t="shared" si="5"/>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E67/L67</f>
        <v>132.05263157894737</v>
      </c>
      <c r="Q67" t="str">
        <f t="shared" ref="Q67:Q130" si="8">LEFT(N67,FIND("/",N67)-1)</f>
        <v>film &amp; video</v>
      </c>
      <c r="R67" t="str">
        <f t="shared" ref="R67:R130" si="9">MID(N67,FIND("/",N67)+1,20)</f>
        <v>shorts</v>
      </c>
      <c r="S67" s="11">
        <f t="shared" ref="S67:S130" si="10">(((J67/60)/60)/24)+DATE(1970,1,1)</f>
        <v>41835.821226851855</v>
      </c>
      <c r="T67" s="11">
        <f t="shared" ref="T67:T130" si="11">(((I67/60)/60)/24)+DATE(1970,1,1)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1">
        <f t="shared" si="10"/>
        <v>42539.849768518514</v>
      </c>
      <c r="T68" s="11">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1">
        <f t="shared" si="10"/>
        <v>41075.583379629628</v>
      </c>
      <c r="T69" s="11">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1">
        <f t="shared" si="10"/>
        <v>41663.569340277776</v>
      </c>
      <c r="T70" s="11">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1">
        <f t="shared" si="10"/>
        <v>40786.187789351854</v>
      </c>
      <c r="T71" s="11">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1">
        <f t="shared" si="10"/>
        <v>40730.896354166667</v>
      </c>
      <c r="T72" s="11">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1">
        <f t="shared" si="10"/>
        <v>40997.271493055552</v>
      </c>
      <c r="T73" s="11">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1">
        <f t="shared" si="10"/>
        <v>41208.010196759256</v>
      </c>
      <c r="T74" s="11">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1">
        <f t="shared" si="10"/>
        <v>40587.75675925926</v>
      </c>
      <c r="T75" s="11">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1">
        <f t="shared" si="10"/>
        <v>42360.487210648149</v>
      </c>
      <c r="T76" s="11">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1">
        <f t="shared" si="10"/>
        <v>41357.209166666667</v>
      </c>
      <c r="T77" s="11">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1">
        <f t="shared" si="10"/>
        <v>40844.691643518519</v>
      </c>
      <c r="T78" s="11">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1">
        <f t="shared" si="10"/>
        <v>40997.144872685189</v>
      </c>
      <c r="T79" s="11">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1">
        <f t="shared" si="10"/>
        <v>42604.730567129634</v>
      </c>
      <c r="T80" s="11">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1">
        <f t="shared" si="10"/>
        <v>41724.776539351849</v>
      </c>
      <c r="T81" s="11">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1">
        <f t="shared" si="10"/>
        <v>41583.083981481483</v>
      </c>
      <c r="T82" s="11">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1">
        <f t="shared" si="10"/>
        <v>41100.158877314818</v>
      </c>
      <c r="T83" s="11">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1">
        <f t="shared" si="10"/>
        <v>40795.820150462961</v>
      </c>
      <c r="T84" s="11">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1">
        <f t="shared" si="10"/>
        <v>42042.615613425922</v>
      </c>
      <c r="T85" s="11">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1">
        <f t="shared" si="10"/>
        <v>40648.757939814815</v>
      </c>
      <c r="T86" s="11">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1">
        <f t="shared" si="10"/>
        <v>40779.125428240739</v>
      </c>
      <c r="T87" s="11">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1">
        <f t="shared" si="10"/>
        <v>42291.556076388893</v>
      </c>
      <c r="T88" s="11">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1">
        <f t="shared" si="10"/>
        <v>40322.53938657407</v>
      </c>
      <c r="T89" s="11">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1">
        <f t="shared" si="10"/>
        <v>41786.65892361111</v>
      </c>
      <c r="T90" s="11">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1">
        <f t="shared" si="10"/>
        <v>41402.752222222225</v>
      </c>
      <c r="T91" s="11">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1">
        <f t="shared" si="10"/>
        <v>40706.297442129631</v>
      </c>
      <c r="T92" s="11">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1">
        <f t="shared" si="10"/>
        <v>40619.402361111112</v>
      </c>
      <c r="T93" s="11">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1">
        <f t="shared" si="10"/>
        <v>42721.198877314819</v>
      </c>
      <c r="T94" s="11">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1">
        <f t="shared" si="10"/>
        <v>41065.858067129629</v>
      </c>
      <c r="T95" s="11">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1">
        <f t="shared" si="10"/>
        <v>41716.717847222222</v>
      </c>
      <c r="T96" s="11">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1">
        <f t="shared" si="10"/>
        <v>40935.005104166667</v>
      </c>
      <c r="T97" s="11">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1">
        <f t="shared" si="10"/>
        <v>40324.662511574075</v>
      </c>
      <c r="T98" s="11">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1">
        <f t="shared" si="10"/>
        <v>40706.135208333333</v>
      </c>
      <c r="T99" s="11">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1">
        <f t="shared" si="10"/>
        <v>41214.79483796296</v>
      </c>
      <c r="T100" s="11">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1">
        <f t="shared" si="10"/>
        <v>41631.902766203704</v>
      </c>
      <c r="T101" s="11">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1">
        <f t="shared" si="10"/>
        <v>41197.753310185188</v>
      </c>
      <c r="T102" s="11">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1">
        <f t="shared" si="10"/>
        <v>41274.776736111111</v>
      </c>
      <c r="T103" s="11">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1">
        <f t="shared" si="10"/>
        <v>40505.131168981483</v>
      </c>
      <c r="T104" s="11">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1">
        <f t="shared" si="10"/>
        <v>41682.805902777778</v>
      </c>
      <c r="T105" s="11">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1">
        <f t="shared" si="10"/>
        <v>40612.695208333331</v>
      </c>
      <c r="T106" s="11">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1">
        <f t="shared" si="10"/>
        <v>42485.724768518514</v>
      </c>
      <c r="T107" s="11">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1">
        <f t="shared" si="10"/>
        <v>40987.776631944449</v>
      </c>
      <c r="T108" s="11">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1">
        <f t="shared" si="10"/>
        <v>40635.982488425929</v>
      </c>
      <c r="T109" s="11">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1">
        <f t="shared" si="10"/>
        <v>41365.613078703704</v>
      </c>
      <c r="T110" s="11">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1">
        <f t="shared" si="10"/>
        <v>40570.025810185187</v>
      </c>
      <c r="T111" s="11">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1">
        <f t="shared" si="10"/>
        <v>41557.949687500004</v>
      </c>
      <c r="T112" s="11">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1">
        <f t="shared" si="10"/>
        <v>42125.333182870367</v>
      </c>
      <c r="T113" s="11">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1">
        <f t="shared" si="10"/>
        <v>41718.043032407404</v>
      </c>
      <c r="T114" s="11">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1">
        <f t="shared" si="10"/>
        <v>40753.758425925924</v>
      </c>
      <c r="T115" s="11">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1">
        <f t="shared" si="10"/>
        <v>40861.27416666667</v>
      </c>
      <c r="T116" s="11">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1">
        <f t="shared" si="10"/>
        <v>40918.738935185182</v>
      </c>
      <c r="T117" s="11">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1">
        <f t="shared" si="10"/>
        <v>40595.497164351851</v>
      </c>
      <c r="T118" s="11">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1">
        <f t="shared" si="10"/>
        <v>40248.834999999999</v>
      </c>
      <c r="T119" s="11">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1">
        <f t="shared" si="10"/>
        <v>40723.053657407407</v>
      </c>
      <c r="T120" s="11">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1">
        <f t="shared" si="10"/>
        <v>40739.069282407407</v>
      </c>
      <c r="T121" s="11">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1">
        <f t="shared" si="10"/>
        <v>42616.049849537041</v>
      </c>
      <c r="T122" s="11">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1">
        <f t="shared" si="10"/>
        <v>42096.704976851848</v>
      </c>
      <c r="T123" s="11">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e">
        <f t="shared" si="7"/>
        <v>#DIV/0!</v>
      </c>
      <c r="Q124" t="str">
        <f t="shared" si="8"/>
        <v>film &amp; video</v>
      </c>
      <c r="R124" t="str">
        <f t="shared" si="9"/>
        <v>science fiction</v>
      </c>
      <c r="S124" s="11">
        <f t="shared" si="10"/>
        <v>42593.431793981479</v>
      </c>
      <c r="T124" s="11">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1">
        <f t="shared" si="10"/>
        <v>41904.781990740739</v>
      </c>
      <c r="T125" s="11">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e">
        <f t="shared" si="7"/>
        <v>#DIV/0!</v>
      </c>
      <c r="Q126" t="str">
        <f t="shared" si="8"/>
        <v>film &amp; video</v>
      </c>
      <c r="R126" t="str">
        <f t="shared" si="9"/>
        <v>science fiction</v>
      </c>
      <c r="S126" s="11">
        <f t="shared" si="10"/>
        <v>42114.928726851853</v>
      </c>
      <c r="T126" s="11">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1">
        <f t="shared" si="10"/>
        <v>42709.993981481486</v>
      </c>
      <c r="T127" s="11">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1">
        <f t="shared" si="10"/>
        <v>42135.589548611111</v>
      </c>
      <c r="T128" s="11">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1">
        <f t="shared" si="10"/>
        <v>42067.62431712963</v>
      </c>
      <c r="T129" s="11">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1">
        <f t="shared" si="10"/>
        <v>42628.22792824074</v>
      </c>
      <c r="T130" s="11">
        <f t="shared" si="11"/>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t="e">
        <f t="shared" ref="P131:P194" si="13">E131/L131</f>
        <v>#DIV/0!</v>
      </c>
      <c r="Q131" t="str">
        <f t="shared" ref="Q131:Q194" si="14">LEFT(N131,FIND("/",N131)-1)</f>
        <v>film &amp; video</v>
      </c>
      <c r="R131" t="str">
        <f t="shared" ref="R131:R194" si="15">MID(N131,FIND("/",N131)+1,20)</f>
        <v>science fiction</v>
      </c>
      <c r="S131" s="11">
        <f t="shared" ref="S131:S194" si="16">(((J131/60)/60)/24)+DATE(1970,1,1)</f>
        <v>41882.937303240738</v>
      </c>
      <c r="T131" s="11">
        <f t="shared" ref="T131:T194" si="17">(((I131/60)/60)/24)+DATE(1970,1,1)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t="e">
        <f t="shared" si="13"/>
        <v>#DIV/0!</v>
      </c>
      <c r="Q132" t="str">
        <f t="shared" si="14"/>
        <v>film &amp; video</v>
      </c>
      <c r="R132" t="str">
        <f t="shared" si="15"/>
        <v>science fiction</v>
      </c>
      <c r="S132" s="11">
        <f t="shared" si="16"/>
        <v>41778.915416666663</v>
      </c>
      <c r="T132" s="11">
        <f t="shared" si="17"/>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t="e">
        <f t="shared" si="13"/>
        <v>#DIV/0!</v>
      </c>
      <c r="Q133" t="str">
        <f t="shared" si="14"/>
        <v>film &amp; video</v>
      </c>
      <c r="R133" t="str">
        <f t="shared" si="15"/>
        <v>science fiction</v>
      </c>
      <c r="S133" s="11">
        <f t="shared" si="16"/>
        <v>42541.837511574078</v>
      </c>
      <c r="T133" s="11">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1">
        <f t="shared" si="16"/>
        <v>41905.812581018516</v>
      </c>
      <c r="T134" s="11">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t="e">
        <f t="shared" si="13"/>
        <v>#DIV/0!</v>
      </c>
      <c r="Q135" t="str">
        <f t="shared" si="14"/>
        <v>film &amp; video</v>
      </c>
      <c r="R135" t="str">
        <f t="shared" si="15"/>
        <v>science fiction</v>
      </c>
      <c r="S135" s="11">
        <f t="shared" si="16"/>
        <v>42491.80768518518</v>
      </c>
      <c r="T135" s="11">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t="e">
        <f t="shared" si="13"/>
        <v>#DIV/0!</v>
      </c>
      <c r="Q136" t="str">
        <f t="shared" si="14"/>
        <v>film &amp; video</v>
      </c>
      <c r="R136" t="str">
        <f t="shared" si="15"/>
        <v>science fiction</v>
      </c>
      <c r="S136" s="11">
        <f t="shared" si="16"/>
        <v>42221.909930555557</v>
      </c>
      <c r="T136" s="11">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1">
        <f t="shared" si="16"/>
        <v>41788.381909722222</v>
      </c>
      <c r="T137" s="11">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t="e">
        <f t="shared" si="13"/>
        <v>#DIV/0!</v>
      </c>
      <c r="Q138" t="str">
        <f t="shared" si="14"/>
        <v>film &amp; video</v>
      </c>
      <c r="R138" t="str">
        <f t="shared" si="15"/>
        <v>science fiction</v>
      </c>
      <c r="S138" s="11">
        <f t="shared" si="16"/>
        <v>42096.410115740742</v>
      </c>
      <c r="T138" s="11">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t="e">
        <f t="shared" si="13"/>
        <v>#DIV/0!</v>
      </c>
      <c r="Q139" t="str">
        <f t="shared" si="14"/>
        <v>film &amp; video</v>
      </c>
      <c r="R139" t="str">
        <f t="shared" si="15"/>
        <v>science fiction</v>
      </c>
      <c r="S139" s="11">
        <f t="shared" si="16"/>
        <v>42239.573993055557</v>
      </c>
      <c r="T139" s="11">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1">
        <f t="shared" si="16"/>
        <v>42186.257418981477</v>
      </c>
      <c r="T140" s="11">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1">
        <f t="shared" si="16"/>
        <v>42187.920972222222</v>
      </c>
      <c r="T141" s="11">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t="e">
        <f t="shared" si="13"/>
        <v>#DIV/0!</v>
      </c>
      <c r="Q142" t="str">
        <f t="shared" si="14"/>
        <v>film &amp; video</v>
      </c>
      <c r="R142" t="str">
        <f t="shared" si="15"/>
        <v>science fiction</v>
      </c>
      <c r="S142" s="11">
        <f t="shared" si="16"/>
        <v>42053.198287037041</v>
      </c>
      <c r="T142" s="11">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1">
        <f t="shared" si="16"/>
        <v>42110.153043981481</v>
      </c>
      <c r="T143" s="11">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1">
        <f t="shared" si="16"/>
        <v>41938.893263888887</v>
      </c>
      <c r="T144" s="11">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t="e">
        <f t="shared" si="13"/>
        <v>#DIV/0!</v>
      </c>
      <c r="Q145" t="str">
        <f t="shared" si="14"/>
        <v>film &amp; video</v>
      </c>
      <c r="R145" t="str">
        <f t="shared" si="15"/>
        <v>science fiction</v>
      </c>
      <c r="S145" s="11">
        <f t="shared" si="16"/>
        <v>42559.064143518524</v>
      </c>
      <c r="T145" s="11">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1">
        <f t="shared" si="16"/>
        <v>42047.762407407412</v>
      </c>
      <c r="T146" s="11">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1">
        <f t="shared" si="16"/>
        <v>42200.542268518519</v>
      </c>
      <c r="T147" s="11">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1">
        <f t="shared" si="16"/>
        <v>42693.016180555554</v>
      </c>
      <c r="T148" s="11">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t="e">
        <f t="shared" si="13"/>
        <v>#DIV/0!</v>
      </c>
      <c r="Q149" t="str">
        <f t="shared" si="14"/>
        <v>film &amp; video</v>
      </c>
      <c r="R149" t="str">
        <f t="shared" si="15"/>
        <v>science fiction</v>
      </c>
      <c r="S149" s="11">
        <f t="shared" si="16"/>
        <v>41969.767824074079</v>
      </c>
      <c r="T149" s="11">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1">
        <f t="shared" si="16"/>
        <v>42397.281666666662</v>
      </c>
      <c r="T150" s="11">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1">
        <f t="shared" si="16"/>
        <v>41968.172106481477</v>
      </c>
      <c r="T151" s="11">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1">
        <f t="shared" si="16"/>
        <v>42090.161828703705</v>
      </c>
      <c r="T152" s="11">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1">
        <f t="shared" si="16"/>
        <v>42113.550821759258</v>
      </c>
      <c r="T153" s="11">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1">
        <f t="shared" si="16"/>
        <v>41875.077546296299</v>
      </c>
      <c r="T154" s="11">
        <f t="shared" si="17"/>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1">
        <f t="shared" si="16"/>
        <v>41933.586157407408</v>
      </c>
      <c r="T155" s="11">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1">
        <f t="shared" si="16"/>
        <v>42115.547395833331</v>
      </c>
      <c r="T156" s="11">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1">
        <f t="shared" si="16"/>
        <v>42168.559432870374</v>
      </c>
      <c r="T157" s="11">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1">
        <f t="shared" si="16"/>
        <v>41794.124953703707</v>
      </c>
      <c r="T158" s="11">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1">
        <f t="shared" si="16"/>
        <v>42396.911712962959</v>
      </c>
      <c r="T159" s="11">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t="e">
        <f t="shared" si="13"/>
        <v>#DIV/0!</v>
      </c>
      <c r="Q160" t="str">
        <f t="shared" si="14"/>
        <v>film &amp; video</v>
      </c>
      <c r="R160" t="str">
        <f t="shared" si="15"/>
        <v>science fiction</v>
      </c>
      <c r="S160" s="11">
        <f t="shared" si="16"/>
        <v>41904.07671296296</v>
      </c>
      <c r="T160" s="11">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1">
        <f t="shared" si="16"/>
        <v>42514.434548611112</v>
      </c>
      <c r="T161" s="11">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t="e">
        <f t="shared" si="13"/>
        <v>#DIV/0!</v>
      </c>
      <c r="Q162" t="str">
        <f t="shared" si="14"/>
        <v>film &amp; video</v>
      </c>
      <c r="R162" t="str">
        <f t="shared" si="15"/>
        <v>drama</v>
      </c>
      <c r="S162" s="11">
        <f t="shared" si="16"/>
        <v>42171.913090277783</v>
      </c>
      <c r="T162" s="11">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1">
        <f t="shared" si="16"/>
        <v>41792.687442129631</v>
      </c>
      <c r="T163" s="11">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1">
        <f t="shared" si="16"/>
        <v>41835.126805555556</v>
      </c>
      <c r="T164" s="11">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t="e">
        <f t="shared" si="13"/>
        <v>#DIV/0!</v>
      </c>
      <c r="Q165" t="str">
        <f t="shared" si="14"/>
        <v>film &amp; video</v>
      </c>
      <c r="R165" t="str">
        <f t="shared" si="15"/>
        <v>drama</v>
      </c>
      <c r="S165" s="11">
        <f t="shared" si="16"/>
        <v>42243.961273148147</v>
      </c>
      <c r="T165" s="11">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1">
        <f t="shared" si="16"/>
        <v>41841.762743055559</v>
      </c>
      <c r="T166" s="11">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t="e">
        <f t="shared" si="13"/>
        <v>#DIV/0!</v>
      </c>
      <c r="Q167" t="str">
        <f t="shared" si="14"/>
        <v>film &amp; video</v>
      </c>
      <c r="R167" t="str">
        <f t="shared" si="15"/>
        <v>drama</v>
      </c>
      <c r="S167" s="11">
        <f t="shared" si="16"/>
        <v>42351.658842592587</v>
      </c>
      <c r="T167" s="11">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1">
        <f t="shared" si="16"/>
        <v>42721.075949074075</v>
      </c>
      <c r="T168" s="11">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1">
        <f t="shared" si="16"/>
        <v>42160.927488425921</v>
      </c>
      <c r="T169" s="11">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1">
        <f t="shared" si="16"/>
        <v>42052.83530092593</v>
      </c>
      <c r="T170" s="11">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1">
        <f t="shared" si="16"/>
        <v>41900.505312499998</v>
      </c>
      <c r="T171" s="11">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1">
        <f t="shared" si="16"/>
        <v>42216.977812500001</v>
      </c>
      <c r="T172" s="11">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1">
        <f t="shared" si="16"/>
        <v>42534.180717592593</v>
      </c>
      <c r="T173" s="11">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t="e">
        <f t="shared" si="13"/>
        <v>#DIV/0!</v>
      </c>
      <c r="Q174" t="str">
        <f t="shared" si="14"/>
        <v>film &amp; video</v>
      </c>
      <c r="R174" t="str">
        <f t="shared" si="15"/>
        <v>drama</v>
      </c>
      <c r="S174" s="11">
        <f t="shared" si="16"/>
        <v>42047.394942129627</v>
      </c>
      <c r="T174" s="11">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t="e">
        <f t="shared" si="13"/>
        <v>#DIV/0!</v>
      </c>
      <c r="Q175" t="str">
        <f t="shared" si="14"/>
        <v>film &amp; video</v>
      </c>
      <c r="R175" t="str">
        <f t="shared" si="15"/>
        <v>drama</v>
      </c>
      <c r="S175" s="11">
        <f t="shared" si="16"/>
        <v>42033.573009259257</v>
      </c>
      <c r="T175" s="11">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t="e">
        <f t="shared" si="13"/>
        <v>#DIV/0!</v>
      </c>
      <c r="Q176" t="str">
        <f t="shared" si="14"/>
        <v>film &amp; video</v>
      </c>
      <c r="R176" t="str">
        <f t="shared" si="15"/>
        <v>drama</v>
      </c>
      <c r="S176" s="11">
        <f t="shared" si="16"/>
        <v>42072.758981481486</v>
      </c>
      <c r="T176" s="11">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1">
        <f t="shared" si="16"/>
        <v>41855.777905092589</v>
      </c>
      <c r="T177" s="11">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t="e">
        <f t="shared" si="13"/>
        <v>#DIV/0!</v>
      </c>
      <c r="Q178" t="str">
        <f t="shared" si="14"/>
        <v>film &amp; video</v>
      </c>
      <c r="R178" t="str">
        <f t="shared" si="15"/>
        <v>drama</v>
      </c>
      <c r="S178" s="11">
        <f t="shared" si="16"/>
        <v>42191.824062500003</v>
      </c>
      <c r="T178" s="11">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1">
        <f t="shared" si="16"/>
        <v>42070.047754629632</v>
      </c>
      <c r="T179" s="11">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t="e">
        <f t="shared" si="13"/>
        <v>#DIV/0!</v>
      </c>
      <c r="Q180" t="str">
        <f t="shared" si="14"/>
        <v>film &amp; video</v>
      </c>
      <c r="R180" t="str">
        <f t="shared" si="15"/>
        <v>drama</v>
      </c>
      <c r="S180" s="11">
        <f t="shared" si="16"/>
        <v>42304.955381944441</v>
      </c>
      <c r="T180" s="11">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1">
        <f t="shared" si="16"/>
        <v>42403.080497685187</v>
      </c>
      <c r="T181" s="11">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1">
        <f t="shared" si="16"/>
        <v>42067.991238425922</v>
      </c>
      <c r="T182" s="11">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1">
        <f t="shared" si="16"/>
        <v>42147.741840277777</v>
      </c>
      <c r="T183" s="11">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t="e">
        <f t="shared" si="13"/>
        <v>#DIV/0!</v>
      </c>
      <c r="Q184" t="str">
        <f t="shared" si="14"/>
        <v>film &amp; video</v>
      </c>
      <c r="R184" t="str">
        <f t="shared" si="15"/>
        <v>drama</v>
      </c>
      <c r="S184" s="11">
        <f t="shared" si="16"/>
        <v>42712.011944444443</v>
      </c>
      <c r="T184" s="11">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1">
        <f t="shared" si="16"/>
        <v>41939.810300925928</v>
      </c>
      <c r="T185" s="11">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1">
        <f t="shared" si="16"/>
        <v>41825.791226851856</v>
      </c>
      <c r="T186" s="11">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1">
        <f t="shared" si="16"/>
        <v>42570.91133101852</v>
      </c>
      <c r="T187" s="11">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t="e">
        <f t="shared" si="13"/>
        <v>#DIV/0!</v>
      </c>
      <c r="Q188" t="str">
        <f t="shared" si="14"/>
        <v>film &amp; video</v>
      </c>
      <c r="R188" t="str">
        <f t="shared" si="15"/>
        <v>drama</v>
      </c>
      <c r="S188" s="11">
        <f t="shared" si="16"/>
        <v>42767.812893518523</v>
      </c>
      <c r="T188" s="11">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1">
        <f t="shared" si="16"/>
        <v>42182.234456018516</v>
      </c>
      <c r="T189" s="11">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t="e">
        <f t="shared" si="13"/>
        <v>#DIV/0!</v>
      </c>
      <c r="Q190" t="str">
        <f t="shared" si="14"/>
        <v>film &amp; video</v>
      </c>
      <c r="R190" t="str">
        <f t="shared" si="15"/>
        <v>drama</v>
      </c>
      <c r="S190" s="11">
        <f t="shared" si="16"/>
        <v>41857.18304398148</v>
      </c>
      <c r="T190" s="11">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1">
        <f t="shared" si="16"/>
        <v>42556.690706018519</v>
      </c>
      <c r="T191" s="11">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1">
        <f t="shared" si="16"/>
        <v>42527.650995370372</v>
      </c>
      <c r="T192" s="11">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1">
        <f t="shared" si="16"/>
        <v>42239.441412037035</v>
      </c>
      <c r="T193" s="11">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1">
        <f t="shared" si="16"/>
        <v>41899.792037037041</v>
      </c>
      <c r="T194" s="11">
        <f t="shared" si="17"/>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t="e">
        <f t="shared" ref="P195:P258" si="19">E195/L195</f>
        <v>#DIV/0!</v>
      </c>
      <c r="Q195" t="str">
        <f t="shared" ref="Q195:Q258" si="20">LEFT(N195,FIND("/",N195)-1)</f>
        <v>film &amp; video</v>
      </c>
      <c r="R195" t="str">
        <f t="shared" ref="R195:R258" si="21">MID(N195,FIND("/",N195)+1,20)</f>
        <v>drama</v>
      </c>
      <c r="S195" s="11">
        <f t="shared" ref="S195:S258" si="22">(((J195/60)/60)/24)+DATE(1970,1,1)</f>
        <v>41911.934791666667</v>
      </c>
      <c r="T195" s="11">
        <f t="shared" ref="T195:T258" si="23">(((I195/60)/60)/24)+DATE(1970,1,1)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1">
        <f t="shared" si="22"/>
        <v>42375.996886574074</v>
      </c>
      <c r="T196" s="11">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t="e">
        <f t="shared" si="19"/>
        <v>#DIV/0!</v>
      </c>
      <c r="Q197" t="str">
        <f t="shared" si="20"/>
        <v>film &amp; video</v>
      </c>
      <c r="R197" t="str">
        <f t="shared" si="21"/>
        <v>drama</v>
      </c>
      <c r="S197" s="11">
        <f t="shared" si="22"/>
        <v>42135.67050925926</v>
      </c>
      <c r="T197" s="11">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1">
        <f t="shared" si="22"/>
        <v>42259.542800925927</v>
      </c>
      <c r="T198" s="11">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1">
        <f t="shared" si="22"/>
        <v>42741.848379629635</v>
      </c>
      <c r="T199" s="11">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1">
        <f t="shared" si="22"/>
        <v>41887.383356481485</v>
      </c>
      <c r="T200" s="11">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t="e">
        <f t="shared" si="19"/>
        <v>#DIV/0!</v>
      </c>
      <c r="Q201" t="str">
        <f t="shared" si="20"/>
        <v>film &amp; video</v>
      </c>
      <c r="R201" t="str">
        <f t="shared" si="21"/>
        <v>drama</v>
      </c>
      <c r="S201" s="11">
        <f t="shared" si="22"/>
        <v>42584.123865740738</v>
      </c>
      <c r="T201" s="11">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1">
        <f t="shared" si="22"/>
        <v>41867.083368055559</v>
      </c>
      <c r="T202" s="11">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1">
        <f t="shared" si="22"/>
        <v>42023.818622685183</v>
      </c>
      <c r="T203" s="11">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t="e">
        <f t="shared" si="19"/>
        <v>#DIV/0!</v>
      </c>
      <c r="Q204" t="str">
        <f t="shared" si="20"/>
        <v>film &amp; video</v>
      </c>
      <c r="R204" t="str">
        <f t="shared" si="21"/>
        <v>drama</v>
      </c>
      <c r="S204" s="11">
        <f t="shared" si="22"/>
        <v>42255.927824074075</v>
      </c>
      <c r="T204" s="11">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1">
        <f t="shared" si="22"/>
        <v>41973.847962962958</v>
      </c>
      <c r="T205" s="11">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1">
        <f t="shared" si="22"/>
        <v>42556.583368055552</v>
      </c>
      <c r="T206" s="11">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1">
        <f t="shared" si="22"/>
        <v>42248.632199074069</v>
      </c>
      <c r="T207" s="11">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t="e">
        <f t="shared" si="19"/>
        <v>#DIV/0!</v>
      </c>
      <c r="Q208" t="str">
        <f t="shared" si="20"/>
        <v>film &amp; video</v>
      </c>
      <c r="R208" t="str">
        <f t="shared" si="21"/>
        <v>drama</v>
      </c>
      <c r="S208" s="11">
        <f t="shared" si="22"/>
        <v>42567.004432870366</v>
      </c>
      <c r="T208" s="11">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1">
        <f t="shared" si="22"/>
        <v>41978.197199074071</v>
      </c>
      <c r="T209" s="11">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t="e">
        <f t="shared" si="19"/>
        <v>#DIV/0!</v>
      </c>
      <c r="Q210" t="str">
        <f t="shared" si="20"/>
        <v>film &amp; video</v>
      </c>
      <c r="R210" t="str">
        <f t="shared" si="21"/>
        <v>drama</v>
      </c>
      <c r="S210" s="11">
        <f t="shared" si="22"/>
        <v>41959.369988425926</v>
      </c>
      <c r="T210" s="11">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t="e">
        <f t="shared" si="19"/>
        <v>#DIV/0!</v>
      </c>
      <c r="Q211" t="str">
        <f t="shared" si="20"/>
        <v>film &amp; video</v>
      </c>
      <c r="R211" t="str">
        <f t="shared" si="21"/>
        <v>drama</v>
      </c>
      <c r="S211" s="11">
        <f t="shared" si="22"/>
        <v>42165.922858796301</v>
      </c>
      <c r="T211" s="11">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1">
        <f t="shared" si="22"/>
        <v>42249.064722222218</v>
      </c>
      <c r="T212" s="11">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1">
        <f t="shared" si="22"/>
        <v>42236.159918981488</v>
      </c>
      <c r="T213" s="11">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1">
        <f t="shared" si="22"/>
        <v>42416.881018518514</v>
      </c>
      <c r="T214" s="11">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1">
        <f t="shared" si="22"/>
        <v>42202.594293981485</v>
      </c>
      <c r="T215" s="11">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1">
        <f t="shared" si="22"/>
        <v>42009.64061342593</v>
      </c>
      <c r="T216" s="11">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1">
        <f t="shared" si="22"/>
        <v>42375.230115740742</v>
      </c>
      <c r="T217" s="11">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1">
        <f t="shared" si="22"/>
        <v>42066.958761574075</v>
      </c>
      <c r="T218" s="11">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1">
        <f t="shared" si="22"/>
        <v>41970.64061342593</v>
      </c>
      <c r="T219" s="11">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1">
        <f t="shared" si="22"/>
        <v>42079.628344907411</v>
      </c>
      <c r="T220" s="11">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1">
        <f t="shared" si="22"/>
        <v>42429.326678240745</v>
      </c>
      <c r="T221" s="11">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1">
        <f t="shared" si="22"/>
        <v>42195.643865740742</v>
      </c>
      <c r="T222" s="11">
        <f t="shared" si="23"/>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t="e">
        <f t="shared" si="19"/>
        <v>#DIV/0!</v>
      </c>
      <c r="Q223" t="str">
        <f t="shared" si="20"/>
        <v>film &amp; video</v>
      </c>
      <c r="R223" t="str">
        <f t="shared" si="21"/>
        <v>drama</v>
      </c>
      <c r="S223" s="11">
        <f t="shared" si="22"/>
        <v>42031.837546296301</v>
      </c>
      <c r="T223" s="11">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1">
        <f t="shared" si="22"/>
        <v>42031.769884259258</v>
      </c>
      <c r="T224" s="11">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t="e">
        <f t="shared" si="19"/>
        <v>#DIV/0!</v>
      </c>
      <c r="Q225" t="str">
        <f t="shared" si="20"/>
        <v>film &amp; video</v>
      </c>
      <c r="R225" t="str">
        <f t="shared" si="21"/>
        <v>drama</v>
      </c>
      <c r="S225" s="11">
        <f t="shared" si="22"/>
        <v>42482.048032407409</v>
      </c>
      <c r="T225" s="11">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t="e">
        <f t="shared" si="19"/>
        <v>#DIV/0!</v>
      </c>
      <c r="Q226" t="str">
        <f t="shared" si="20"/>
        <v>film &amp; video</v>
      </c>
      <c r="R226" t="str">
        <f t="shared" si="21"/>
        <v>drama</v>
      </c>
      <c r="S226" s="11">
        <f t="shared" si="22"/>
        <v>42135.235254629632</v>
      </c>
      <c r="T226" s="11">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t="e">
        <f t="shared" si="19"/>
        <v>#DIV/0!</v>
      </c>
      <c r="Q227" t="str">
        <f t="shared" si="20"/>
        <v>film &amp; video</v>
      </c>
      <c r="R227" t="str">
        <f t="shared" si="21"/>
        <v>drama</v>
      </c>
      <c r="S227" s="11">
        <f t="shared" si="22"/>
        <v>42438.961273148147</v>
      </c>
      <c r="T227" s="11">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1">
        <f t="shared" si="22"/>
        <v>42106.666018518517</v>
      </c>
      <c r="T228" s="11">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t="e">
        <f t="shared" si="19"/>
        <v>#DIV/0!</v>
      </c>
      <c r="Q229" t="str">
        <f t="shared" si="20"/>
        <v>film &amp; video</v>
      </c>
      <c r="R229" t="str">
        <f t="shared" si="21"/>
        <v>drama</v>
      </c>
      <c r="S229" s="11">
        <f t="shared" si="22"/>
        <v>42164.893993055557</v>
      </c>
      <c r="T229" s="11">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t="e">
        <f t="shared" si="19"/>
        <v>#DIV/0!</v>
      </c>
      <c r="Q230" t="str">
        <f t="shared" si="20"/>
        <v>film &amp; video</v>
      </c>
      <c r="R230" t="str">
        <f t="shared" si="21"/>
        <v>drama</v>
      </c>
      <c r="S230" s="11">
        <f t="shared" si="22"/>
        <v>42096.686400462961</v>
      </c>
      <c r="T230" s="11">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t="e">
        <f t="shared" si="19"/>
        <v>#DIV/0!</v>
      </c>
      <c r="Q231" t="str">
        <f t="shared" si="20"/>
        <v>film &amp; video</v>
      </c>
      <c r="R231" t="str">
        <f t="shared" si="21"/>
        <v>drama</v>
      </c>
      <c r="S231" s="11">
        <f t="shared" si="22"/>
        <v>42383.933993055558</v>
      </c>
      <c r="T231" s="11">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1">
        <f t="shared" si="22"/>
        <v>42129.777210648142</v>
      </c>
      <c r="T232" s="11">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t="e">
        <f t="shared" si="19"/>
        <v>#DIV/0!</v>
      </c>
      <c r="Q233" t="str">
        <f t="shared" si="20"/>
        <v>film &amp; video</v>
      </c>
      <c r="R233" t="str">
        <f t="shared" si="21"/>
        <v>drama</v>
      </c>
      <c r="S233" s="11">
        <f t="shared" si="22"/>
        <v>42341.958923611113</v>
      </c>
      <c r="T233" s="11">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1">
        <f t="shared" si="22"/>
        <v>42032.82576388889</v>
      </c>
      <c r="T234" s="11">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t="e">
        <f t="shared" si="19"/>
        <v>#DIV/0!</v>
      </c>
      <c r="Q235" t="str">
        <f t="shared" si="20"/>
        <v>film &amp; video</v>
      </c>
      <c r="R235" t="str">
        <f t="shared" si="21"/>
        <v>drama</v>
      </c>
      <c r="S235" s="11">
        <f t="shared" si="22"/>
        <v>42612.911712962959</v>
      </c>
      <c r="T235" s="11">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1">
        <f t="shared" si="22"/>
        <v>42136.035405092596</v>
      </c>
      <c r="T236" s="11">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t="e">
        <f t="shared" si="19"/>
        <v>#DIV/0!</v>
      </c>
      <c r="Q237" t="str">
        <f t="shared" si="20"/>
        <v>film &amp; video</v>
      </c>
      <c r="R237" t="str">
        <f t="shared" si="21"/>
        <v>drama</v>
      </c>
      <c r="S237" s="11">
        <f t="shared" si="22"/>
        <v>42164.908530092594</v>
      </c>
      <c r="T237" s="11">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t="e">
        <f t="shared" si="19"/>
        <v>#DIV/0!</v>
      </c>
      <c r="Q238" t="str">
        <f t="shared" si="20"/>
        <v>film &amp; video</v>
      </c>
      <c r="R238" t="str">
        <f t="shared" si="21"/>
        <v>drama</v>
      </c>
      <c r="S238" s="11">
        <f t="shared" si="22"/>
        <v>42321.08447916666</v>
      </c>
      <c r="T238" s="11">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1">
        <f t="shared" si="22"/>
        <v>42377.577187499999</v>
      </c>
      <c r="T239" s="11">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t="e">
        <f t="shared" si="19"/>
        <v>#DIV/0!</v>
      </c>
      <c r="Q240" t="str">
        <f t="shared" si="20"/>
        <v>film &amp; video</v>
      </c>
      <c r="R240" t="str">
        <f t="shared" si="21"/>
        <v>drama</v>
      </c>
      <c r="S240" s="11">
        <f t="shared" si="22"/>
        <v>42713.962499999994</v>
      </c>
      <c r="T240" s="11">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1">
        <f t="shared" si="22"/>
        <v>42297.110300925924</v>
      </c>
      <c r="T241" s="11">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1">
        <f t="shared" si="22"/>
        <v>41354.708460648151</v>
      </c>
      <c r="T242" s="11">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1">
        <f t="shared" si="22"/>
        <v>41949.697962962964</v>
      </c>
      <c r="T243" s="11">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1">
        <f t="shared" si="22"/>
        <v>40862.492939814816</v>
      </c>
      <c r="T244" s="11">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1">
        <f t="shared" si="22"/>
        <v>41662.047500000001</v>
      </c>
      <c r="T245" s="11">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1">
        <f t="shared" si="22"/>
        <v>40213.323599537034</v>
      </c>
      <c r="T246" s="11">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1">
        <f t="shared" si="22"/>
        <v>41107.053067129629</v>
      </c>
      <c r="T247" s="11">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1">
        <f t="shared" si="22"/>
        <v>40480.363483796296</v>
      </c>
      <c r="T248" s="11">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1">
        <f t="shared" si="22"/>
        <v>40430.604328703703</v>
      </c>
      <c r="T249" s="11">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1">
        <f t="shared" si="22"/>
        <v>40870.774409722224</v>
      </c>
      <c r="T250" s="11">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1">
        <f t="shared" si="22"/>
        <v>40332.923842592594</v>
      </c>
      <c r="T251" s="11">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1">
        <f t="shared" si="22"/>
        <v>41401.565868055557</v>
      </c>
      <c r="T252" s="11">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1">
        <f t="shared" si="22"/>
        <v>41013.787569444445</v>
      </c>
      <c r="T253" s="11">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1">
        <f t="shared" si="22"/>
        <v>40266.662708333337</v>
      </c>
      <c r="T254" s="11">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1">
        <f t="shared" si="22"/>
        <v>40924.650868055556</v>
      </c>
      <c r="T255" s="11">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1">
        <f t="shared" si="22"/>
        <v>42263.952662037031</v>
      </c>
      <c r="T256" s="11">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1">
        <f t="shared" si="22"/>
        <v>40588.526412037041</v>
      </c>
      <c r="T257" s="11">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1">
        <f t="shared" si="22"/>
        <v>41319.769293981481</v>
      </c>
      <c r="T258" s="11">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E259/L259</f>
        <v>66.70405357142856</v>
      </c>
      <c r="Q259" t="str">
        <f t="shared" ref="Q259:Q322" si="26">LEFT(N259,FIND("/",N259)-1)</f>
        <v>film &amp; video</v>
      </c>
      <c r="R259" t="str">
        <f t="shared" ref="R259:R322" si="27">MID(N259,FIND("/",N259)+1,20)</f>
        <v>documentary</v>
      </c>
      <c r="S259" s="11">
        <f t="shared" ref="S259:S322" si="28">(((J259/60)/60)/24)+DATE(1970,1,1)</f>
        <v>42479.626875000002</v>
      </c>
      <c r="T259" s="11">
        <f t="shared" ref="T259:T322" si="2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1">
        <f t="shared" si="28"/>
        <v>40682.051689814813</v>
      </c>
      <c r="T260" s="11">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1">
        <f t="shared" si="28"/>
        <v>42072.738067129627</v>
      </c>
      <c r="T261" s="11">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1">
        <f t="shared" si="28"/>
        <v>40330.755543981482</v>
      </c>
      <c r="T262" s="11">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1">
        <f t="shared" si="28"/>
        <v>41017.885462962964</v>
      </c>
      <c r="T263" s="11">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1">
        <f t="shared" si="28"/>
        <v>40555.24800925926</v>
      </c>
      <c r="T264" s="11">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1">
        <f t="shared" si="28"/>
        <v>41149.954791666663</v>
      </c>
      <c r="T265" s="11">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1">
        <f t="shared" si="28"/>
        <v>41010.620312500003</v>
      </c>
      <c r="T266" s="11">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1">
        <f t="shared" si="28"/>
        <v>40267.245717592588</v>
      </c>
      <c r="T267" s="11">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1">
        <f t="shared" si="28"/>
        <v>40205.174849537041</v>
      </c>
      <c r="T268" s="11">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1">
        <f t="shared" si="28"/>
        <v>41785.452534722222</v>
      </c>
      <c r="T269" s="11">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1">
        <f t="shared" si="28"/>
        <v>40809.15252314815</v>
      </c>
      <c r="T270" s="11">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1">
        <f t="shared" si="28"/>
        <v>42758.197013888886</v>
      </c>
      <c r="T271" s="11">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1">
        <f t="shared" si="28"/>
        <v>40637.866550925923</v>
      </c>
      <c r="T272" s="11">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1">
        <f t="shared" si="28"/>
        <v>41612.10024305556</v>
      </c>
      <c r="T273" s="11">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1">
        <f t="shared" si="28"/>
        <v>40235.900358796294</v>
      </c>
      <c r="T274" s="11">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1">
        <f t="shared" si="28"/>
        <v>40697.498449074075</v>
      </c>
      <c r="T275" s="11">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1">
        <f t="shared" si="28"/>
        <v>40969.912372685183</v>
      </c>
      <c r="T276" s="11">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1">
        <f t="shared" si="28"/>
        <v>41193.032013888893</v>
      </c>
      <c r="T277" s="11">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1">
        <f t="shared" si="28"/>
        <v>40967.081874999996</v>
      </c>
      <c r="T278" s="11">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1">
        <f t="shared" si="28"/>
        <v>42117.891423611116</v>
      </c>
      <c r="T279" s="11">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1">
        <f t="shared" si="28"/>
        <v>41164.040960648148</v>
      </c>
      <c r="T280" s="11">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1">
        <f t="shared" si="28"/>
        <v>42759.244166666671</v>
      </c>
      <c r="T281" s="11">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1">
        <f t="shared" si="28"/>
        <v>41744.590682870366</v>
      </c>
      <c r="T282" s="11">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1">
        <f t="shared" si="28"/>
        <v>39950.163344907407</v>
      </c>
      <c r="T283" s="11">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1">
        <f t="shared" si="28"/>
        <v>40194.920046296298</v>
      </c>
      <c r="T284" s="11">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1">
        <f t="shared" si="28"/>
        <v>40675.71</v>
      </c>
      <c r="T285" s="11">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1">
        <f t="shared" si="28"/>
        <v>40904.738194444442</v>
      </c>
      <c r="T286" s="11">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1">
        <f t="shared" si="28"/>
        <v>41506.756111111114</v>
      </c>
      <c r="T287" s="11">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1">
        <f t="shared" si="28"/>
        <v>41313.816249999996</v>
      </c>
      <c r="T288" s="11">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1">
        <f t="shared" si="28"/>
        <v>41184.277986111112</v>
      </c>
      <c r="T289" s="11">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1">
        <f t="shared" si="28"/>
        <v>41051.168900462959</v>
      </c>
      <c r="T290" s="11">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1">
        <f t="shared" si="28"/>
        <v>41550.456412037034</v>
      </c>
      <c r="T291" s="11">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1">
        <f t="shared" si="28"/>
        <v>40526.36917824074</v>
      </c>
      <c r="T292" s="11">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1">
        <f t="shared" si="28"/>
        <v>41376.769050925926</v>
      </c>
      <c r="T293" s="11">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1">
        <f t="shared" si="28"/>
        <v>40812.803229166668</v>
      </c>
      <c r="T294" s="11">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1">
        <f t="shared" si="28"/>
        <v>41719.667986111112</v>
      </c>
      <c r="T295" s="11">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1">
        <f t="shared" si="28"/>
        <v>40343.084421296298</v>
      </c>
      <c r="T296" s="11">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1">
        <f t="shared" si="28"/>
        <v>41519.004733796297</v>
      </c>
      <c r="T297" s="11">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1">
        <f t="shared" si="28"/>
        <v>41134.475497685184</v>
      </c>
      <c r="T298" s="11">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1">
        <f t="shared" si="28"/>
        <v>42089.72802083334</v>
      </c>
      <c r="T299" s="11">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1">
        <f t="shared" si="28"/>
        <v>41709.463518518518</v>
      </c>
      <c r="T300" s="11">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1">
        <f t="shared" si="28"/>
        <v>40469.225231481483</v>
      </c>
      <c r="T301" s="11">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1">
        <f t="shared" si="28"/>
        <v>40626.959930555553</v>
      </c>
      <c r="T302" s="11">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1">
        <f t="shared" si="28"/>
        <v>41312.737673611111</v>
      </c>
      <c r="T303" s="11">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1">
        <f t="shared" si="28"/>
        <v>40933.856921296298</v>
      </c>
      <c r="T304" s="11">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1">
        <f t="shared" si="28"/>
        <v>41032.071134259262</v>
      </c>
      <c r="T305" s="11">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1">
        <f t="shared" si="28"/>
        <v>41114.094872685186</v>
      </c>
      <c r="T306" s="11">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1">
        <f t="shared" si="28"/>
        <v>40948.630196759259</v>
      </c>
      <c r="T307" s="11">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1">
        <f t="shared" si="28"/>
        <v>41333.837187500001</v>
      </c>
      <c r="T308" s="11">
        <f t="shared" si="2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1">
        <f t="shared" si="28"/>
        <v>41282.944456018515</v>
      </c>
      <c r="T309" s="11">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1">
        <f t="shared" si="28"/>
        <v>40567.694560185184</v>
      </c>
      <c r="T310" s="11">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1">
        <f t="shared" si="28"/>
        <v>41134.751550925925</v>
      </c>
      <c r="T311" s="11">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1">
        <f t="shared" si="28"/>
        <v>40821.183136574073</v>
      </c>
      <c r="T312" s="11">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1">
        <f t="shared" si="28"/>
        <v>40868.219814814816</v>
      </c>
      <c r="T313" s="11">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1">
        <f t="shared" si="28"/>
        <v>41348.877685185187</v>
      </c>
      <c r="T314" s="11">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1">
        <f t="shared" si="28"/>
        <v>40357.227939814817</v>
      </c>
      <c r="T315" s="11">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1">
        <f t="shared" si="28"/>
        <v>41304.833194444444</v>
      </c>
      <c r="T316" s="11">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1">
        <f t="shared" si="28"/>
        <v>41113.77238425926</v>
      </c>
      <c r="T317" s="11">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1">
        <f t="shared" si="28"/>
        <v>41950.923576388886</v>
      </c>
      <c r="T318" s="11">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1">
        <f t="shared" si="28"/>
        <v>41589.676886574074</v>
      </c>
      <c r="T319" s="11">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1">
        <f t="shared" si="28"/>
        <v>41330.038784722223</v>
      </c>
      <c r="T320" s="11">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1">
        <f t="shared" si="28"/>
        <v>40123.83829861111</v>
      </c>
      <c r="T321" s="11">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1">
        <f t="shared" si="28"/>
        <v>42331.551307870366</v>
      </c>
      <c r="T322" s="11">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E323/L323</f>
        <v>106.62314540059347</v>
      </c>
      <c r="Q323" t="str">
        <f t="shared" ref="Q323:Q386" si="32">LEFT(N323,FIND("/",N323)-1)</f>
        <v>film &amp; video</v>
      </c>
      <c r="R323" t="str">
        <f t="shared" ref="R323:R386" si="33">MID(N323,FIND("/",N323)+1,20)</f>
        <v>documentary</v>
      </c>
      <c r="S323" s="11">
        <f t="shared" ref="S323:S386" si="34">(((J323/60)/60)/24)+DATE(1970,1,1)</f>
        <v>42647.446597222224</v>
      </c>
      <c r="T323" s="11">
        <f t="shared" ref="T323:T386" si="35">(((I323/60)/60)/24)+DATE(1970,1,1)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1">
        <f t="shared" si="34"/>
        <v>42473.57</v>
      </c>
      <c r="T324" s="11">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1">
        <f t="shared" si="34"/>
        <v>42697.32136574074</v>
      </c>
      <c r="T325" s="11">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1">
        <f t="shared" si="34"/>
        <v>42184.626250000001</v>
      </c>
      <c r="T326" s="11">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1">
        <f t="shared" si="34"/>
        <v>42689.187881944439</v>
      </c>
      <c r="T327" s="11">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1">
        <f t="shared" si="34"/>
        <v>42775.314884259264</v>
      </c>
      <c r="T328" s="11">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1">
        <f t="shared" si="34"/>
        <v>42058.235289351855</v>
      </c>
      <c r="T329" s="11">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1">
        <f t="shared" si="34"/>
        <v>42278.946620370371</v>
      </c>
      <c r="T330" s="11">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1">
        <f t="shared" si="34"/>
        <v>42291.46674768519</v>
      </c>
      <c r="T331" s="11">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1">
        <f t="shared" si="34"/>
        <v>41379.515775462962</v>
      </c>
      <c r="T332" s="11">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1">
        <f t="shared" si="34"/>
        <v>42507.581412037034</v>
      </c>
      <c r="T333" s="11">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1">
        <f t="shared" si="34"/>
        <v>42263.680289351847</v>
      </c>
      <c r="T334" s="11">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1">
        <f t="shared" si="34"/>
        <v>42437.636469907404</v>
      </c>
      <c r="T335" s="11">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1">
        <f t="shared" si="34"/>
        <v>42101.682372685187</v>
      </c>
      <c r="T336" s="11">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1">
        <f t="shared" si="34"/>
        <v>42101.737442129626</v>
      </c>
      <c r="T337" s="11">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1">
        <f t="shared" si="34"/>
        <v>42291.596273148149</v>
      </c>
      <c r="T338" s="11">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1">
        <f t="shared" si="34"/>
        <v>42047.128564814819</v>
      </c>
      <c r="T339" s="11">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1">
        <f t="shared" si="34"/>
        <v>42559.755671296298</v>
      </c>
      <c r="T340" s="11">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1">
        <f t="shared" si="34"/>
        <v>42093.760046296295</v>
      </c>
      <c r="T341" s="11">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1">
        <f t="shared" si="34"/>
        <v>42772.669062500005</v>
      </c>
      <c r="T342" s="11">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1">
        <f t="shared" si="34"/>
        <v>41894.879606481481</v>
      </c>
      <c r="T343" s="11">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1">
        <f t="shared" si="34"/>
        <v>42459.780844907407</v>
      </c>
      <c r="T344" s="11">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1">
        <f t="shared" si="34"/>
        <v>41926.73778935185</v>
      </c>
      <c r="T345" s="11">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1">
        <f t="shared" si="34"/>
        <v>42111.970995370371</v>
      </c>
      <c r="T346" s="11">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1">
        <f t="shared" si="34"/>
        <v>42114.944328703699</v>
      </c>
      <c r="T347" s="11">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1">
        <f t="shared" si="34"/>
        <v>42261.500243055561</v>
      </c>
      <c r="T348" s="11">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1">
        <f t="shared" si="34"/>
        <v>42292.495474537034</v>
      </c>
      <c r="T349" s="11">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1">
        <f t="shared" si="34"/>
        <v>42207.58699074074</v>
      </c>
      <c r="T350" s="11">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1">
        <f t="shared" si="34"/>
        <v>42760.498935185184</v>
      </c>
      <c r="T351" s="11">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1">
        <f t="shared" si="34"/>
        <v>42586.066076388888</v>
      </c>
      <c r="T352" s="11">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1">
        <f t="shared" si="34"/>
        <v>42427.964745370366</v>
      </c>
      <c r="T353" s="11">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1">
        <f t="shared" si="34"/>
        <v>41890.167453703703</v>
      </c>
      <c r="T354" s="11">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1">
        <f t="shared" si="34"/>
        <v>42297.791886574079</v>
      </c>
      <c r="T355" s="11">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1">
        <f t="shared" si="34"/>
        <v>42438.827789351853</v>
      </c>
      <c r="T356" s="11">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1">
        <f t="shared" si="34"/>
        <v>41943.293912037036</v>
      </c>
      <c r="T357" s="11">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1">
        <f t="shared" si="34"/>
        <v>42415.803159722222</v>
      </c>
      <c r="T358" s="11">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1">
        <f t="shared" si="34"/>
        <v>42078.222187499996</v>
      </c>
      <c r="T359" s="11">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1">
        <f t="shared" si="34"/>
        <v>42507.860196759255</v>
      </c>
      <c r="T360" s="11">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1">
        <f t="shared" si="34"/>
        <v>41935.070486111108</v>
      </c>
      <c r="T361" s="11">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1">
        <f t="shared" si="34"/>
        <v>42163.897916666669</v>
      </c>
      <c r="T362" s="11">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1">
        <f t="shared" si="34"/>
        <v>41936.001226851848</v>
      </c>
      <c r="T363" s="11">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1">
        <f t="shared" si="34"/>
        <v>41837.210543981484</v>
      </c>
      <c r="T364" s="11">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1">
        <f t="shared" si="34"/>
        <v>40255.744629629626</v>
      </c>
      <c r="T365" s="11">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1">
        <f t="shared" si="34"/>
        <v>41780.859629629631</v>
      </c>
      <c r="T366" s="11">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1">
        <f t="shared" si="34"/>
        <v>41668.606469907405</v>
      </c>
      <c r="T367" s="11">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1">
        <f t="shared" si="34"/>
        <v>41019.793032407404</v>
      </c>
      <c r="T368" s="11">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1">
        <f t="shared" si="34"/>
        <v>41355.577291666668</v>
      </c>
      <c r="T369" s="11">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1">
        <f t="shared" si="34"/>
        <v>42043.605578703704</v>
      </c>
      <c r="T370" s="11">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1">
        <f t="shared" si="34"/>
        <v>40893.551724537036</v>
      </c>
      <c r="T371" s="11">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1">
        <f t="shared" si="34"/>
        <v>42711.795138888891</v>
      </c>
      <c r="T372" s="11">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1">
        <f t="shared" si="34"/>
        <v>41261.767812500002</v>
      </c>
      <c r="T373" s="11">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1">
        <f t="shared" si="34"/>
        <v>42425.576898148152</v>
      </c>
      <c r="T374" s="11">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1">
        <f t="shared" si="34"/>
        <v>41078.91201388889</v>
      </c>
      <c r="T375" s="11">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1">
        <f t="shared" si="34"/>
        <v>40757.889247685183</v>
      </c>
      <c r="T376" s="11">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1">
        <f t="shared" si="34"/>
        <v>41657.985081018516</v>
      </c>
      <c r="T377" s="11">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1">
        <f t="shared" si="34"/>
        <v>42576.452731481477</v>
      </c>
      <c r="T378" s="11">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1">
        <f t="shared" si="34"/>
        <v>42292.250787037032</v>
      </c>
      <c r="T379" s="11">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1">
        <f t="shared" si="34"/>
        <v>42370.571851851855</v>
      </c>
      <c r="T380" s="11">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1">
        <f t="shared" si="34"/>
        <v>40987.688333333332</v>
      </c>
      <c r="T381" s="11">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1">
        <f t="shared" si="34"/>
        <v>42367.719814814816</v>
      </c>
      <c r="T382" s="11">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1">
        <f t="shared" si="34"/>
        <v>41085.698113425926</v>
      </c>
      <c r="T383" s="11">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1">
        <f t="shared" si="34"/>
        <v>41144.709490740745</v>
      </c>
      <c r="T384" s="11">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1">
        <f t="shared" si="34"/>
        <v>41755.117581018516</v>
      </c>
      <c r="T385" s="11">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1">
        <f t="shared" si="34"/>
        <v>41980.781793981485</v>
      </c>
      <c r="T386" s="11">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E387/L387</f>
        <v>111.79535864978902</v>
      </c>
      <c r="Q387" t="str">
        <f t="shared" ref="Q387:Q450" si="38">LEFT(N387,FIND("/",N387)-1)</f>
        <v>film &amp; video</v>
      </c>
      <c r="R387" t="str">
        <f t="shared" ref="R387:R450" si="39">MID(N387,FIND("/",N387)+1,20)</f>
        <v>documentary</v>
      </c>
      <c r="S387" s="11">
        <f t="shared" ref="S387:S450" si="40">(((J387/60)/60)/24)+DATE(1970,1,1)</f>
        <v>41934.584502314814</v>
      </c>
      <c r="T387" s="11">
        <f t="shared" ref="T387:T450" si="41">(((I387/60)/60)/24)+DATE(1970,1,1)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1">
        <f t="shared" si="40"/>
        <v>42211.951284722221</v>
      </c>
      <c r="T388" s="11">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1">
        <f t="shared" si="40"/>
        <v>42200.67659722222</v>
      </c>
      <c r="T389" s="11">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1">
        <f t="shared" si="40"/>
        <v>42549.076157407413</v>
      </c>
      <c r="T390" s="11">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1">
        <f t="shared" si="40"/>
        <v>41674.063078703701</v>
      </c>
      <c r="T391" s="11">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1">
        <f t="shared" si="40"/>
        <v>42112.036712962959</v>
      </c>
      <c r="T392" s="11">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1">
        <f t="shared" si="40"/>
        <v>40865.042256944449</v>
      </c>
      <c r="T393" s="11">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1">
        <f t="shared" si="40"/>
        <v>40763.717256944445</v>
      </c>
      <c r="T394" s="11">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1">
        <f t="shared" si="40"/>
        <v>41526.708935185183</v>
      </c>
      <c r="T395" s="11">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1">
        <f t="shared" si="40"/>
        <v>42417.818078703705</v>
      </c>
      <c r="T396" s="11">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1">
        <f t="shared" si="40"/>
        <v>40990.909259259257</v>
      </c>
      <c r="T397" s="11">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1">
        <f t="shared" si="40"/>
        <v>41082.564884259256</v>
      </c>
      <c r="T398" s="11">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1">
        <f t="shared" si="40"/>
        <v>40379.776435185187</v>
      </c>
      <c r="T399" s="11">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1">
        <f t="shared" si="40"/>
        <v>42078.793124999997</v>
      </c>
      <c r="T400" s="11">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1">
        <f t="shared" si="40"/>
        <v>42687.875775462962</v>
      </c>
      <c r="T401" s="11">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1">
        <f t="shared" si="40"/>
        <v>41745.635960648149</v>
      </c>
      <c r="T402" s="11">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1">
        <f t="shared" si="40"/>
        <v>40732.842245370368</v>
      </c>
      <c r="T403" s="11">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1">
        <f t="shared" si="40"/>
        <v>42292.539548611108</v>
      </c>
      <c r="T404" s="11">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1">
        <f t="shared" si="40"/>
        <v>40718.310659722221</v>
      </c>
      <c r="T405" s="11">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1">
        <f t="shared" si="40"/>
        <v>41646.628032407411</v>
      </c>
      <c r="T406" s="11">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1">
        <f t="shared" si="40"/>
        <v>41674.08494212963</v>
      </c>
      <c r="T407" s="11">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1">
        <f t="shared" si="40"/>
        <v>40638.162465277775</v>
      </c>
      <c r="T408" s="11">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1">
        <f t="shared" si="40"/>
        <v>40806.870949074073</v>
      </c>
      <c r="T409" s="11">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1">
        <f t="shared" si="40"/>
        <v>41543.735995370371</v>
      </c>
      <c r="T410" s="11">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1">
        <f t="shared" si="40"/>
        <v>42543.862777777773</v>
      </c>
      <c r="T411" s="11">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1">
        <f t="shared" si="40"/>
        <v>42113.981446759266</v>
      </c>
      <c r="T412" s="11">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1">
        <f t="shared" si="40"/>
        <v>41598.17597222222</v>
      </c>
      <c r="T413" s="11">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1">
        <f t="shared" si="40"/>
        <v>41099.742800925924</v>
      </c>
      <c r="T414" s="11">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1">
        <f t="shared" si="40"/>
        <v>41079.877442129626</v>
      </c>
      <c r="T415" s="11">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1">
        <f t="shared" si="40"/>
        <v>41529.063252314816</v>
      </c>
      <c r="T416" s="11">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1">
        <f t="shared" si="40"/>
        <v>41904.851875</v>
      </c>
      <c r="T417" s="11">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1">
        <f t="shared" si="40"/>
        <v>41648.396192129629</v>
      </c>
      <c r="T418" s="11">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1">
        <f t="shared" si="40"/>
        <v>41360.970601851855</v>
      </c>
      <c r="T419" s="11">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1">
        <f t="shared" si="40"/>
        <v>42178.282372685186</v>
      </c>
      <c r="T420" s="11">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1">
        <f t="shared" si="40"/>
        <v>41394.842442129629</v>
      </c>
      <c r="T421" s="11">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1">
        <f t="shared" si="40"/>
        <v>41682.23646990741</v>
      </c>
      <c r="T422" s="11">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1">
        <f t="shared" si="40"/>
        <v>42177.491388888884</v>
      </c>
      <c r="T423" s="11">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1">
        <f t="shared" si="40"/>
        <v>41863.260381944441</v>
      </c>
      <c r="T424" s="11">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1">
        <f t="shared" si="40"/>
        <v>41400.92627314815</v>
      </c>
      <c r="T425" s="11">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1">
        <f t="shared" si="40"/>
        <v>40934.376145833332</v>
      </c>
      <c r="T426" s="11">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1">
        <f t="shared" si="40"/>
        <v>42275.861157407402</v>
      </c>
      <c r="T427" s="11">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1">
        <f t="shared" si="40"/>
        <v>42400.711967592593</v>
      </c>
      <c r="T428" s="11">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t="e">
        <f t="shared" si="37"/>
        <v>#DIV/0!</v>
      </c>
      <c r="Q429" t="str">
        <f t="shared" si="38"/>
        <v>film &amp; video</v>
      </c>
      <c r="R429" t="str">
        <f t="shared" si="39"/>
        <v>animation</v>
      </c>
      <c r="S429" s="11">
        <f t="shared" si="40"/>
        <v>42285.909027777772</v>
      </c>
      <c r="T429" s="11">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1">
        <f t="shared" si="40"/>
        <v>41778.766724537039</v>
      </c>
      <c r="T430" s="11">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t="e">
        <f t="shared" si="37"/>
        <v>#DIV/0!</v>
      </c>
      <c r="Q431" t="str">
        <f t="shared" si="38"/>
        <v>film &amp; video</v>
      </c>
      <c r="R431" t="str">
        <f t="shared" si="39"/>
        <v>animation</v>
      </c>
      <c r="S431" s="11">
        <f t="shared" si="40"/>
        <v>40070.901412037041</v>
      </c>
      <c r="T431" s="11">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1">
        <f t="shared" si="40"/>
        <v>41513.107256944444</v>
      </c>
      <c r="T432" s="11">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1">
        <f t="shared" si="40"/>
        <v>42526.871331018512</v>
      </c>
      <c r="T433" s="11">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1">
        <f t="shared" si="40"/>
        <v>42238.726631944446</v>
      </c>
      <c r="T434" s="11">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t="e">
        <f t="shared" si="37"/>
        <v>#DIV/0!</v>
      </c>
      <c r="Q435" t="str">
        <f t="shared" si="38"/>
        <v>film &amp; video</v>
      </c>
      <c r="R435" t="str">
        <f t="shared" si="39"/>
        <v>animation</v>
      </c>
      <c r="S435" s="11">
        <f t="shared" si="40"/>
        <v>42228.629884259266</v>
      </c>
      <c r="T435" s="11">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1">
        <f t="shared" si="40"/>
        <v>41576.834513888891</v>
      </c>
      <c r="T436" s="11">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1">
        <f t="shared" si="40"/>
        <v>41500.747453703705</v>
      </c>
      <c r="T437" s="11">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t="e">
        <f t="shared" si="37"/>
        <v>#DIV/0!</v>
      </c>
      <c r="Q438" t="str">
        <f t="shared" si="38"/>
        <v>film &amp; video</v>
      </c>
      <c r="R438" t="str">
        <f t="shared" si="39"/>
        <v>animation</v>
      </c>
      <c r="S438" s="11">
        <f t="shared" si="40"/>
        <v>41456.36241898148</v>
      </c>
      <c r="T438" s="11">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t="e">
        <f t="shared" si="37"/>
        <v>#DIV/0!</v>
      </c>
      <c r="Q439" t="str">
        <f t="shared" si="38"/>
        <v>film &amp; video</v>
      </c>
      <c r="R439" t="str">
        <f t="shared" si="39"/>
        <v>animation</v>
      </c>
      <c r="S439" s="11">
        <f t="shared" si="40"/>
        <v>42591.31858796296</v>
      </c>
      <c r="T439" s="11">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1">
        <f t="shared" si="40"/>
        <v>42296.261087962965</v>
      </c>
      <c r="T440" s="11">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t="e">
        <f t="shared" si="37"/>
        <v>#DIV/0!</v>
      </c>
      <c r="Q441" t="str">
        <f t="shared" si="38"/>
        <v>film &amp; video</v>
      </c>
      <c r="R441" t="str">
        <f t="shared" si="39"/>
        <v>animation</v>
      </c>
      <c r="S441" s="11">
        <f t="shared" si="40"/>
        <v>41919.761782407404</v>
      </c>
      <c r="T441" s="11">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1">
        <f t="shared" si="40"/>
        <v>42423.985567129625</v>
      </c>
      <c r="T442" s="11">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t="e">
        <f t="shared" si="37"/>
        <v>#DIV/0!</v>
      </c>
      <c r="Q443" t="str">
        <f t="shared" si="38"/>
        <v>film &amp; video</v>
      </c>
      <c r="R443" t="str">
        <f t="shared" si="39"/>
        <v>animation</v>
      </c>
      <c r="S443" s="11">
        <f t="shared" si="40"/>
        <v>41550.793935185182</v>
      </c>
      <c r="T443" s="11">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1">
        <f t="shared" si="40"/>
        <v>42024.888692129629</v>
      </c>
      <c r="T444" s="11">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1">
        <f t="shared" si="40"/>
        <v>41650.015057870369</v>
      </c>
      <c r="T445" s="11">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1">
        <f t="shared" si="40"/>
        <v>40894.906956018516</v>
      </c>
      <c r="T446" s="11">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1">
        <f t="shared" si="40"/>
        <v>42130.335358796292</v>
      </c>
      <c r="T447" s="11">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1">
        <f t="shared" si="40"/>
        <v>42037.083564814813</v>
      </c>
      <c r="T448" s="11">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1">
        <f t="shared" si="40"/>
        <v>41331.555127314816</v>
      </c>
      <c r="T449" s="11">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1">
        <f t="shared" si="40"/>
        <v>41753.758043981477</v>
      </c>
      <c r="T450" s="11">
        <f t="shared" si="41"/>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E451/L451</f>
        <v>9</v>
      </c>
      <c r="Q451" t="str">
        <f t="shared" ref="Q451:Q514" si="44">LEFT(N451,FIND("/",N451)-1)</f>
        <v>film &amp; video</v>
      </c>
      <c r="R451" t="str">
        <f t="shared" ref="R451:R514" si="45">MID(N451,FIND("/",N451)+1,20)</f>
        <v>animation</v>
      </c>
      <c r="S451" s="11">
        <f t="shared" ref="S451:S514" si="46">(((J451/60)/60)/24)+DATE(1970,1,1)</f>
        <v>41534.568113425928</v>
      </c>
      <c r="T451" s="11">
        <f t="shared" ref="T451:T514" si="47">(((I451/60)/60)/24)+DATE(1970,1,1)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1">
        <f t="shared" si="46"/>
        <v>41654.946759259255</v>
      </c>
      <c r="T452" s="11">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t="e">
        <f t="shared" si="43"/>
        <v>#DIV/0!</v>
      </c>
      <c r="Q453" t="str">
        <f t="shared" si="44"/>
        <v>film &amp; video</v>
      </c>
      <c r="R453" t="str">
        <f t="shared" si="45"/>
        <v>animation</v>
      </c>
      <c r="S453" s="11">
        <f t="shared" si="46"/>
        <v>41634.715173611112</v>
      </c>
      <c r="T453" s="11">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1">
        <f t="shared" si="46"/>
        <v>42107.703877314809</v>
      </c>
      <c r="T454" s="11">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1">
        <f t="shared" si="46"/>
        <v>42038.824988425928</v>
      </c>
      <c r="T455" s="11">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1">
        <f t="shared" si="46"/>
        <v>41938.717256944445</v>
      </c>
      <c r="T456" s="11">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1">
        <f t="shared" si="46"/>
        <v>40971.002569444441</v>
      </c>
      <c r="T457" s="11">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1">
        <f t="shared" si="46"/>
        <v>41547.694456018515</v>
      </c>
      <c r="T458" s="11">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t="e">
        <f t="shared" si="43"/>
        <v>#DIV/0!</v>
      </c>
      <c r="Q459" t="str">
        <f t="shared" si="44"/>
        <v>film &amp; video</v>
      </c>
      <c r="R459" t="str">
        <f t="shared" si="45"/>
        <v>animation</v>
      </c>
      <c r="S459" s="11">
        <f t="shared" si="46"/>
        <v>41837.767500000002</v>
      </c>
      <c r="T459" s="11">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1">
        <f t="shared" si="46"/>
        <v>41378.69976851852</v>
      </c>
      <c r="T460" s="11">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1">
        <f t="shared" si="46"/>
        <v>40800.6403587963</v>
      </c>
      <c r="T461" s="11">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1">
        <f t="shared" si="46"/>
        <v>41759.542534722219</v>
      </c>
      <c r="T462" s="11">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t="e">
        <f t="shared" si="43"/>
        <v>#DIV/0!</v>
      </c>
      <c r="Q463" t="str">
        <f t="shared" si="44"/>
        <v>film &amp; video</v>
      </c>
      <c r="R463" t="str">
        <f t="shared" si="45"/>
        <v>animation</v>
      </c>
      <c r="S463" s="11">
        <f t="shared" si="46"/>
        <v>41407.84684027778</v>
      </c>
      <c r="T463" s="11">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t="e">
        <f t="shared" si="43"/>
        <v>#DIV/0!</v>
      </c>
      <c r="Q464" t="str">
        <f t="shared" si="44"/>
        <v>film &amp; video</v>
      </c>
      <c r="R464" t="str">
        <f t="shared" si="45"/>
        <v>animation</v>
      </c>
      <c r="S464" s="11">
        <f t="shared" si="46"/>
        <v>40705.126631944448</v>
      </c>
      <c r="T464" s="11">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1">
        <f t="shared" si="46"/>
        <v>40750.710104166668</v>
      </c>
      <c r="T465" s="11">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1">
        <f t="shared" si="46"/>
        <v>42488.848784722228</v>
      </c>
      <c r="T466" s="11">
        <f t="shared" si="47"/>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1">
        <f t="shared" si="46"/>
        <v>41801.120069444441</v>
      </c>
      <c r="T467" s="11">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1">
        <f t="shared" si="46"/>
        <v>41129.942870370374</v>
      </c>
      <c r="T468" s="11">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1">
        <f t="shared" si="46"/>
        <v>41135.679791666669</v>
      </c>
      <c r="T469" s="11">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t="e">
        <f t="shared" si="43"/>
        <v>#DIV/0!</v>
      </c>
      <c r="Q470" t="str">
        <f t="shared" si="44"/>
        <v>film &amp; video</v>
      </c>
      <c r="R470" t="str">
        <f t="shared" si="45"/>
        <v>animation</v>
      </c>
      <c r="S470" s="11">
        <f t="shared" si="46"/>
        <v>41041.167627314811</v>
      </c>
      <c r="T470" s="11">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t="e">
        <f t="shared" si="43"/>
        <v>#DIV/0!</v>
      </c>
      <c r="Q471" t="str">
        <f t="shared" si="44"/>
        <v>film &amp; video</v>
      </c>
      <c r="R471" t="str">
        <f t="shared" si="45"/>
        <v>animation</v>
      </c>
      <c r="S471" s="11">
        <f t="shared" si="46"/>
        <v>41827.989861111113</v>
      </c>
      <c r="T471" s="11">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1">
        <f t="shared" si="46"/>
        <v>41605.167696759258</v>
      </c>
      <c r="T472" s="11">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1">
        <f t="shared" si="46"/>
        <v>41703.721979166665</v>
      </c>
      <c r="T473" s="11">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1">
        <f t="shared" si="46"/>
        <v>41844.922662037039</v>
      </c>
      <c r="T474" s="11">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1">
        <f t="shared" si="46"/>
        <v>41869.698136574072</v>
      </c>
      <c r="T475" s="11">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1">
        <f t="shared" si="46"/>
        <v>42753.329039351855</v>
      </c>
      <c r="T476" s="11">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t="e">
        <f t="shared" si="43"/>
        <v>#DIV/0!</v>
      </c>
      <c r="Q477" t="str">
        <f t="shared" si="44"/>
        <v>film &amp; video</v>
      </c>
      <c r="R477" t="str">
        <f t="shared" si="45"/>
        <v>animation</v>
      </c>
      <c r="S477" s="11">
        <f t="shared" si="46"/>
        <v>42100.086145833338</v>
      </c>
      <c r="T477" s="11">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1">
        <f t="shared" si="46"/>
        <v>41757.975011574075</v>
      </c>
      <c r="T478" s="11">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t="e">
        <f t="shared" si="43"/>
        <v>#DIV/0!</v>
      </c>
      <c r="Q479" t="str">
        <f t="shared" si="44"/>
        <v>film &amp; video</v>
      </c>
      <c r="R479" t="str">
        <f t="shared" si="45"/>
        <v>animation</v>
      </c>
      <c r="S479" s="11">
        <f t="shared" si="46"/>
        <v>40987.83488425926</v>
      </c>
      <c r="T479" s="11">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t="e">
        <f t="shared" si="43"/>
        <v>#DIV/0!</v>
      </c>
      <c r="Q480" t="str">
        <f t="shared" si="44"/>
        <v>film &amp; video</v>
      </c>
      <c r="R480" t="str">
        <f t="shared" si="45"/>
        <v>animation</v>
      </c>
      <c r="S480" s="11">
        <f t="shared" si="46"/>
        <v>42065.910983796297</v>
      </c>
      <c r="T480" s="11">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1">
        <f t="shared" si="46"/>
        <v>41904.407812500001</v>
      </c>
      <c r="T481" s="11">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1">
        <f t="shared" si="46"/>
        <v>41465.500173611108</v>
      </c>
      <c r="T482" s="11">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1">
        <f t="shared" si="46"/>
        <v>41162.672326388885</v>
      </c>
      <c r="T483" s="11">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1">
        <f t="shared" si="46"/>
        <v>42447.896875000006</v>
      </c>
      <c r="T484" s="11">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1">
        <f t="shared" si="46"/>
        <v>41243.197592592594</v>
      </c>
      <c r="T485" s="11">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1">
        <f t="shared" si="46"/>
        <v>42272.93949074074</v>
      </c>
      <c r="T486" s="11">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1">
        <f t="shared" si="46"/>
        <v>41381.50577546296</v>
      </c>
      <c r="T487" s="11">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1">
        <f t="shared" si="46"/>
        <v>41761.94258101852</v>
      </c>
      <c r="T488" s="11">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t="e">
        <f t="shared" si="43"/>
        <v>#DIV/0!</v>
      </c>
      <c r="Q489" t="str">
        <f t="shared" si="44"/>
        <v>film &amp; video</v>
      </c>
      <c r="R489" t="str">
        <f t="shared" si="45"/>
        <v>animation</v>
      </c>
      <c r="S489" s="11">
        <f t="shared" si="46"/>
        <v>42669.594837962963</v>
      </c>
      <c r="T489" s="11">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t="e">
        <f t="shared" si="43"/>
        <v>#DIV/0!</v>
      </c>
      <c r="Q490" t="str">
        <f t="shared" si="44"/>
        <v>film &amp; video</v>
      </c>
      <c r="R490" t="str">
        <f t="shared" si="45"/>
        <v>animation</v>
      </c>
      <c r="S490" s="11">
        <f t="shared" si="46"/>
        <v>42714.054398148146</v>
      </c>
      <c r="T490" s="11">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1">
        <f t="shared" si="46"/>
        <v>40882.481666666667</v>
      </c>
      <c r="T491" s="11">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t="e">
        <f t="shared" si="43"/>
        <v>#DIV/0!</v>
      </c>
      <c r="Q492" t="str">
        <f t="shared" si="44"/>
        <v>film &amp; video</v>
      </c>
      <c r="R492" t="str">
        <f t="shared" si="45"/>
        <v>animation</v>
      </c>
      <c r="S492" s="11">
        <f t="shared" si="46"/>
        <v>41113.968576388892</v>
      </c>
      <c r="T492" s="11">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t="e">
        <f t="shared" si="43"/>
        <v>#DIV/0!</v>
      </c>
      <c r="Q493" t="str">
        <f t="shared" si="44"/>
        <v>film &amp; video</v>
      </c>
      <c r="R493" t="str">
        <f t="shared" si="45"/>
        <v>animation</v>
      </c>
      <c r="S493" s="11">
        <f t="shared" si="46"/>
        <v>42366.982627314821</v>
      </c>
      <c r="T493" s="11">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t="e">
        <f t="shared" si="43"/>
        <v>#DIV/0!</v>
      </c>
      <c r="Q494" t="str">
        <f t="shared" si="44"/>
        <v>film &amp; video</v>
      </c>
      <c r="R494" t="str">
        <f t="shared" si="45"/>
        <v>animation</v>
      </c>
      <c r="S494" s="11">
        <f t="shared" si="46"/>
        <v>42596.03506944445</v>
      </c>
      <c r="T494" s="11">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t="e">
        <f t="shared" si="43"/>
        <v>#DIV/0!</v>
      </c>
      <c r="Q495" t="str">
        <f t="shared" si="44"/>
        <v>film &amp; video</v>
      </c>
      <c r="R495" t="str">
        <f t="shared" si="45"/>
        <v>animation</v>
      </c>
      <c r="S495" s="11">
        <f t="shared" si="46"/>
        <v>42114.726134259254</v>
      </c>
      <c r="T495" s="11">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1">
        <f t="shared" si="46"/>
        <v>41799.830613425926</v>
      </c>
      <c r="T496" s="11">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t="e">
        <f t="shared" si="43"/>
        <v>#DIV/0!</v>
      </c>
      <c r="Q497" t="str">
        <f t="shared" si="44"/>
        <v>film &amp; video</v>
      </c>
      <c r="R497" t="str">
        <f t="shared" si="45"/>
        <v>animation</v>
      </c>
      <c r="S497" s="11">
        <f t="shared" si="46"/>
        <v>42171.827604166669</v>
      </c>
      <c r="T497" s="11">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1">
        <f t="shared" si="46"/>
        <v>41620.93141203704</v>
      </c>
      <c r="T498" s="11">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1">
        <f t="shared" si="46"/>
        <v>41945.037789351853</v>
      </c>
      <c r="T499" s="11">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1">
        <f t="shared" si="46"/>
        <v>40858.762141203704</v>
      </c>
      <c r="T500" s="11">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1">
        <f t="shared" si="46"/>
        <v>40043.895462962959</v>
      </c>
      <c r="T501" s="11">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1">
        <f t="shared" si="46"/>
        <v>40247.886006944449</v>
      </c>
      <c r="T502" s="11">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t="e">
        <f t="shared" si="43"/>
        <v>#DIV/0!</v>
      </c>
      <c r="Q503" t="str">
        <f t="shared" si="44"/>
        <v>film &amp; video</v>
      </c>
      <c r="R503" t="str">
        <f t="shared" si="45"/>
        <v>animation</v>
      </c>
      <c r="S503" s="11">
        <f t="shared" si="46"/>
        <v>40703.234386574077</v>
      </c>
      <c r="T503" s="11">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1">
        <f t="shared" si="46"/>
        <v>40956.553530092591</v>
      </c>
      <c r="T504" s="11">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1">
        <f t="shared" si="46"/>
        <v>41991.526655092588</v>
      </c>
      <c r="T505" s="11">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1">
        <f t="shared" si="46"/>
        <v>40949.98364583333</v>
      </c>
      <c r="T506" s="11">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1">
        <f t="shared" si="46"/>
        <v>42318.098217592589</v>
      </c>
      <c r="T507" s="11">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1">
        <f t="shared" si="46"/>
        <v>41466.552314814813</v>
      </c>
      <c r="T508" s="11">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1">
        <f t="shared" si="46"/>
        <v>41156.958993055552</v>
      </c>
      <c r="T509" s="11">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1">
        <f t="shared" si="46"/>
        <v>40995.024317129632</v>
      </c>
      <c r="T510" s="11">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1">
        <f t="shared" si="46"/>
        <v>42153.631597222222</v>
      </c>
      <c r="T511" s="11">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t="e">
        <f t="shared" si="43"/>
        <v>#DIV/0!</v>
      </c>
      <c r="Q512" t="str">
        <f t="shared" si="44"/>
        <v>film &amp; video</v>
      </c>
      <c r="R512" t="str">
        <f t="shared" si="45"/>
        <v>animation</v>
      </c>
      <c r="S512" s="11">
        <f t="shared" si="46"/>
        <v>42400.176377314812</v>
      </c>
      <c r="T512" s="11">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1">
        <f t="shared" si="46"/>
        <v>41340.303032407406</v>
      </c>
      <c r="T513" s="11">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1">
        <f t="shared" si="46"/>
        <v>42649.742210648154</v>
      </c>
      <c r="T514" s="11">
        <f t="shared" si="47"/>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E515/L515</f>
        <v>102.38235294117646</v>
      </c>
      <c r="Q515" t="str">
        <f t="shared" ref="Q515:Q578" si="50">LEFT(N515,FIND("/",N515)-1)</f>
        <v>film &amp; video</v>
      </c>
      <c r="R515" t="str">
        <f t="shared" ref="R515:R578" si="51">MID(N515,FIND("/",N515)+1,20)</f>
        <v>animation</v>
      </c>
      <c r="S515" s="11">
        <f t="shared" ref="S515:S578" si="52">(((J515/60)/60)/24)+DATE(1970,1,1)</f>
        <v>42552.653993055559</v>
      </c>
      <c r="T515" s="11">
        <f t="shared" ref="T515:T578" si="53">(((I515/60)/60)/24)+DATE(1970,1,1)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1">
        <f t="shared" si="52"/>
        <v>41830.613969907405</v>
      </c>
      <c r="T516" s="11">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1">
        <f t="shared" si="52"/>
        <v>42327.490752314814</v>
      </c>
      <c r="T517" s="11">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t="e">
        <f t="shared" si="49"/>
        <v>#DIV/0!</v>
      </c>
      <c r="Q518" t="str">
        <f t="shared" si="50"/>
        <v>film &amp; video</v>
      </c>
      <c r="R518" t="str">
        <f t="shared" si="51"/>
        <v>animation</v>
      </c>
      <c r="S518" s="11">
        <f t="shared" si="52"/>
        <v>42091.778703703705</v>
      </c>
      <c r="T518" s="11">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1">
        <f t="shared" si="52"/>
        <v>42738.615289351852</v>
      </c>
      <c r="T519" s="11">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t="e">
        <f t="shared" si="49"/>
        <v>#DIV/0!</v>
      </c>
      <c r="Q520" t="str">
        <f t="shared" si="50"/>
        <v>film &amp; video</v>
      </c>
      <c r="R520" t="str">
        <f t="shared" si="51"/>
        <v>animation</v>
      </c>
      <c r="S520" s="11">
        <f t="shared" si="52"/>
        <v>42223.616018518514</v>
      </c>
      <c r="T520" s="11">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1">
        <f t="shared" si="52"/>
        <v>41218.391446759262</v>
      </c>
      <c r="T521" s="11">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1">
        <f t="shared" si="52"/>
        <v>42318.702094907407</v>
      </c>
      <c r="T522" s="11">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1">
        <f t="shared" si="52"/>
        <v>42646.092812499999</v>
      </c>
      <c r="T523" s="11">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1">
        <f t="shared" si="52"/>
        <v>42430.040798611109</v>
      </c>
      <c r="T524" s="11">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1">
        <f t="shared" si="52"/>
        <v>42238.13282407407</v>
      </c>
      <c r="T525" s="11">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1">
        <f t="shared" si="52"/>
        <v>42492.717233796298</v>
      </c>
      <c r="T526" s="11">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1">
        <f t="shared" si="52"/>
        <v>41850.400937500002</v>
      </c>
      <c r="T527" s="11">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1">
        <f t="shared" si="52"/>
        <v>42192.591944444444</v>
      </c>
      <c r="T528" s="11">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1">
        <f t="shared" si="52"/>
        <v>42753.205625000002</v>
      </c>
      <c r="T529" s="11">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1">
        <f t="shared" si="52"/>
        <v>42155.920219907406</v>
      </c>
      <c r="T530" s="11">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1">
        <f t="shared" si="52"/>
        <v>42725.031180555554</v>
      </c>
      <c r="T531" s="11">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1">
        <f t="shared" si="52"/>
        <v>42157.591064814813</v>
      </c>
      <c r="T532" s="11">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1">
        <f t="shared" si="52"/>
        <v>42676.065150462964</v>
      </c>
      <c r="T533" s="11">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1">
        <f t="shared" si="52"/>
        <v>42473.007037037038</v>
      </c>
      <c r="T534" s="11">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1">
        <f t="shared" si="52"/>
        <v>42482.43478009259</v>
      </c>
      <c r="T535" s="11">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1">
        <f t="shared" si="52"/>
        <v>42270.810995370368</v>
      </c>
      <c r="T536" s="11">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1">
        <f t="shared" si="52"/>
        <v>42711.545196759253</v>
      </c>
      <c r="T537" s="11">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1">
        <f t="shared" si="52"/>
        <v>42179.344988425932</v>
      </c>
      <c r="T538" s="11">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1">
        <f t="shared" si="52"/>
        <v>42282.768414351856</v>
      </c>
      <c r="T539" s="11">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1">
        <f t="shared" si="52"/>
        <v>42473.794710648144</v>
      </c>
      <c r="T540" s="11">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1">
        <f t="shared" si="52"/>
        <v>42535.049849537041</v>
      </c>
      <c r="T541" s="11">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1">
        <f t="shared" si="52"/>
        <v>42009.817199074074</v>
      </c>
      <c r="T542" s="11">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1">
        <f t="shared" si="52"/>
        <v>42276.046689814815</v>
      </c>
      <c r="T543" s="11">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1">
        <f t="shared" si="52"/>
        <v>42433.737453703703</v>
      </c>
      <c r="T544" s="11">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1">
        <f t="shared" si="52"/>
        <v>41914.092152777775</v>
      </c>
      <c r="T545" s="11">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1">
        <f t="shared" si="52"/>
        <v>42525.656944444447</v>
      </c>
      <c r="T546" s="11">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1">
        <f t="shared" si="52"/>
        <v>42283.592465277776</v>
      </c>
      <c r="T547" s="11">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1">
        <f t="shared" si="52"/>
        <v>42249.667997685188</v>
      </c>
      <c r="T548" s="11">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t="e">
        <f t="shared" si="49"/>
        <v>#DIV/0!</v>
      </c>
      <c r="Q549" t="str">
        <f t="shared" si="50"/>
        <v>technology</v>
      </c>
      <c r="R549" t="str">
        <f t="shared" si="51"/>
        <v>web</v>
      </c>
      <c r="S549" s="11">
        <f t="shared" si="52"/>
        <v>42380.696342592593</v>
      </c>
      <c r="T549" s="11">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1">
        <f t="shared" si="52"/>
        <v>42276.903333333335</v>
      </c>
      <c r="T550" s="11">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1">
        <f t="shared" si="52"/>
        <v>42163.636828703704</v>
      </c>
      <c r="T551" s="11">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1">
        <f t="shared" si="52"/>
        <v>42753.678761574076</v>
      </c>
      <c r="T552" s="11">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1">
        <f t="shared" si="52"/>
        <v>42173.275740740741</v>
      </c>
      <c r="T553" s="11">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t="e">
        <f t="shared" si="49"/>
        <v>#DIV/0!</v>
      </c>
      <c r="Q554" t="str">
        <f t="shared" si="50"/>
        <v>technology</v>
      </c>
      <c r="R554" t="str">
        <f t="shared" si="51"/>
        <v>web</v>
      </c>
      <c r="S554" s="11">
        <f t="shared" si="52"/>
        <v>42318.616851851853</v>
      </c>
      <c r="T554" s="11">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1">
        <f t="shared" si="52"/>
        <v>41927.71980324074</v>
      </c>
      <c r="T555" s="11">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1">
        <f t="shared" si="52"/>
        <v>41901.684861111113</v>
      </c>
      <c r="T556" s="11">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t="e">
        <f t="shared" si="49"/>
        <v>#DIV/0!</v>
      </c>
      <c r="Q557" t="str">
        <f t="shared" si="50"/>
        <v>technology</v>
      </c>
      <c r="R557" t="str">
        <f t="shared" si="51"/>
        <v>web</v>
      </c>
      <c r="S557" s="11">
        <f t="shared" si="52"/>
        <v>42503.353506944448</v>
      </c>
      <c r="T557" s="11">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1">
        <f t="shared" si="52"/>
        <v>42345.860150462962</v>
      </c>
      <c r="T558" s="11">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1">
        <f t="shared" si="52"/>
        <v>42676.942164351851</v>
      </c>
      <c r="T559" s="11">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t="e">
        <f t="shared" si="49"/>
        <v>#DIV/0!</v>
      </c>
      <c r="Q560" t="str">
        <f t="shared" si="50"/>
        <v>technology</v>
      </c>
      <c r="R560" t="str">
        <f t="shared" si="51"/>
        <v>web</v>
      </c>
      <c r="S560" s="11">
        <f t="shared" si="52"/>
        <v>42057.883159722223</v>
      </c>
      <c r="T560" s="11">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1">
        <f t="shared" si="52"/>
        <v>42321.283101851848</v>
      </c>
      <c r="T561" s="11">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1">
        <f t="shared" si="52"/>
        <v>41960.771354166667</v>
      </c>
      <c r="T562" s="11">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1">
        <f t="shared" si="52"/>
        <v>42268.658715277779</v>
      </c>
      <c r="T563" s="11">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t="e">
        <f t="shared" si="49"/>
        <v>#DIV/0!</v>
      </c>
      <c r="Q564" t="str">
        <f t="shared" si="50"/>
        <v>technology</v>
      </c>
      <c r="R564" t="str">
        <f t="shared" si="51"/>
        <v>web</v>
      </c>
      <c r="S564" s="11">
        <f t="shared" si="52"/>
        <v>42692.389062500006</v>
      </c>
      <c r="T564" s="11">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1">
        <f t="shared" si="52"/>
        <v>42022.069988425923</v>
      </c>
      <c r="T565" s="11">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1">
        <f t="shared" si="52"/>
        <v>42411.942997685182</v>
      </c>
      <c r="T566" s="11">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t="e">
        <f t="shared" si="49"/>
        <v>#DIV/0!</v>
      </c>
      <c r="Q567" t="str">
        <f t="shared" si="50"/>
        <v>technology</v>
      </c>
      <c r="R567" t="str">
        <f t="shared" si="51"/>
        <v>web</v>
      </c>
      <c r="S567" s="11">
        <f t="shared" si="52"/>
        <v>42165.785289351858</v>
      </c>
      <c r="T567" s="11">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1">
        <f t="shared" si="52"/>
        <v>42535.68440972222</v>
      </c>
      <c r="T568" s="11">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t="e">
        <f t="shared" si="49"/>
        <v>#DIV/0!</v>
      </c>
      <c r="Q569" t="str">
        <f t="shared" si="50"/>
        <v>technology</v>
      </c>
      <c r="R569" t="str">
        <f t="shared" si="51"/>
        <v>web</v>
      </c>
      <c r="S569" s="11">
        <f t="shared" si="52"/>
        <v>41975.842523148152</v>
      </c>
      <c r="T569" s="11">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1">
        <f t="shared" si="52"/>
        <v>42348.9215625</v>
      </c>
      <c r="T570" s="11">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1">
        <f t="shared" si="52"/>
        <v>42340.847361111111</v>
      </c>
      <c r="T571" s="11">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1">
        <f t="shared" si="52"/>
        <v>42388.798252314817</v>
      </c>
      <c r="T572" s="11">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1">
        <f t="shared" si="52"/>
        <v>42192.816238425927</v>
      </c>
      <c r="T573" s="11">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t="e">
        <f t="shared" si="49"/>
        <v>#DIV/0!</v>
      </c>
      <c r="Q574" t="str">
        <f t="shared" si="50"/>
        <v>technology</v>
      </c>
      <c r="R574" t="str">
        <f t="shared" si="51"/>
        <v>web</v>
      </c>
      <c r="S574" s="11">
        <f t="shared" si="52"/>
        <v>42282.71629629629</v>
      </c>
      <c r="T574" s="11">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1">
        <f t="shared" si="52"/>
        <v>41963.050127314811</v>
      </c>
      <c r="T575" s="11">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1">
        <f t="shared" si="52"/>
        <v>42632.443368055552</v>
      </c>
      <c r="T576" s="11">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1">
        <f t="shared" si="52"/>
        <v>42138.692627314813</v>
      </c>
      <c r="T577" s="11">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1">
        <f t="shared" si="52"/>
        <v>42031.471666666665</v>
      </c>
      <c r="T578" s="11">
        <f t="shared" si="53"/>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E579/L579</f>
        <v>10</v>
      </c>
      <c r="Q579" t="str">
        <f t="shared" ref="Q579:Q642" si="56">LEFT(N579,FIND("/",N579)-1)</f>
        <v>technology</v>
      </c>
      <c r="R579" t="str">
        <f t="shared" ref="R579:R642" si="57">MID(N579,FIND("/",N579)+1,20)</f>
        <v>web</v>
      </c>
      <c r="S579" s="11">
        <f t="shared" ref="S579:S642" si="58">(((J579/60)/60)/24)+DATE(1970,1,1)</f>
        <v>42450.589143518519</v>
      </c>
      <c r="T579" s="11">
        <f t="shared" ref="T579:T642" si="5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1">
        <f t="shared" si="58"/>
        <v>42230.578622685185</v>
      </c>
      <c r="T580" s="11">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1">
        <f t="shared" si="58"/>
        <v>41968.852118055554</v>
      </c>
      <c r="T581" s="11">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1">
        <f t="shared" si="58"/>
        <v>42605.908182870371</v>
      </c>
      <c r="T582" s="11">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t="e">
        <f t="shared" si="55"/>
        <v>#DIV/0!</v>
      </c>
      <c r="Q583" t="str">
        <f t="shared" si="56"/>
        <v>technology</v>
      </c>
      <c r="R583" t="str">
        <f t="shared" si="57"/>
        <v>web</v>
      </c>
      <c r="S583" s="11">
        <f t="shared" si="58"/>
        <v>42188.012777777782</v>
      </c>
      <c r="T583" s="11">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t="e">
        <f t="shared" si="55"/>
        <v>#DIV/0!</v>
      </c>
      <c r="Q584" t="str">
        <f t="shared" si="56"/>
        <v>technology</v>
      </c>
      <c r="R584" t="str">
        <f t="shared" si="57"/>
        <v>web</v>
      </c>
      <c r="S584" s="11">
        <f t="shared" si="58"/>
        <v>42055.739803240736</v>
      </c>
      <c r="T584" s="11">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1">
        <f t="shared" si="58"/>
        <v>42052.93850694444</v>
      </c>
      <c r="T585" s="11">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1">
        <f t="shared" si="58"/>
        <v>42049.716620370367</v>
      </c>
      <c r="T586" s="11">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t="e">
        <f t="shared" si="55"/>
        <v>#DIV/0!</v>
      </c>
      <c r="Q587" t="str">
        <f t="shared" si="56"/>
        <v>technology</v>
      </c>
      <c r="R587" t="str">
        <f t="shared" si="57"/>
        <v>web</v>
      </c>
      <c r="S587" s="11">
        <f t="shared" si="58"/>
        <v>42283.3909375</v>
      </c>
      <c r="T587" s="11">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1">
        <f t="shared" si="58"/>
        <v>42020.854247685187</v>
      </c>
      <c r="T588" s="11">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1">
        <f t="shared" si="58"/>
        <v>42080.757326388892</v>
      </c>
      <c r="T589" s="11">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1">
        <f t="shared" si="58"/>
        <v>42631.769513888896</v>
      </c>
      <c r="T590" s="11">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1">
        <f t="shared" si="58"/>
        <v>42178.614571759259</v>
      </c>
      <c r="T591" s="11">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1">
        <f t="shared" si="58"/>
        <v>42377.554756944446</v>
      </c>
      <c r="T592" s="11">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1">
        <f t="shared" si="58"/>
        <v>42177.543171296296</v>
      </c>
      <c r="T593" s="11">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1">
        <f t="shared" si="58"/>
        <v>41946.232175925928</v>
      </c>
      <c r="T594" s="11">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1">
        <f t="shared" si="58"/>
        <v>42070.677604166667</v>
      </c>
      <c r="T595" s="11">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1">
        <f t="shared" si="58"/>
        <v>42446.780162037037</v>
      </c>
      <c r="T596" s="11">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1">
        <f t="shared" si="58"/>
        <v>42083.069884259254</v>
      </c>
      <c r="T597" s="11">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1">
        <f t="shared" si="58"/>
        <v>42646.896898148145</v>
      </c>
      <c r="T598" s="11">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1">
        <f t="shared" si="58"/>
        <v>42545.705266203702</v>
      </c>
      <c r="T599" s="11">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1">
        <f t="shared" si="58"/>
        <v>41948.00209490741</v>
      </c>
      <c r="T600" s="11">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1">
        <f t="shared" si="58"/>
        <v>42047.812523148154</v>
      </c>
      <c r="T601" s="11">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1">
        <f t="shared" si="58"/>
        <v>42073.798171296294</v>
      </c>
      <c r="T602" s="11">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1">
        <f t="shared" si="58"/>
        <v>41969.858090277776</v>
      </c>
      <c r="T603" s="11">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t="e">
        <f t="shared" si="55"/>
        <v>#DIV/0!</v>
      </c>
      <c r="Q604" t="str">
        <f t="shared" si="56"/>
        <v>technology</v>
      </c>
      <c r="R604" t="str">
        <f t="shared" si="57"/>
        <v>web</v>
      </c>
      <c r="S604" s="11">
        <f t="shared" si="58"/>
        <v>42143.79415509259</v>
      </c>
      <c r="T604" s="11">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1">
        <f t="shared" si="58"/>
        <v>41835.639155092591</v>
      </c>
      <c r="T605" s="11">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t="e">
        <f t="shared" si="55"/>
        <v>#DIV/0!</v>
      </c>
      <c r="Q606" t="str">
        <f t="shared" si="56"/>
        <v>technology</v>
      </c>
      <c r="R606" t="str">
        <f t="shared" si="57"/>
        <v>web</v>
      </c>
      <c r="S606" s="11">
        <f t="shared" si="58"/>
        <v>41849.035370370373</v>
      </c>
      <c r="T606" s="11">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1">
        <f t="shared" si="58"/>
        <v>42194.357731481476</v>
      </c>
      <c r="T607" s="11">
        <f t="shared" si="5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1">
        <f t="shared" si="58"/>
        <v>42102.650567129633</v>
      </c>
      <c r="T608" s="11">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t="e">
        <f t="shared" si="55"/>
        <v>#DIV/0!</v>
      </c>
      <c r="Q609" t="str">
        <f t="shared" si="56"/>
        <v>technology</v>
      </c>
      <c r="R609" t="str">
        <f t="shared" si="57"/>
        <v>web</v>
      </c>
      <c r="S609" s="11">
        <f t="shared" si="58"/>
        <v>42300.825648148151</v>
      </c>
      <c r="T609" s="11">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1">
        <f t="shared" si="58"/>
        <v>42140.921064814815</v>
      </c>
      <c r="T610" s="11">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1">
        <f t="shared" si="58"/>
        <v>42307.034074074079</v>
      </c>
      <c r="T611" s="11">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t="e">
        <f t="shared" si="55"/>
        <v>#DIV/0!</v>
      </c>
      <c r="Q612" t="str">
        <f t="shared" si="56"/>
        <v>technology</v>
      </c>
      <c r="R612" t="str">
        <f t="shared" si="57"/>
        <v>web</v>
      </c>
      <c r="S612" s="11">
        <f t="shared" si="58"/>
        <v>42086.83085648148</v>
      </c>
      <c r="T612" s="11">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t="e">
        <f t="shared" si="55"/>
        <v>#DIV/0!</v>
      </c>
      <c r="Q613" t="str">
        <f t="shared" si="56"/>
        <v>technology</v>
      </c>
      <c r="R613" t="str">
        <f t="shared" si="57"/>
        <v>web</v>
      </c>
      <c r="S613" s="11">
        <f t="shared" si="58"/>
        <v>42328.560613425929</v>
      </c>
      <c r="T613" s="11">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t="e">
        <f t="shared" si="55"/>
        <v>#DIV/0!</v>
      </c>
      <c r="Q614" t="str">
        <f t="shared" si="56"/>
        <v>technology</v>
      </c>
      <c r="R614" t="str">
        <f t="shared" si="57"/>
        <v>web</v>
      </c>
      <c r="S614" s="11">
        <f t="shared" si="58"/>
        <v>42585.031782407401</v>
      </c>
      <c r="T614" s="11">
        <f t="shared" si="5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1">
        <f t="shared" si="58"/>
        <v>42247.496759259258</v>
      </c>
      <c r="T615" s="11">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t="e">
        <f t="shared" si="55"/>
        <v>#DIV/0!</v>
      </c>
      <c r="Q616" t="str">
        <f t="shared" si="56"/>
        <v>technology</v>
      </c>
      <c r="R616" t="str">
        <f t="shared" si="57"/>
        <v>web</v>
      </c>
      <c r="S616" s="11">
        <f t="shared" si="58"/>
        <v>42515.061805555553</v>
      </c>
      <c r="T616" s="11">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t="e">
        <f t="shared" si="55"/>
        <v>#DIV/0!</v>
      </c>
      <c r="Q617" t="str">
        <f t="shared" si="56"/>
        <v>technology</v>
      </c>
      <c r="R617" t="str">
        <f t="shared" si="57"/>
        <v>web</v>
      </c>
      <c r="S617" s="11">
        <f t="shared" si="58"/>
        <v>42242.122210648144</v>
      </c>
      <c r="T617" s="11">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t="e">
        <f t="shared" si="55"/>
        <v>#DIV/0!</v>
      </c>
      <c r="Q618" t="str">
        <f t="shared" si="56"/>
        <v>technology</v>
      </c>
      <c r="R618" t="str">
        <f t="shared" si="57"/>
        <v>web</v>
      </c>
      <c r="S618" s="11">
        <f t="shared" si="58"/>
        <v>42761.376238425932</v>
      </c>
      <c r="T618" s="11">
        <f t="shared" si="5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1">
        <f t="shared" si="58"/>
        <v>42087.343090277776</v>
      </c>
      <c r="T619" s="11">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t="e">
        <f t="shared" si="55"/>
        <v>#DIV/0!</v>
      </c>
      <c r="Q620" t="str">
        <f t="shared" si="56"/>
        <v>technology</v>
      </c>
      <c r="R620" t="str">
        <f t="shared" si="57"/>
        <v>web</v>
      </c>
      <c r="S620" s="11">
        <f t="shared" si="58"/>
        <v>42317.810219907406</v>
      </c>
      <c r="T620" s="11">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1">
        <f t="shared" si="58"/>
        <v>41908.650347222225</v>
      </c>
      <c r="T621" s="11">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1">
        <f t="shared" si="58"/>
        <v>41831.716874999998</v>
      </c>
      <c r="T622" s="11">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1">
        <f t="shared" si="58"/>
        <v>42528.987696759257</v>
      </c>
      <c r="T623" s="11">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1">
        <f t="shared" si="58"/>
        <v>42532.774745370371</v>
      </c>
      <c r="T624" s="11">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t="e">
        <f t="shared" si="55"/>
        <v>#DIV/0!</v>
      </c>
      <c r="Q625" t="str">
        <f t="shared" si="56"/>
        <v>technology</v>
      </c>
      <c r="R625" t="str">
        <f t="shared" si="57"/>
        <v>web</v>
      </c>
      <c r="S625" s="11">
        <f t="shared" si="58"/>
        <v>42122.009224537032</v>
      </c>
      <c r="T625" s="11">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t="e">
        <f t="shared" si="55"/>
        <v>#DIV/0!</v>
      </c>
      <c r="Q626" t="str">
        <f t="shared" si="56"/>
        <v>technology</v>
      </c>
      <c r="R626" t="str">
        <f t="shared" si="57"/>
        <v>web</v>
      </c>
      <c r="S626" s="11">
        <f t="shared" si="58"/>
        <v>42108.988900462966</v>
      </c>
      <c r="T626" s="11">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t="e">
        <f t="shared" si="55"/>
        <v>#DIV/0!</v>
      </c>
      <c r="Q627" t="str">
        <f t="shared" si="56"/>
        <v>technology</v>
      </c>
      <c r="R627" t="str">
        <f t="shared" si="57"/>
        <v>web</v>
      </c>
      <c r="S627" s="11">
        <f t="shared" si="58"/>
        <v>42790.895567129628</v>
      </c>
      <c r="T627" s="11">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1">
        <f t="shared" si="58"/>
        <v>42198.559479166666</v>
      </c>
      <c r="T628" s="11">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1">
        <f t="shared" si="58"/>
        <v>42384.306840277779</v>
      </c>
      <c r="T629" s="11">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t="e">
        <f t="shared" si="55"/>
        <v>#DIV/0!</v>
      </c>
      <c r="Q630" t="str">
        <f t="shared" si="56"/>
        <v>technology</v>
      </c>
      <c r="R630" t="str">
        <f t="shared" si="57"/>
        <v>web</v>
      </c>
      <c r="S630" s="11">
        <f t="shared" si="58"/>
        <v>41803.692789351851</v>
      </c>
      <c r="T630" s="11">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1">
        <f t="shared" si="58"/>
        <v>42474.637824074074</v>
      </c>
      <c r="T631" s="11">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1">
        <f t="shared" si="58"/>
        <v>42223.619456018518</v>
      </c>
      <c r="T632" s="11">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1">
        <f t="shared" si="58"/>
        <v>42489.772326388891</v>
      </c>
      <c r="T633" s="11">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t="e">
        <f t="shared" si="55"/>
        <v>#DIV/0!</v>
      </c>
      <c r="Q634" t="str">
        <f t="shared" si="56"/>
        <v>technology</v>
      </c>
      <c r="R634" t="str">
        <f t="shared" si="57"/>
        <v>web</v>
      </c>
      <c r="S634" s="11">
        <f t="shared" si="58"/>
        <v>42303.659317129626</v>
      </c>
      <c r="T634" s="11">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1">
        <f t="shared" si="58"/>
        <v>42507.29932870371</v>
      </c>
      <c r="T635" s="11">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1">
        <f t="shared" si="58"/>
        <v>42031.928576388891</v>
      </c>
      <c r="T636" s="11">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1">
        <f t="shared" si="58"/>
        <v>42076.092152777783</v>
      </c>
      <c r="T637" s="11">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1">
        <f t="shared" si="58"/>
        <v>42131.455439814818</v>
      </c>
      <c r="T638" s="11">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t="e">
        <f t="shared" si="55"/>
        <v>#DIV/0!</v>
      </c>
      <c r="Q639" t="str">
        <f t="shared" si="56"/>
        <v>technology</v>
      </c>
      <c r="R639" t="str">
        <f t="shared" si="57"/>
        <v>web</v>
      </c>
      <c r="S639" s="11">
        <f t="shared" si="58"/>
        <v>42762.962013888886</v>
      </c>
      <c r="T639" s="11">
        <f t="shared" si="5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1">
        <f t="shared" si="58"/>
        <v>42759.593310185184</v>
      </c>
      <c r="T640" s="11">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1">
        <f t="shared" si="58"/>
        <v>41865.583275462966</v>
      </c>
      <c r="T641" s="11">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1">
        <f t="shared" si="58"/>
        <v>42683.420312500006</v>
      </c>
      <c r="T642" s="11">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E643/L643</f>
        <v>151.31746031746033</v>
      </c>
      <c r="Q643" t="str">
        <f t="shared" ref="Q643:Q706" si="62">LEFT(N643,FIND("/",N643)-1)</f>
        <v>technology</v>
      </c>
      <c r="R643" t="str">
        <f t="shared" ref="R643:R706" si="63">MID(N643,FIND("/",N643)+1,20)</f>
        <v>wearables</v>
      </c>
      <c r="S643" s="11">
        <f t="shared" ref="S643:S706" si="64">(((J643/60)/60)/24)+DATE(1970,1,1)</f>
        <v>42199.57</v>
      </c>
      <c r="T643" s="11">
        <f t="shared" ref="T643:T706" si="65">(((I643/60)/60)/24)+DATE(1970,1,1)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1">
        <f t="shared" si="64"/>
        <v>42199.651319444441</v>
      </c>
      <c r="T644" s="11">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1">
        <f t="shared" si="64"/>
        <v>42100.642071759255</v>
      </c>
      <c r="T645" s="11">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1">
        <f t="shared" si="64"/>
        <v>41898.665960648148</v>
      </c>
      <c r="T646" s="11">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1">
        <f t="shared" si="64"/>
        <v>42564.026319444441</v>
      </c>
      <c r="T647" s="11">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1">
        <f t="shared" si="64"/>
        <v>41832.852627314816</v>
      </c>
      <c r="T648" s="11">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1">
        <f t="shared" si="64"/>
        <v>42416.767928240741</v>
      </c>
      <c r="T649" s="11">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1">
        <f t="shared" si="64"/>
        <v>41891.693379629629</v>
      </c>
      <c r="T650" s="11">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1">
        <f t="shared" si="64"/>
        <v>41877.912187499998</v>
      </c>
      <c r="T651" s="11">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1">
        <f t="shared" si="64"/>
        <v>41932.036851851852</v>
      </c>
      <c r="T652" s="11">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1">
        <f t="shared" si="64"/>
        <v>41956.017488425925</v>
      </c>
      <c r="T653" s="11">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1">
        <f t="shared" si="64"/>
        <v>42675.690393518518</v>
      </c>
      <c r="T654" s="11">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1">
        <f t="shared" si="64"/>
        <v>42199.618518518517</v>
      </c>
      <c r="T655" s="11">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1">
        <f t="shared" si="64"/>
        <v>42163.957326388889</v>
      </c>
      <c r="T656" s="11">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1">
        <f t="shared" si="64"/>
        <v>42045.957314814819</v>
      </c>
      <c r="T657" s="11">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1">
        <f t="shared" si="64"/>
        <v>42417.804618055554</v>
      </c>
      <c r="T658" s="11">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1">
        <f t="shared" si="64"/>
        <v>42331.84574074074</v>
      </c>
      <c r="T659" s="11">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1">
        <f t="shared" si="64"/>
        <v>42179.160752314812</v>
      </c>
      <c r="T660" s="11">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1">
        <f t="shared" si="64"/>
        <v>42209.593692129631</v>
      </c>
      <c r="T661" s="11">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1">
        <f t="shared" si="64"/>
        <v>41922.741655092592</v>
      </c>
      <c r="T662" s="11">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1">
        <f t="shared" si="64"/>
        <v>42636.645358796297</v>
      </c>
      <c r="T663" s="11">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1">
        <f t="shared" si="64"/>
        <v>41990.438043981485</v>
      </c>
      <c r="T664" s="11">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1">
        <f t="shared" si="64"/>
        <v>42173.843240740738</v>
      </c>
      <c r="T665" s="11">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1">
        <f t="shared" si="64"/>
        <v>42077.666377314818</v>
      </c>
      <c r="T666" s="11">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1">
        <f t="shared" si="64"/>
        <v>42688.711354166662</v>
      </c>
      <c r="T667" s="11">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1">
        <f t="shared" si="64"/>
        <v>41838.832152777781</v>
      </c>
      <c r="T668" s="11">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1">
        <f t="shared" si="64"/>
        <v>42632.373414351852</v>
      </c>
      <c r="T669" s="11">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1">
        <f t="shared" si="64"/>
        <v>42090.831273148149</v>
      </c>
      <c r="T670" s="11">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1">
        <f t="shared" si="64"/>
        <v>42527.625671296293</v>
      </c>
      <c r="T671" s="11">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1">
        <f t="shared" si="64"/>
        <v>42506.709722222222</v>
      </c>
      <c r="T672" s="11">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1">
        <f t="shared" si="64"/>
        <v>41984.692731481482</v>
      </c>
      <c r="T673" s="11">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1">
        <f t="shared" si="64"/>
        <v>41974.219490740739</v>
      </c>
      <c r="T674" s="11">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1">
        <f t="shared" si="64"/>
        <v>41838.840474537035</v>
      </c>
      <c r="T675" s="11">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1">
        <f t="shared" si="64"/>
        <v>41803.116053240738</v>
      </c>
      <c r="T676" s="11">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1">
        <f t="shared" si="64"/>
        <v>41975.930601851855</v>
      </c>
      <c r="T677" s="11">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1">
        <f t="shared" si="64"/>
        <v>42012.768298611118</v>
      </c>
      <c r="T678" s="11">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1">
        <f t="shared" si="64"/>
        <v>42504.403877314813</v>
      </c>
      <c r="T679" s="11">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1">
        <f t="shared" si="64"/>
        <v>42481.376597222217</v>
      </c>
      <c r="T680" s="11">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1">
        <f t="shared" si="64"/>
        <v>42556.695706018523</v>
      </c>
      <c r="T681" s="11">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1">
        <f t="shared" si="64"/>
        <v>41864.501516203702</v>
      </c>
      <c r="T682" s="11">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1">
        <f t="shared" si="64"/>
        <v>42639.805601851855</v>
      </c>
      <c r="T683" s="11">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1">
        <f t="shared" si="64"/>
        <v>42778.765300925923</v>
      </c>
      <c r="T684" s="11">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1">
        <f t="shared" si="64"/>
        <v>42634.900046296301</v>
      </c>
      <c r="T685" s="11">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1">
        <f t="shared" si="64"/>
        <v>41809.473275462966</v>
      </c>
      <c r="T686" s="11">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1">
        <f t="shared" si="64"/>
        <v>41971.866574074069</v>
      </c>
      <c r="T687" s="11">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t="e">
        <f t="shared" si="61"/>
        <v>#DIV/0!</v>
      </c>
      <c r="Q688" t="str">
        <f t="shared" si="62"/>
        <v>technology</v>
      </c>
      <c r="R688" t="str">
        <f t="shared" si="63"/>
        <v>wearables</v>
      </c>
      <c r="S688" s="11">
        <f t="shared" si="64"/>
        <v>42189.673263888893</v>
      </c>
      <c r="T688" s="11">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1">
        <f t="shared" si="64"/>
        <v>42711.750613425931</v>
      </c>
      <c r="T689" s="11">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1">
        <f t="shared" si="64"/>
        <v>42262.104780092588</v>
      </c>
      <c r="T690" s="11">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1">
        <f t="shared" si="64"/>
        <v>42675.66778935185</v>
      </c>
      <c r="T691" s="11">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1">
        <f t="shared" si="64"/>
        <v>42579.634733796294</v>
      </c>
      <c r="T692" s="11">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1">
        <f t="shared" si="64"/>
        <v>42158.028310185182</v>
      </c>
      <c r="T693" s="11">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1">
        <f t="shared" si="64"/>
        <v>42696.37572916667</v>
      </c>
      <c r="T694" s="11">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1">
        <f t="shared" si="64"/>
        <v>42094.808182870373</v>
      </c>
      <c r="T695" s="11">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1">
        <f t="shared" si="64"/>
        <v>42737.663877314815</v>
      </c>
      <c r="T696" s="11">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1">
        <f t="shared" si="64"/>
        <v>41913.521064814813</v>
      </c>
      <c r="T697" s="11">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1">
        <f t="shared" si="64"/>
        <v>41815.927106481482</v>
      </c>
      <c r="T698" s="11">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1">
        <f t="shared" si="64"/>
        <v>42388.523020833338</v>
      </c>
      <c r="T699" s="11">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1">
        <f t="shared" si="64"/>
        <v>41866.931076388886</v>
      </c>
      <c r="T700" s="11">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1">
        <f t="shared" si="64"/>
        <v>41563.485509259262</v>
      </c>
      <c r="T701" s="11">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1">
        <f t="shared" si="64"/>
        <v>42715.688437500001</v>
      </c>
      <c r="T702" s="11">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1">
        <f t="shared" si="64"/>
        <v>41813.662962962961</v>
      </c>
      <c r="T703" s="11">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1">
        <f t="shared" si="64"/>
        <v>42668.726701388892</v>
      </c>
      <c r="T704" s="11">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1">
        <f t="shared" si="64"/>
        <v>42711.950798611113</v>
      </c>
      <c r="T705" s="11">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1">
        <f t="shared" si="64"/>
        <v>42726.192916666667</v>
      </c>
      <c r="T706" s="11">
        <f t="shared" si="65"/>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E707/L707</f>
        <v>195.4</v>
      </c>
      <c r="Q707" t="str">
        <f t="shared" ref="Q707:Q770" si="68">LEFT(N707,FIND("/",N707)-1)</f>
        <v>technology</v>
      </c>
      <c r="R707" t="str">
        <f t="shared" ref="R707:R770" si="69">MID(N707,FIND("/",N707)+1,20)</f>
        <v>wearables</v>
      </c>
      <c r="S707" s="11">
        <f t="shared" ref="S707:S770" si="70">(((J707/60)/60)/24)+DATE(1970,1,1)</f>
        <v>42726.491643518515</v>
      </c>
      <c r="T707" s="11">
        <f t="shared" ref="T707:T770" si="71">(((I707/60)/60)/24)+DATE(1970,1,1)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t="e">
        <f t="shared" si="67"/>
        <v>#DIV/0!</v>
      </c>
      <c r="Q708" t="str">
        <f t="shared" si="68"/>
        <v>technology</v>
      </c>
      <c r="R708" t="str">
        <f t="shared" si="69"/>
        <v>wearables</v>
      </c>
      <c r="S708" s="11">
        <f t="shared" si="70"/>
        <v>42676.995173611111</v>
      </c>
      <c r="T708" s="11">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1">
        <f t="shared" si="70"/>
        <v>42696.663506944446</v>
      </c>
      <c r="T709" s="11">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1">
        <f t="shared" si="70"/>
        <v>41835.581018518518</v>
      </c>
      <c r="T710" s="11">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1">
        <f t="shared" si="70"/>
        <v>41948.041192129633</v>
      </c>
      <c r="T711" s="11">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t="e">
        <f t="shared" si="67"/>
        <v>#DIV/0!</v>
      </c>
      <c r="Q712" t="str">
        <f t="shared" si="68"/>
        <v>technology</v>
      </c>
      <c r="R712" t="str">
        <f t="shared" si="69"/>
        <v>wearables</v>
      </c>
      <c r="S712" s="11">
        <f t="shared" si="70"/>
        <v>41837.984976851854</v>
      </c>
      <c r="T712" s="11">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1">
        <f t="shared" si="70"/>
        <v>42678.459120370375</v>
      </c>
      <c r="T713" s="11">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1">
        <f t="shared" si="70"/>
        <v>42384.680925925932</v>
      </c>
      <c r="T714" s="11">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1">
        <f t="shared" si="70"/>
        <v>42496.529305555552</v>
      </c>
      <c r="T715" s="11">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1">
        <f t="shared" si="70"/>
        <v>42734.787986111114</v>
      </c>
      <c r="T716" s="11">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1">
        <f t="shared" si="70"/>
        <v>42273.090740740736</v>
      </c>
      <c r="T717" s="11">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1">
        <f t="shared" si="70"/>
        <v>41940.658645833333</v>
      </c>
      <c r="T718" s="11">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1">
        <f t="shared" si="70"/>
        <v>41857.854189814818</v>
      </c>
      <c r="T719" s="11">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1">
        <f t="shared" si="70"/>
        <v>42752.845451388886</v>
      </c>
      <c r="T720" s="11">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1">
        <f t="shared" si="70"/>
        <v>42409.040231481486</v>
      </c>
      <c r="T721" s="11">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1">
        <f t="shared" si="70"/>
        <v>40909.649201388893</v>
      </c>
      <c r="T722" s="11">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1">
        <f t="shared" si="70"/>
        <v>41807.571840277778</v>
      </c>
      <c r="T723" s="11">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1">
        <f t="shared" si="70"/>
        <v>40977.805300925924</v>
      </c>
      <c r="T724" s="11">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1">
        <f t="shared" si="70"/>
        <v>42184.816539351858</v>
      </c>
      <c r="T725" s="11">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1">
        <f t="shared" si="70"/>
        <v>40694.638460648144</v>
      </c>
      <c r="T726" s="11">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1">
        <f t="shared" si="70"/>
        <v>42321.626296296294</v>
      </c>
      <c r="T727" s="11">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1">
        <f t="shared" si="70"/>
        <v>41346.042673611111</v>
      </c>
      <c r="T728" s="11">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1">
        <f t="shared" si="70"/>
        <v>41247.020243055551</v>
      </c>
      <c r="T729" s="11">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1">
        <f t="shared" si="70"/>
        <v>40731.837465277778</v>
      </c>
      <c r="T730" s="11">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1">
        <f t="shared" si="70"/>
        <v>41111.185891203706</v>
      </c>
      <c r="T731" s="11">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1">
        <f t="shared" si="70"/>
        <v>40854.745266203703</v>
      </c>
      <c r="T732" s="11">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1">
        <f t="shared" si="70"/>
        <v>40879.795682870368</v>
      </c>
      <c r="T733" s="11">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1">
        <f t="shared" si="70"/>
        <v>41486.424317129626</v>
      </c>
      <c r="T734" s="11">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1">
        <f t="shared" si="70"/>
        <v>41598.420046296298</v>
      </c>
      <c r="T735" s="11">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1">
        <f t="shared" si="70"/>
        <v>42102.164583333331</v>
      </c>
      <c r="T736" s="11">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1">
        <f t="shared" si="70"/>
        <v>41946.029467592591</v>
      </c>
      <c r="T737" s="11">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1">
        <f t="shared" si="70"/>
        <v>41579.734259259261</v>
      </c>
      <c r="T738" s="11">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1">
        <f t="shared" si="70"/>
        <v>41667.275312500002</v>
      </c>
      <c r="T739" s="11">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1">
        <f t="shared" si="70"/>
        <v>41943.604097222218</v>
      </c>
      <c r="T740" s="11">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1">
        <f t="shared" si="70"/>
        <v>41829.502650462964</v>
      </c>
      <c r="T741" s="11">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1">
        <f t="shared" si="70"/>
        <v>42162.146782407406</v>
      </c>
      <c r="T742" s="11">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1">
        <f t="shared" si="70"/>
        <v>41401.648217592592</v>
      </c>
      <c r="T743" s="11">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1">
        <f t="shared" si="70"/>
        <v>41689.917962962965</v>
      </c>
      <c r="T744" s="11">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1">
        <f t="shared" si="70"/>
        <v>40990.709317129629</v>
      </c>
      <c r="T745" s="11">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1">
        <f t="shared" si="70"/>
        <v>41226.95721064815</v>
      </c>
      <c r="T746" s="11">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1">
        <f t="shared" si="70"/>
        <v>41367.572280092594</v>
      </c>
      <c r="T747" s="11">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1">
        <f t="shared" si="70"/>
        <v>41157.042928240742</v>
      </c>
      <c r="T748" s="11">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1">
        <f t="shared" si="70"/>
        <v>41988.548831018517</v>
      </c>
      <c r="T749" s="11">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1">
        <f t="shared" si="70"/>
        <v>41831.846828703703</v>
      </c>
      <c r="T750" s="11">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1">
        <f t="shared" si="70"/>
        <v>42733.94131944445</v>
      </c>
      <c r="T751" s="11">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1">
        <f t="shared" si="70"/>
        <v>41299.878148148149</v>
      </c>
      <c r="T752" s="11">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1">
        <f t="shared" si="70"/>
        <v>40713.630497685182</v>
      </c>
      <c r="T753" s="11">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1">
        <f t="shared" si="70"/>
        <v>42639.421493055561</v>
      </c>
      <c r="T754" s="11">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1">
        <f t="shared" si="70"/>
        <v>42019.590173611112</v>
      </c>
      <c r="T755" s="11">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1">
        <f t="shared" si="70"/>
        <v>41249.749085648145</v>
      </c>
      <c r="T756" s="11">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1">
        <f t="shared" si="70"/>
        <v>41383.605057870373</v>
      </c>
      <c r="T757" s="11">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1">
        <f t="shared" si="70"/>
        <v>40590.766886574071</v>
      </c>
      <c r="T758" s="11">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1">
        <f t="shared" si="70"/>
        <v>41235.054560185185</v>
      </c>
      <c r="T759" s="11">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1">
        <f t="shared" si="70"/>
        <v>40429.836435185185</v>
      </c>
      <c r="T760" s="11">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1">
        <f t="shared" si="70"/>
        <v>41789.330312500002</v>
      </c>
      <c r="T761" s="11">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t="e">
        <f t="shared" si="67"/>
        <v>#DIV/0!</v>
      </c>
      <c r="Q762" t="str">
        <f t="shared" si="68"/>
        <v>publishing</v>
      </c>
      <c r="R762" t="str">
        <f t="shared" si="69"/>
        <v>fiction</v>
      </c>
      <c r="S762" s="11">
        <f t="shared" si="70"/>
        <v>42670.764039351852</v>
      </c>
      <c r="T762" s="11">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1">
        <f t="shared" si="70"/>
        <v>41642.751458333332</v>
      </c>
      <c r="T763" s="11">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t="e">
        <f t="shared" si="67"/>
        <v>#DIV/0!</v>
      </c>
      <c r="Q764" t="str">
        <f t="shared" si="68"/>
        <v>publishing</v>
      </c>
      <c r="R764" t="str">
        <f t="shared" si="69"/>
        <v>fiction</v>
      </c>
      <c r="S764" s="11">
        <f t="shared" si="70"/>
        <v>42690.858449074076</v>
      </c>
      <c r="T764" s="11">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1">
        <f t="shared" si="70"/>
        <v>41471.446851851848</v>
      </c>
      <c r="T765" s="11">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t="e">
        <f t="shared" si="67"/>
        <v>#DIV/0!</v>
      </c>
      <c r="Q766" t="str">
        <f t="shared" si="68"/>
        <v>publishing</v>
      </c>
      <c r="R766" t="str">
        <f t="shared" si="69"/>
        <v>fiction</v>
      </c>
      <c r="S766" s="11">
        <f t="shared" si="70"/>
        <v>42227.173159722224</v>
      </c>
      <c r="T766" s="11">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1">
        <f t="shared" si="70"/>
        <v>41901.542638888888</v>
      </c>
      <c r="T767" s="11">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t="e">
        <f t="shared" si="67"/>
        <v>#DIV/0!</v>
      </c>
      <c r="Q768" t="str">
        <f t="shared" si="68"/>
        <v>publishing</v>
      </c>
      <c r="R768" t="str">
        <f t="shared" si="69"/>
        <v>fiction</v>
      </c>
      <c r="S768" s="11">
        <f t="shared" si="70"/>
        <v>42021.783368055556</v>
      </c>
      <c r="T768" s="11">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1">
        <f t="shared" si="70"/>
        <v>42115.143634259264</v>
      </c>
      <c r="T769" s="11">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t="e">
        <f t="shared" si="67"/>
        <v>#DIV/0!</v>
      </c>
      <c r="Q770" t="str">
        <f t="shared" si="68"/>
        <v>publishing</v>
      </c>
      <c r="R770" t="str">
        <f t="shared" si="69"/>
        <v>fiction</v>
      </c>
      <c r="S770" s="11">
        <f t="shared" si="70"/>
        <v>41594.207060185188</v>
      </c>
      <c r="T770" s="11">
        <f t="shared" si="71"/>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E771/L771</f>
        <v>31.846153846153847</v>
      </c>
      <c r="Q771" t="str">
        <f t="shared" ref="Q771:Q834" si="74">LEFT(N771,FIND("/",N771)-1)</f>
        <v>publishing</v>
      </c>
      <c r="R771" t="str">
        <f t="shared" ref="R771:R834" si="75">MID(N771,FIND("/",N771)+1,20)</f>
        <v>fiction</v>
      </c>
      <c r="S771" s="11">
        <f t="shared" ref="S771:S834" si="76">(((J771/60)/60)/24)+DATE(1970,1,1)</f>
        <v>41604.996458333335</v>
      </c>
      <c r="T771" s="11">
        <f t="shared" ref="T771:T834" si="77">(((I771/60)/60)/24)+DATE(1970,1,1)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t="e">
        <f t="shared" si="73"/>
        <v>#DIV/0!</v>
      </c>
      <c r="Q772" t="str">
        <f t="shared" si="74"/>
        <v>publishing</v>
      </c>
      <c r="R772" t="str">
        <f t="shared" si="75"/>
        <v>fiction</v>
      </c>
      <c r="S772" s="11">
        <f t="shared" si="76"/>
        <v>41289.999641203707</v>
      </c>
      <c r="T772" s="11">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1">
        <f t="shared" si="76"/>
        <v>42349.824097222227</v>
      </c>
      <c r="T773" s="11">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1">
        <f t="shared" si="76"/>
        <v>40068.056932870371</v>
      </c>
      <c r="T774" s="11">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1">
        <f t="shared" si="76"/>
        <v>42100.735937499994</v>
      </c>
      <c r="T775" s="11">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1">
        <f t="shared" si="76"/>
        <v>41663.780300925922</v>
      </c>
      <c r="T776" s="11">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1">
        <f t="shared" si="76"/>
        <v>40863.060127314813</v>
      </c>
      <c r="T777" s="11">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1">
        <f t="shared" si="76"/>
        <v>42250.685706018514</v>
      </c>
      <c r="T778" s="11">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1">
        <f t="shared" si="76"/>
        <v>41456.981215277774</v>
      </c>
      <c r="T779" s="11">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1">
        <f t="shared" si="76"/>
        <v>41729.702314814815</v>
      </c>
      <c r="T780" s="11">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1">
        <f t="shared" si="76"/>
        <v>40436.68408564815</v>
      </c>
      <c r="T781" s="11">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1">
        <f t="shared" si="76"/>
        <v>40636.673900462964</v>
      </c>
      <c r="T782" s="11">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1">
        <f t="shared" si="76"/>
        <v>41403.000856481485</v>
      </c>
      <c r="T783" s="11">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1">
        <f t="shared" si="76"/>
        <v>41116.758125</v>
      </c>
      <c r="T784" s="11">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1">
        <f t="shared" si="76"/>
        <v>40987.773715277777</v>
      </c>
      <c r="T785" s="11">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1">
        <f t="shared" si="76"/>
        <v>41675.149525462963</v>
      </c>
      <c r="T786" s="11">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1">
        <f t="shared" si="76"/>
        <v>41303.593923611108</v>
      </c>
      <c r="T787" s="11">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1">
        <f t="shared" si="76"/>
        <v>40983.055949074071</v>
      </c>
      <c r="T788" s="11">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1">
        <f t="shared" si="76"/>
        <v>41549.627615740741</v>
      </c>
      <c r="T789" s="11">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1">
        <f t="shared" si="76"/>
        <v>41059.006805555553</v>
      </c>
      <c r="T790" s="11">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1">
        <f t="shared" si="76"/>
        <v>41277.186111111114</v>
      </c>
      <c r="T791" s="11">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1">
        <f t="shared" si="76"/>
        <v>41276.047905092593</v>
      </c>
      <c r="T792" s="11">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1">
        <f t="shared" si="76"/>
        <v>41557.780624999999</v>
      </c>
      <c r="T793" s="11">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1">
        <f t="shared" si="76"/>
        <v>41555.873645833337</v>
      </c>
      <c r="T794" s="11">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1">
        <f t="shared" si="76"/>
        <v>41442.741249999999</v>
      </c>
      <c r="T795" s="11">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1">
        <f t="shared" si="76"/>
        <v>40736.115011574075</v>
      </c>
      <c r="T796" s="11">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1">
        <f t="shared" si="76"/>
        <v>40963.613032407404</v>
      </c>
      <c r="T797" s="11">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1">
        <f t="shared" si="76"/>
        <v>41502.882928240739</v>
      </c>
      <c r="T798" s="11">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1">
        <f t="shared" si="76"/>
        <v>40996.994074074071</v>
      </c>
      <c r="T799" s="11">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1">
        <f t="shared" si="76"/>
        <v>41882.590127314819</v>
      </c>
      <c r="T800" s="11">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1">
        <f t="shared" si="76"/>
        <v>40996.667199074072</v>
      </c>
      <c r="T801" s="11">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1">
        <f t="shared" si="76"/>
        <v>41863.433495370373</v>
      </c>
      <c r="T802" s="11">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1">
        <f t="shared" si="76"/>
        <v>40695.795370370368</v>
      </c>
      <c r="T803" s="11">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1">
        <f t="shared" si="76"/>
        <v>41123.022268518522</v>
      </c>
      <c r="T804" s="11">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1">
        <f t="shared" si="76"/>
        <v>40665.949976851851</v>
      </c>
      <c r="T805" s="11">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1">
        <f t="shared" si="76"/>
        <v>40730.105625000004</v>
      </c>
      <c r="T806" s="11">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1">
        <f t="shared" si="76"/>
        <v>40690.823055555556</v>
      </c>
      <c r="T807" s="11">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1">
        <f t="shared" si="76"/>
        <v>40763.691423611112</v>
      </c>
      <c r="T808" s="11">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1">
        <f t="shared" si="76"/>
        <v>42759.628599537042</v>
      </c>
      <c r="T809" s="11">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1">
        <f t="shared" si="76"/>
        <v>41962.100532407407</v>
      </c>
      <c r="T810" s="11">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1">
        <f t="shared" si="76"/>
        <v>41628.833680555559</v>
      </c>
      <c r="T811" s="11">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1">
        <f t="shared" si="76"/>
        <v>41123.056273148148</v>
      </c>
      <c r="T812" s="11">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1">
        <f t="shared" si="76"/>
        <v>41443.643541666665</v>
      </c>
      <c r="T813" s="11">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1">
        <f t="shared" si="76"/>
        <v>41282.017962962964</v>
      </c>
      <c r="T814" s="11">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1">
        <f t="shared" si="76"/>
        <v>41080.960243055553</v>
      </c>
      <c r="T815" s="11">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1">
        <f t="shared" si="76"/>
        <v>40679.743067129632</v>
      </c>
      <c r="T816" s="11">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1">
        <f t="shared" si="76"/>
        <v>41914.917858796296</v>
      </c>
      <c r="T817" s="11">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1">
        <f t="shared" si="76"/>
        <v>41341.870868055557</v>
      </c>
      <c r="T818" s="11">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1">
        <f t="shared" si="76"/>
        <v>40925.599664351852</v>
      </c>
      <c r="T819" s="11">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1">
        <f t="shared" si="76"/>
        <v>41120.882881944446</v>
      </c>
      <c r="T820" s="11">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1">
        <f t="shared" si="76"/>
        <v>41619.998310185183</v>
      </c>
      <c r="T821" s="11">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1">
        <f t="shared" si="76"/>
        <v>41768.841921296298</v>
      </c>
      <c r="T822" s="11">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1">
        <f t="shared" si="76"/>
        <v>42093.922048611115</v>
      </c>
      <c r="T823" s="11">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1">
        <f t="shared" si="76"/>
        <v>41157.947337962964</v>
      </c>
      <c r="T824" s="11">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1">
        <f t="shared" si="76"/>
        <v>42055.972824074073</v>
      </c>
      <c r="T825" s="11">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1">
        <f t="shared" si="76"/>
        <v>40250.242106481484</v>
      </c>
      <c r="T826" s="11">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1">
        <f t="shared" si="76"/>
        <v>41186.306527777779</v>
      </c>
      <c r="T827" s="11">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1">
        <f t="shared" si="76"/>
        <v>40973.038541666669</v>
      </c>
      <c r="T828" s="11">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1">
        <f t="shared" si="76"/>
        <v>40927.473460648151</v>
      </c>
      <c r="T829" s="11">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1">
        <f t="shared" si="76"/>
        <v>41073.050717592596</v>
      </c>
      <c r="T830" s="11">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1">
        <f t="shared" si="76"/>
        <v>42504.801388888889</v>
      </c>
      <c r="T831" s="11">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1">
        <f t="shared" si="76"/>
        <v>41325.525752314818</v>
      </c>
      <c r="T832" s="11">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1">
        <f t="shared" si="76"/>
        <v>40996.646921296298</v>
      </c>
      <c r="T833" s="11">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1">
        <f t="shared" si="76"/>
        <v>40869.675173611111</v>
      </c>
      <c r="T834" s="11">
        <f t="shared" si="77"/>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E835/L835</f>
        <v>148.78048780487805</v>
      </c>
      <c r="Q835" t="str">
        <f t="shared" ref="Q835:Q898" si="80">LEFT(N835,FIND("/",N835)-1)</f>
        <v>music</v>
      </c>
      <c r="R835" t="str">
        <f t="shared" ref="R835:R898" si="81">MID(N835,FIND("/",N835)+1,20)</f>
        <v>rock</v>
      </c>
      <c r="S835" s="11">
        <f t="shared" ref="S835:S898" si="82">(((J835/60)/60)/24)+DATE(1970,1,1)</f>
        <v>41718.878182870372</v>
      </c>
      <c r="T835" s="11">
        <f t="shared" ref="T835:T898" si="83">(((I835/60)/60)/24)+DATE(1970,1,1)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1">
        <f t="shared" si="82"/>
        <v>41422.822824074072</v>
      </c>
      <c r="T836" s="11">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1">
        <f t="shared" si="82"/>
        <v>41005.45784722222</v>
      </c>
      <c r="T837" s="11">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1">
        <f t="shared" si="82"/>
        <v>41524.056921296295</v>
      </c>
      <c r="T838" s="11">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1">
        <f t="shared" si="82"/>
        <v>41730.998402777775</v>
      </c>
      <c r="T839" s="11">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1">
        <f t="shared" si="82"/>
        <v>40895.897974537038</v>
      </c>
      <c r="T840" s="11">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1">
        <f t="shared" si="82"/>
        <v>41144.763379629629</v>
      </c>
      <c r="T841" s="11">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1">
        <f t="shared" si="82"/>
        <v>42607.226701388892</v>
      </c>
      <c r="T842" s="11">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1">
        <f t="shared" si="82"/>
        <v>41923.838692129626</v>
      </c>
      <c r="T843" s="11">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1">
        <f t="shared" si="82"/>
        <v>41526.592395833337</v>
      </c>
      <c r="T844" s="11">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1">
        <f t="shared" si="82"/>
        <v>42695.257870370369</v>
      </c>
      <c r="T845" s="11">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1">
        <f t="shared" si="82"/>
        <v>41905.684629629628</v>
      </c>
      <c r="T846" s="11">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1">
        <f t="shared" si="82"/>
        <v>42578.205972222218</v>
      </c>
      <c r="T847" s="11">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1">
        <f t="shared" si="82"/>
        <v>41694.391840277778</v>
      </c>
      <c r="T848" s="11">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1">
        <f t="shared" si="82"/>
        <v>42165.79833333334</v>
      </c>
      <c r="T849" s="11">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1">
        <f t="shared" si="82"/>
        <v>42078.792048611111</v>
      </c>
      <c r="T850" s="11">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1">
        <f t="shared" si="82"/>
        <v>42051.148888888885</v>
      </c>
      <c r="T851" s="11">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1">
        <f t="shared" si="82"/>
        <v>42452.827743055561</v>
      </c>
      <c r="T852" s="11">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1">
        <f t="shared" si="82"/>
        <v>42522.880243055552</v>
      </c>
      <c r="T853" s="11">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1">
        <f t="shared" si="82"/>
        <v>42656.805497685185</v>
      </c>
      <c r="T854" s="11">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1">
        <f t="shared" si="82"/>
        <v>42021.832280092596</v>
      </c>
      <c r="T855" s="11">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1">
        <f t="shared" si="82"/>
        <v>42702.212337962963</v>
      </c>
      <c r="T856" s="11">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1">
        <f t="shared" si="82"/>
        <v>42545.125196759262</v>
      </c>
      <c r="T857" s="11">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1">
        <f t="shared" si="82"/>
        <v>42609.311990740738</v>
      </c>
      <c r="T858" s="11">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1">
        <f t="shared" si="82"/>
        <v>42291.581377314811</v>
      </c>
      <c r="T859" s="11">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1">
        <f t="shared" si="82"/>
        <v>42079.745578703703</v>
      </c>
      <c r="T860" s="11">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1">
        <f t="shared" si="82"/>
        <v>42128.820231481484</v>
      </c>
      <c r="T861" s="11">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1">
        <f t="shared" si="82"/>
        <v>41570.482789351852</v>
      </c>
      <c r="T862" s="11">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1">
        <f t="shared" si="82"/>
        <v>42599.965324074074</v>
      </c>
      <c r="T863" s="11">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1">
        <f t="shared" si="82"/>
        <v>41559.5549537037</v>
      </c>
      <c r="T864" s="11">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1">
        <f t="shared" si="82"/>
        <v>40921.117662037039</v>
      </c>
      <c r="T865" s="11">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1">
        <f t="shared" si="82"/>
        <v>41541.106921296298</v>
      </c>
      <c r="T866" s="11">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1">
        <f t="shared" si="82"/>
        <v>41230.77311342593</v>
      </c>
      <c r="T867" s="11">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1">
        <f t="shared" si="82"/>
        <v>42025.637939814813</v>
      </c>
      <c r="T868" s="11">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1">
        <f t="shared" si="82"/>
        <v>40088.105393518519</v>
      </c>
      <c r="T869" s="11">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1">
        <f t="shared" si="82"/>
        <v>41616.027754629627</v>
      </c>
      <c r="T870" s="11">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1">
        <f t="shared" si="82"/>
        <v>41342.845567129632</v>
      </c>
      <c r="T871" s="11">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1">
        <f t="shared" si="82"/>
        <v>41488.022256944445</v>
      </c>
      <c r="T872" s="11">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1">
        <f t="shared" si="82"/>
        <v>41577.561284722222</v>
      </c>
      <c r="T873" s="11">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1">
        <f t="shared" si="82"/>
        <v>40567.825543981482</v>
      </c>
      <c r="T874" s="11">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1">
        <f t="shared" si="82"/>
        <v>41184.167129629634</v>
      </c>
      <c r="T875" s="11">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1">
        <f t="shared" si="82"/>
        <v>41368.583726851852</v>
      </c>
      <c r="T876" s="11">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t="e">
        <f t="shared" si="79"/>
        <v>#DIV/0!</v>
      </c>
      <c r="Q877" t="str">
        <f t="shared" si="80"/>
        <v>music</v>
      </c>
      <c r="R877" t="str">
        <f t="shared" si="81"/>
        <v>jazz</v>
      </c>
      <c r="S877" s="11">
        <f t="shared" si="82"/>
        <v>42248.723738425921</v>
      </c>
      <c r="T877" s="11">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1">
        <f t="shared" si="82"/>
        <v>41276.496840277774</v>
      </c>
      <c r="T878" s="11">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1">
        <f t="shared" si="82"/>
        <v>41597.788888888892</v>
      </c>
      <c r="T879" s="11">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1">
        <f t="shared" si="82"/>
        <v>40505.232916666668</v>
      </c>
      <c r="T880" s="11">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1">
        <f t="shared" si="82"/>
        <v>41037.829918981479</v>
      </c>
      <c r="T881" s="11">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1">
        <f t="shared" si="82"/>
        <v>41179.32104166667</v>
      </c>
      <c r="T882" s="11">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1">
        <f t="shared" si="82"/>
        <v>40877.25099537037</v>
      </c>
      <c r="T883" s="11">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1">
        <f t="shared" si="82"/>
        <v>40759.860532407409</v>
      </c>
      <c r="T884" s="11">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1">
        <f t="shared" si="82"/>
        <v>42371.935590277775</v>
      </c>
      <c r="T885" s="11">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1">
        <f t="shared" si="82"/>
        <v>40981.802615740737</v>
      </c>
      <c r="T886" s="11">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1">
        <f t="shared" si="82"/>
        <v>42713.941099537042</v>
      </c>
      <c r="T887" s="11">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1">
        <f t="shared" si="82"/>
        <v>42603.870520833334</v>
      </c>
      <c r="T888" s="11">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t="e">
        <f t="shared" si="79"/>
        <v>#DIV/0!</v>
      </c>
      <c r="Q889" t="str">
        <f t="shared" si="80"/>
        <v>music</v>
      </c>
      <c r="R889" t="str">
        <f t="shared" si="81"/>
        <v>indie rock</v>
      </c>
      <c r="S889" s="11">
        <f t="shared" si="82"/>
        <v>41026.958969907406</v>
      </c>
      <c r="T889" s="11">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1">
        <f t="shared" si="82"/>
        <v>40751.753298611111</v>
      </c>
      <c r="T890" s="11">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1">
        <f t="shared" si="82"/>
        <v>41887.784062500003</v>
      </c>
      <c r="T891" s="11">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1">
        <f t="shared" si="82"/>
        <v>41569.698831018519</v>
      </c>
      <c r="T892" s="11">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1">
        <f t="shared" si="82"/>
        <v>41842.031597222223</v>
      </c>
      <c r="T893" s="11">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1">
        <f t="shared" si="82"/>
        <v>40304.20003472222</v>
      </c>
      <c r="T894" s="11">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1">
        <f t="shared" si="82"/>
        <v>42065.897719907407</v>
      </c>
      <c r="T895" s="11">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1">
        <f t="shared" si="82"/>
        <v>42496.981597222228</v>
      </c>
      <c r="T896" s="11">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1">
        <f t="shared" si="82"/>
        <v>40431.127650462964</v>
      </c>
      <c r="T897" s="11">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1">
        <f t="shared" si="82"/>
        <v>42218.872986111113</v>
      </c>
      <c r="T898" s="11">
        <f t="shared" si="83"/>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t="e">
        <f t="shared" ref="P899:P962" si="85">E899/L899</f>
        <v>#DIV/0!</v>
      </c>
      <c r="Q899" t="str">
        <f t="shared" ref="Q899:Q962" si="86">LEFT(N899,FIND("/",N899)-1)</f>
        <v>music</v>
      </c>
      <c r="R899" t="str">
        <f t="shared" ref="R899:R962" si="87">MID(N899,FIND("/",N899)+1,20)</f>
        <v>indie rock</v>
      </c>
      <c r="S899" s="11">
        <f t="shared" ref="S899:S962" si="88">(((J899/60)/60)/24)+DATE(1970,1,1)</f>
        <v>41211.688750000001</v>
      </c>
      <c r="T899" s="11">
        <f t="shared" ref="T899:T962" si="8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1">
        <f t="shared" si="88"/>
        <v>40878.758217592593</v>
      </c>
      <c r="T900" s="11">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1">
        <f t="shared" si="88"/>
        <v>40646.099097222221</v>
      </c>
      <c r="T901" s="11">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1">
        <f t="shared" si="88"/>
        <v>42429.84956018519</v>
      </c>
      <c r="T902" s="11">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t="e">
        <f t="shared" si="85"/>
        <v>#DIV/0!</v>
      </c>
      <c r="Q903" t="str">
        <f t="shared" si="86"/>
        <v>music</v>
      </c>
      <c r="R903" t="str">
        <f t="shared" si="87"/>
        <v>jazz</v>
      </c>
      <c r="S903" s="11">
        <f t="shared" si="88"/>
        <v>40291.81150462963</v>
      </c>
      <c r="T903" s="11">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1">
        <f t="shared" si="88"/>
        <v>41829.965532407405</v>
      </c>
      <c r="T904" s="11">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1">
        <f t="shared" si="88"/>
        <v>41149.796064814815</v>
      </c>
      <c r="T905" s="11">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1">
        <f t="shared" si="88"/>
        <v>42342.080289351856</v>
      </c>
      <c r="T906" s="11">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1">
        <f t="shared" si="88"/>
        <v>40507.239884259259</v>
      </c>
      <c r="T907" s="11">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t="e">
        <f t="shared" si="85"/>
        <v>#DIV/0!</v>
      </c>
      <c r="Q908" t="str">
        <f t="shared" si="86"/>
        <v>music</v>
      </c>
      <c r="R908" t="str">
        <f t="shared" si="87"/>
        <v>jazz</v>
      </c>
      <c r="S908" s="11">
        <f t="shared" si="88"/>
        <v>41681.189699074072</v>
      </c>
      <c r="T908" s="11">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t="e">
        <f t="shared" si="85"/>
        <v>#DIV/0!</v>
      </c>
      <c r="Q909" t="str">
        <f t="shared" si="86"/>
        <v>music</v>
      </c>
      <c r="R909" t="str">
        <f t="shared" si="87"/>
        <v>jazz</v>
      </c>
      <c r="S909" s="11">
        <f t="shared" si="88"/>
        <v>40767.192395833335</v>
      </c>
      <c r="T909" s="11">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t="e">
        <f t="shared" si="85"/>
        <v>#DIV/0!</v>
      </c>
      <c r="Q910" t="str">
        <f t="shared" si="86"/>
        <v>music</v>
      </c>
      <c r="R910" t="str">
        <f t="shared" si="87"/>
        <v>jazz</v>
      </c>
      <c r="S910" s="11">
        <f t="shared" si="88"/>
        <v>40340.801562499997</v>
      </c>
      <c r="T910" s="11">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1">
        <f t="shared" si="88"/>
        <v>41081.69027777778</v>
      </c>
      <c r="T911" s="11">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1">
        <f t="shared" si="88"/>
        <v>42737.545358796298</v>
      </c>
      <c r="T912" s="11">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t="e">
        <f t="shared" si="85"/>
        <v>#DIV/0!</v>
      </c>
      <c r="Q913" t="str">
        <f t="shared" si="86"/>
        <v>music</v>
      </c>
      <c r="R913" t="str">
        <f t="shared" si="87"/>
        <v>jazz</v>
      </c>
      <c r="S913" s="11">
        <f t="shared" si="88"/>
        <v>41642.005150462966</v>
      </c>
      <c r="T913" s="11">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1">
        <f t="shared" si="88"/>
        <v>41194.109340277777</v>
      </c>
      <c r="T914" s="11">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1">
        <f t="shared" si="88"/>
        <v>41004.139108796298</v>
      </c>
      <c r="T915" s="11">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t="e">
        <f t="shared" si="85"/>
        <v>#DIV/0!</v>
      </c>
      <c r="Q916" t="str">
        <f t="shared" si="86"/>
        <v>music</v>
      </c>
      <c r="R916" t="str">
        <f t="shared" si="87"/>
        <v>jazz</v>
      </c>
      <c r="S916" s="11">
        <f t="shared" si="88"/>
        <v>41116.763275462967</v>
      </c>
      <c r="T916" s="11">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1">
        <f t="shared" si="88"/>
        <v>40937.679560185185</v>
      </c>
      <c r="T917" s="11">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t="e">
        <f t="shared" si="85"/>
        <v>#DIV/0!</v>
      </c>
      <c r="Q918" t="str">
        <f t="shared" si="86"/>
        <v>music</v>
      </c>
      <c r="R918" t="str">
        <f t="shared" si="87"/>
        <v>jazz</v>
      </c>
      <c r="S918" s="11">
        <f t="shared" si="88"/>
        <v>40434.853402777779</v>
      </c>
      <c r="T918" s="11">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1">
        <f t="shared" si="88"/>
        <v>41802.94363425926</v>
      </c>
      <c r="T919" s="11">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1">
        <f t="shared" si="88"/>
        <v>41944.916215277779</v>
      </c>
      <c r="T920" s="11">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1">
        <f t="shared" si="88"/>
        <v>41227.641724537039</v>
      </c>
      <c r="T921" s="11">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t="e">
        <f t="shared" si="85"/>
        <v>#DIV/0!</v>
      </c>
      <c r="Q922" t="str">
        <f t="shared" si="86"/>
        <v>music</v>
      </c>
      <c r="R922" t="str">
        <f t="shared" si="87"/>
        <v>jazz</v>
      </c>
      <c r="S922" s="11">
        <f t="shared" si="88"/>
        <v>41562.67155092593</v>
      </c>
      <c r="T922" s="11">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1">
        <f t="shared" si="88"/>
        <v>40847.171018518515</v>
      </c>
      <c r="T923" s="11">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1">
        <f t="shared" si="88"/>
        <v>41878.530011574076</v>
      </c>
      <c r="T924" s="11">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1">
        <f t="shared" si="88"/>
        <v>41934.959756944445</v>
      </c>
      <c r="T925" s="11">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1">
        <f t="shared" si="88"/>
        <v>41288.942928240744</v>
      </c>
      <c r="T926" s="11">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1">
        <f t="shared" si="88"/>
        <v>41575.880914351852</v>
      </c>
      <c r="T927" s="11">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t="e">
        <f t="shared" si="85"/>
        <v>#DIV/0!</v>
      </c>
      <c r="Q928" t="str">
        <f t="shared" si="86"/>
        <v>music</v>
      </c>
      <c r="R928" t="str">
        <f t="shared" si="87"/>
        <v>jazz</v>
      </c>
      <c r="S928" s="11">
        <f t="shared" si="88"/>
        <v>40338.02002314815</v>
      </c>
      <c r="T928" s="11">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t="e">
        <f t="shared" si="85"/>
        <v>#DIV/0!</v>
      </c>
      <c r="Q929" t="str">
        <f t="shared" si="86"/>
        <v>music</v>
      </c>
      <c r="R929" t="str">
        <f t="shared" si="87"/>
        <v>jazz</v>
      </c>
      <c r="S929" s="11">
        <f t="shared" si="88"/>
        <v>41013.822858796295</v>
      </c>
      <c r="T929" s="11">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1">
        <f t="shared" si="88"/>
        <v>41180.86241898148</v>
      </c>
      <c r="T930" s="11">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t="e">
        <f t="shared" si="85"/>
        <v>#DIV/0!</v>
      </c>
      <c r="Q931" t="str">
        <f t="shared" si="86"/>
        <v>music</v>
      </c>
      <c r="R931" t="str">
        <f t="shared" si="87"/>
        <v>jazz</v>
      </c>
      <c r="S931" s="11">
        <f t="shared" si="88"/>
        <v>40978.238067129627</v>
      </c>
      <c r="T931" s="11">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1">
        <f t="shared" si="88"/>
        <v>40312.915578703702</v>
      </c>
      <c r="T932" s="11">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1">
        <f t="shared" si="88"/>
        <v>41680.359976851854</v>
      </c>
      <c r="T933" s="11">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1">
        <f t="shared" si="88"/>
        <v>41310.969270833331</v>
      </c>
      <c r="T934" s="11">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1">
        <f t="shared" si="88"/>
        <v>41711.169085648151</v>
      </c>
      <c r="T935" s="11">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1">
        <f t="shared" si="88"/>
        <v>41733.737083333333</v>
      </c>
      <c r="T936" s="11">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1">
        <f t="shared" si="88"/>
        <v>42368.333668981482</v>
      </c>
      <c r="T937" s="11">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t="e">
        <f t="shared" si="85"/>
        <v>#DIV/0!</v>
      </c>
      <c r="Q938" t="str">
        <f t="shared" si="86"/>
        <v>music</v>
      </c>
      <c r="R938" t="str">
        <f t="shared" si="87"/>
        <v>jazz</v>
      </c>
      <c r="S938" s="11">
        <f t="shared" si="88"/>
        <v>40883.024178240739</v>
      </c>
      <c r="T938" s="11">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1">
        <f t="shared" si="88"/>
        <v>41551.798113425924</v>
      </c>
      <c r="T939" s="11">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1">
        <f t="shared" si="88"/>
        <v>41124.479722222226</v>
      </c>
      <c r="T940" s="11">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1">
        <f t="shared" si="88"/>
        <v>41416.763171296298</v>
      </c>
      <c r="T941" s="11">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1">
        <f t="shared" si="88"/>
        <v>42182.008402777778</v>
      </c>
      <c r="T942" s="11">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1">
        <f t="shared" si="88"/>
        <v>42746.096585648149</v>
      </c>
      <c r="T943" s="11">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1">
        <f t="shared" si="88"/>
        <v>42382.843287037031</v>
      </c>
      <c r="T944" s="11">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1">
        <f t="shared" si="88"/>
        <v>42673.66788194445</v>
      </c>
      <c r="T945" s="11">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1">
        <f t="shared" si="88"/>
        <v>42444.583912037036</v>
      </c>
      <c r="T946" s="11">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1">
        <f t="shared" si="88"/>
        <v>42732.872986111113</v>
      </c>
      <c r="T947" s="11">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1">
        <f t="shared" si="88"/>
        <v>42592.750555555554</v>
      </c>
      <c r="T948" s="11">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t="e">
        <f t="shared" si="85"/>
        <v>#DIV/0!</v>
      </c>
      <c r="Q949" t="str">
        <f t="shared" si="86"/>
        <v>technology</v>
      </c>
      <c r="R949" t="str">
        <f t="shared" si="87"/>
        <v>wearables</v>
      </c>
      <c r="S949" s="11">
        <f t="shared" si="88"/>
        <v>42491.781319444446</v>
      </c>
      <c r="T949" s="11">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1">
        <f t="shared" si="88"/>
        <v>42411.828287037039</v>
      </c>
      <c r="T950" s="11">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1">
        <f t="shared" si="88"/>
        <v>42361.043703703705</v>
      </c>
      <c r="T951" s="11">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1">
        <f t="shared" si="88"/>
        <v>42356.750706018516</v>
      </c>
      <c r="T952" s="11">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1">
        <f t="shared" si="88"/>
        <v>42480.653611111105</v>
      </c>
      <c r="T953" s="11">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1">
        <f t="shared" si="88"/>
        <v>42662.613564814819</v>
      </c>
      <c r="T954" s="11">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1">
        <f t="shared" si="88"/>
        <v>41999.164340277777</v>
      </c>
      <c r="T955" s="11">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1">
        <f t="shared" si="88"/>
        <v>42194.833784722221</v>
      </c>
      <c r="T956" s="11">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1">
        <f t="shared" si="88"/>
        <v>42586.295138888891</v>
      </c>
      <c r="T957" s="11">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1">
        <f t="shared" si="88"/>
        <v>42060.913877314815</v>
      </c>
      <c r="T958" s="11">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1">
        <f t="shared" si="88"/>
        <v>42660.552465277782</v>
      </c>
      <c r="T959" s="11">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1">
        <f t="shared" si="88"/>
        <v>42082.802812499998</v>
      </c>
      <c r="T960" s="11">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1">
        <f t="shared" si="88"/>
        <v>41993.174363425926</v>
      </c>
      <c r="T961" s="11">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1">
        <f t="shared" si="88"/>
        <v>42766.626793981486</v>
      </c>
      <c r="T962" s="11">
        <f t="shared" si="8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E963/L963</f>
        <v>364.35454545454547</v>
      </c>
      <c r="Q963" t="str">
        <f t="shared" ref="Q963:Q1026" si="92">LEFT(N963,FIND("/",N963)-1)</f>
        <v>technology</v>
      </c>
      <c r="R963" t="str">
        <f t="shared" ref="R963:R1026" si="93">MID(N963,FIND("/",N963)+1,20)</f>
        <v>wearables</v>
      </c>
      <c r="S963" s="11">
        <f t="shared" ref="S963:S1026" si="94">(((J963/60)/60)/24)+DATE(1970,1,1)</f>
        <v>42740.693692129629</v>
      </c>
      <c r="T963" s="11">
        <f t="shared" ref="T963:T1026" si="95">(((I963/60)/60)/24)+DATE(1970,1,1)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1">
        <f t="shared" si="94"/>
        <v>42373.712418981479</v>
      </c>
      <c r="T964" s="11">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1">
        <f t="shared" si="94"/>
        <v>42625.635636574079</v>
      </c>
      <c r="T965" s="11">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1">
        <f t="shared" si="94"/>
        <v>42208.628692129627</v>
      </c>
      <c r="T966" s="11">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1">
        <f t="shared" si="94"/>
        <v>42637.016736111109</v>
      </c>
      <c r="T967" s="11">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1">
        <f t="shared" si="94"/>
        <v>42619.635787037041</v>
      </c>
      <c r="T968" s="11">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1">
        <f t="shared" si="94"/>
        <v>42422.254328703704</v>
      </c>
      <c r="T969" s="11">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1">
        <f t="shared" si="94"/>
        <v>41836.847615740742</v>
      </c>
      <c r="T970" s="11">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1">
        <f t="shared" si="94"/>
        <v>42742.30332175926</v>
      </c>
      <c r="T971" s="11">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1">
        <f t="shared" si="94"/>
        <v>42721.220520833333</v>
      </c>
      <c r="T972" s="11">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1">
        <f t="shared" si="94"/>
        <v>42111.709027777775</v>
      </c>
      <c r="T973" s="11">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1">
        <f t="shared" si="94"/>
        <v>41856.865717592591</v>
      </c>
      <c r="T974" s="11">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1">
        <f t="shared" si="94"/>
        <v>42257.014965277776</v>
      </c>
      <c r="T975" s="11">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1">
        <f t="shared" si="94"/>
        <v>42424.749490740738</v>
      </c>
      <c r="T976" s="11">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1">
        <f t="shared" si="94"/>
        <v>42489.696585648147</v>
      </c>
      <c r="T977" s="11">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1">
        <f t="shared" si="94"/>
        <v>42185.058993055558</v>
      </c>
      <c r="T978" s="11">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1">
        <f t="shared" si="94"/>
        <v>42391.942094907412</v>
      </c>
      <c r="T979" s="11">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1">
        <f t="shared" si="94"/>
        <v>42395.309039351851</v>
      </c>
      <c r="T980" s="11">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1">
        <f t="shared" si="94"/>
        <v>42506.416990740734</v>
      </c>
      <c r="T981" s="11">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1">
        <f t="shared" si="94"/>
        <v>41928.904189814813</v>
      </c>
      <c r="T982" s="11">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1">
        <f t="shared" si="94"/>
        <v>41830.947013888886</v>
      </c>
      <c r="T983" s="11">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1">
        <f t="shared" si="94"/>
        <v>42615.753310185188</v>
      </c>
      <c r="T984" s="11">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1">
        <f t="shared" si="94"/>
        <v>42574.667650462965</v>
      </c>
      <c r="T985" s="11">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1">
        <f t="shared" si="94"/>
        <v>42061.11583333333</v>
      </c>
      <c r="T986" s="11">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1">
        <f t="shared" si="94"/>
        <v>42339.967708333337</v>
      </c>
      <c r="T987" s="11">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1">
        <f t="shared" si="94"/>
        <v>42324.767361111109</v>
      </c>
      <c r="T988" s="11">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1">
        <f t="shared" si="94"/>
        <v>41773.294560185182</v>
      </c>
      <c r="T989" s="11">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t="e">
        <f t="shared" si="91"/>
        <v>#DIV/0!</v>
      </c>
      <c r="Q990" t="str">
        <f t="shared" si="92"/>
        <v>technology</v>
      </c>
      <c r="R990" t="str">
        <f t="shared" si="93"/>
        <v>wearables</v>
      </c>
      <c r="S990" s="11">
        <f t="shared" si="94"/>
        <v>42614.356770833328</v>
      </c>
      <c r="T990" s="11">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1">
        <f t="shared" si="94"/>
        <v>42611.933969907404</v>
      </c>
      <c r="T991" s="11">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1">
        <f t="shared" si="94"/>
        <v>41855.784305555557</v>
      </c>
      <c r="T992" s="11">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1">
        <f t="shared" si="94"/>
        <v>42538.75680555556</v>
      </c>
      <c r="T993" s="11">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1">
        <f t="shared" si="94"/>
        <v>42437.924988425926</v>
      </c>
      <c r="T994" s="11">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1">
        <f t="shared" si="94"/>
        <v>42652.964907407411</v>
      </c>
      <c r="T995" s="11">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1">
        <f t="shared" si="94"/>
        <v>41921.263078703705</v>
      </c>
      <c r="T996" s="11">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1">
        <f t="shared" si="94"/>
        <v>41947.940740740742</v>
      </c>
      <c r="T997" s="11">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1">
        <f t="shared" si="94"/>
        <v>41817.866435185184</v>
      </c>
      <c r="T998" s="11">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1">
        <f t="shared" si="94"/>
        <v>41941.10297453704</v>
      </c>
      <c r="T999" s="11">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1">
        <f t="shared" si="94"/>
        <v>42282.168993055559</v>
      </c>
      <c r="T1000" s="11">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1">
        <f t="shared" si="94"/>
        <v>41926.29965277778</v>
      </c>
      <c r="T1001" s="11">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1">
        <f t="shared" si="94"/>
        <v>42749.059722222228</v>
      </c>
      <c r="T1002" s="11">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1">
        <f t="shared" si="94"/>
        <v>42720.720057870371</v>
      </c>
      <c r="T1003" s="11">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1">
        <f t="shared" si="94"/>
        <v>42325.684189814812</v>
      </c>
      <c r="T1004" s="11">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1">
        <f t="shared" si="94"/>
        <v>42780.709039351852</v>
      </c>
      <c r="T1005" s="11">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1">
        <f t="shared" si="94"/>
        <v>42388.708645833336</v>
      </c>
      <c r="T1006" s="11">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1">
        <f t="shared" si="94"/>
        <v>42276.624803240738</v>
      </c>
      <c r="T1007" s="11">
        <f t="shared" si="95"/>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1">
        <f t="shared" si="94"/>
        <v>41977.040185185186</v>
      </c>
      <c r="T1008" s="11">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1">
        <f t="shared" si="94"/>
        <v>42676.583599537036</v>
      </c>
      <c r="T1009" s="11">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1">
        <f t="shared" si="94"/>
        <v>42702.809201388889</v>
      </c>
      <c r="T1010" s="11">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1">
        <f t="shared" si="94"/>
        <v>42510.604699074072</v>
      </c>
      <c r="T1011" s="11">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1">
        <f t="shared" si="94"/>
        <v>42561.829421296294</v>
      </c>
      <c r="T1012" s="11">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1">
        <f t="shared" si="94"/>
        <v>41946.898090277777</v>
      </c>
      <c r="T1013" s="11">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1">
        <f t="shared" si="94"/>
        <v>42714.440416666665</v>
      </c>
      <c r="T1014" s="11">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1">
        <f t="shared" si="94"/>
        <v>42339.833981481483</v>
      </c>
      <c r="T1015" s="11">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1">
        <f t="shared" si="94"/>
        <v>41955.002488425926</v>
      </c>
      <c r="T1016" s="11">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1">
        <f t="shared" si="94"/>
        <v>42303.878414351857</v>
      </c>
      <c r="T1017" s="11">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1">
        <f t="shared" si="94"/>
        <v>42422.107129629629</v>
      </c>
      <c r="T1018" s="11">
        <f t="shared" si="95"/>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1">
        <f t="shared" si="94"/>
        <v>42289.675173611111</v>
      </c>
      <c r="T1019" s="11">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1">
        <f t="shared" si="94"/>
        <v>42535.492280092592</v>
      </c>
      <c r="T1020" s="11">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1">
        <f t="shared" si="94"/>
        <v>42009.973946759259</v>
      </c>
      <c r="T1021" s="11">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1">
        <f t="shared" si="94"/>
        <v>42127.069548611107</v>
      </c>
      <c r="T1022" s="11">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1">
        <f t="shared" si="94"/>
        <v>42271.251979166671</v>
      </c>
      <c r="T1023" s="11">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1">
        <f t="shared" si="94"/>
        <v>42111.646724537044</v>
      </c>
      <c r="T1024" s="11">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1">
        <f t="shared" si="94"/>
        <v>42145.919687500005</v>
      </c>
      <c r="T1025" s="11">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1">
        <f t="shared" si="94"/>
        <v>42370.580590277779</v>
      </c>
      <c r="T1026" s="11">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E1027/L1027</f>
        <v>71.848571428571432</v>
      </c>
      <c r="Q1027" t="str">
        <f t="shared" ref="Q1027:Q1090" si="98">LEFT(N1027,FIND("/",N1027)-1)</f>
        <v>music</v>
      </c>
      <c r="R1027" t="str">
        <f t="shared" ref="R1027:R1090" si="99">MID(N1027,FIND("/",N1027)+1,20)</f>
        <v>electronic music</v>
      </c>
      <c r="S1027" s="11">
        <f t="shared" ref="S1027:S1090" si="100">(((J1027/60)/60)/24)+DATE(1970,1,1)</f>
        <v>42049.833761574075</v>
      </c>
      <c r="T1027" s="11">
        <f t="shared" ref="T1027:T1090" si="101">(((I1027/60)/60)/24)+DATE(1970,1,1)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1">
        <f t="shared" si="100"/>
        <v>42426.407592592594</v>
      </c>
      <c r="T1028" s="11">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1">
        <f t="shared" si="100"/>
        <v>41905.034108796295</v>
      </c>
      <c r="T1029" s="11">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1">
        <f t="shared" si="100"/>
        <v>42755.627372685187</v>
      </c>
      <c r="T1030" s="11">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1">
        <f t="shared" si="100"/>
        <v>42044.711886574078</v>
      </c>
      <c r="T1031" s="11">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1">
        <f t="shared" si="100"/>
        <v>42611.483206018514</v>
      </c>
      <c r="T1032" s="11">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1">
        <f t="shared" si="100"/>
        <v>42324.764004629629</v>
      </c>
      <c r="T1033" s="11">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1">
        <f t="shared" si="100"/>
        <v>42514.666956018518</v>
      </c>
      <c r="T1034" s="11">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1">
        <f t="shared" si="100"/>
        <v>42688.732407407413</v>
      </c>
      <c r="T1035" s="11">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1">
        <f t="shared" si="100"/>
        <v>42555.166712962964</v>
      </c>
      <c r="T1036" s="11">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1">
        <f t="shared" si="100"/>
        <v>42016.641435185185</v>
      </c>
      <c r="T1037" s="11">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1">
        <f t="shared" si="100"/>
        <v>41249.448958333334</v>
      </c>
      <c r="T1038" s="11">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1">
        <f t="shared" si="100"/>
        <v>42119.822476851856</v>
      </c>
      <c r="T1039" s="11">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1">
        <f t="shared" si="100"/>
        <v>42418.231747685189</v>
      </c>
      <c r="T1040" s="11">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1">
        <f t="shared" si="100"/>
        <v>42692.109328703707</v>
      </c>
      <c r="T1041" s="11">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1">
        <f t="shared" si="100"/>
        <v>42579.708437499998</v>
      </c>
      <c r="T1042" s="11">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t="e">
        <f t="shared" si="97"/>
        <v>#DIV/0!</v>
      </c>
      <c r="Q1043" t="str">
        <f t="shared" si="98"/>
        <v>journalism</v>
      </c>
      <c r="R1043" t="str">
        <f t="shared" si="99"/>
        <v>audio</v>
      </c>
      <c r="S1043" s="11">
        <f t="shared" si="100"/>
        <v>41831.060092592597</v>
      </c>
      <c r="T1043" s="11">
        <f t="shared" si="101"/>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1">
        <f t="shared" si="100"/>
        <v>41851.696157407408</v>
      </c>
      <c r="T1044" s="11">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1">
        <f t="shared" si="100"/>
        <v>42114.252951388888</v>
      </c>
      <c r="T1045" s="11">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1">
        <f t="shared" si="100"/>
        <v>42011.925937499997</v>
      </c>
      <c r="T1046" s="11">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1">
        <f t="shared" si="100"/>
        <v>41844.874421296299</v>
      </c>
      <c r="T1047" s="11">
        <f t="shared" si="101"/>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t="e">
        <f t="shared" si="97"/>
        <v>#DIV/0!</v>
      </c>
      <c r="Q1048" t="str">
        <f t="shared" si="98"/>
        <v>journalism</v>
      </c>
      <c r="R1048" t="str">
        <f t="shared" si="99"/>
        <v>audio</v>
      </c>
      <c r="S1048" s="11">
        <f t="shared" si="100"/>
        <v>42319.851388888885</v>
      </c>
      <c r="T1048" s="11">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1">
        <f t="shared" si="100"/>
        <v>41918.818460648145</v>
      </c>
      <c r="T1049" s="11">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1">
        <f t="shared" si="100"/>
        <v>42598.053113425922</v>
      </c>
      <c r="T1050" s="11">
        <f t="shared" si="101"/>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t="e">
        <f t="shared" si="97"/>
        <v>#DIV/0!</v>
      </c>
      <c r="Q1051" t="str">
        <f t="shared" si="98"/>
        <v>journalism</v>
      </c>
      <c r="R1051" t="str">
        <f t="shared" si="99"/>
        <v>audio</v>
      </c>
      <c r="S1051" s="11">
        <f t="shared" si="100"/>
        <v>42382.431076388893</v>
      </c>
      <c r="T1051" s="11">
        <f t="shared" si="101"/>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t="e">
        <f t="shared" si="97"/>
        <v>#DIV/0!</v>
      </c>
      <c r="Q1052" t="str">
        <f t="shared" si="98"/>
        <v>journalism</v>
      </c>
      <c r="R1052" t="str">
        <f t="shared" si="99"/>
        <v>audio</v>
      </c>
      <c r="S1052" s="11">
        <f t="shared" si="100"/>
        <v>42231.7971875</v>
      </c>
      <c r="T1052" s="11">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t="e">
        <f t="shared" si="97"/>
        <v>#DIV/0!</v>
      </c>
      <c r="Q1053" t="str">
        <f t="shared" si="98"/>
        <v>journalism</v>
      </c>
      <c r="R1053" t="str">
        <f t="shared" si="99"/>
        <v>audio</v>
      </c>
      <c r="S1053" s="11">
        <f t="shared" si="100"/>
        <v>41850.014178240745</v>
      </c>
      <c r="T1053" s="11">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t="e">
        <f t="shared" si="97"/>
        <v>#DIV/0!</v>
      </c>
      <c r="Q1054" t="str">
        <f t="shared" si="98"/>
        <v>journalism</v>
      </c>
      <c r="R1054" t="str">
        <f t="shared" si="99"/>
        <v>audio</v>
      </c>
      <c r="S1054" s="11">
        <f t="shared" si="100"/>
        <v>42483.797395833331</v>
      </c>
      <c r="T1054" s="11">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1">
        <f t="shared" si="100"/>
        <v>42775.172824074078</v>
      </c>
      <c r="T1055" s="11">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t="e">
        <f t="shared" si="97"/>
        <v>#DIV/0!</v>
      </c>
      <c r="Q1056" t="str">
        <f t="shared" si="98"/>
        <v>journalism</v>
      </c>
      <c r="R1056" t="str">
        <f t="shared" si="99"/>
        <v>audio</v>
      </c>
      <c r="S1056" s="11">
        <f t="shared" si="100"/>
        <v>41831.851840277777</v>
      </c>
      <c r="T1056" s="11">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t="e">
        <f t="shared" si="97"/>
        <v>#DIV/0!</v>
      </c>
      <c r="Q1057" t="str">
        <f t="shared" si="98"/>
        <v>journalism</v>
      </c>
      <c r="R1057" t="str">
        <f t="shared" si="99"/>
        <v>audio</v>
      </c>
      <c r="S1057" s="11">
        <f t="shared" si="100"/>
        <v>42406.992418981477</v>
      </c>
      <c r="T1057" s="11">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t="e">
        <f t="shared" si="97"/>
        <v>#DIV/0!</v>
      </c>
      <c r="Q1058" t="str">
        <f t="shared" si="98"/>
        <v>journalism</v>
      </c>
      <c r="R1058" t="str">
        <f t="shared" si="99"/>
        <v>audio</v>
      </c>
      <c r="S1058" s="11">
        <f t="shared" si="100"/>
        <v>42058.719641203701</v>
      </c>
      <c r="T1058" s="11">
        <f t="shared" si="101"/>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t="e">
        <f t="shared" si="97"/>
        <v>#DIV/0!</v>
      </c>
      <c r="Q1059" t="str">
        <f t="shared" si="98"/>
        <v>journalism</v>
      </c>
      <c r="R1059" t="str">
        <f t="shared" si="99"/>
        <v>audio</v>
      </c>
      <c r="S1059" s="11">
        <f t="shared" si="100"/>
        <v>42678.871331018512</v>
      </c>
      <c r="T1059" s="11">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t="e">
        <f t="shared" si="97"/>
        <v>#DIV/0!</v>
      </c>
      <c r="Q1060" t="str">
        <f t="shared" si="98"/>
        <v>journalism</v>
      </c>
      <c r="R1060" t="str">
        <f t="shared" si="99"/>
        <v>audio</v>
      </c>
      <c r="S1060" s="11">
        <f t="shared" si="100"/>
        <v>42047.900960648149</v>
      </c>
      <c r="T1060" s="11">
        <f t="shared" si="101"/>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t="e">
        <f t="shared" si="97"/>
        <v>#DIV/0!</v>
      </c>
      <c r="Q1061" t="str">
        <f t="shared" si="98"/>
        <v>journalism</v>
      </c>
      <c r="R1061" t="str">
        <f t="shared" si="99"/>
        <v>audio</v>
      </c>
      <c r="S1061" s="11">
        <f t="shared" si="100"/>
        <v>42046.79</v>
      </c>
      <c r="T1061" s="11">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1">
        <f t="shared" si="100"/>
        <v>42079.913113425922</v>
      </c>
      <c r="T1062" s="11">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t="e">
        <f t="shared" si="97"/>
        <v>#DIV/0!</v>
      </c>
      <c r="Q1063" t="str">
        <f t="shared" si="98"/>
        <v>journalism</v>
      </c>
      <c r="R1063" t="str">
        <f t="shared" si="99"/>
        <v>audio</v>
      </c>
      <c r="S1063" s="11">
        <f t="shared" si="100"/>
        <v>42432.276712962965</v>
      </c>
      <c r="T1063" s="11">
        <f t="shared" si="101"/>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1">
        <f t="shared" si="100"/>
        <v>42556.807187500002</v>
      </c>
      <c r="T1064" s="11">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t="e">
        <f t="shared" si="97"/>
        <v>#DIV/0!</v>
      </c>
      <c r="Q1065" t="str">
        <f t="shared" si="98"/>
        <v>journalism</v>
      </c>
      <c r="R1065" t="str">
        <f t="shared" si="99"/>
        <v>audio</v>
      </c>
      <c r="S1065" s="11">
        <f t="shared" si="100"/>
        <v>42583.030810185184</v>
      </c>
      <c r="T1065" s="11">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1">
        <f t="shared" si="100"/>
        <v>41417.228043981479</v>
      </c>
      <c r="T1066" s="11">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1">
        <f t="shared" si="100"/>
        <v>41661.381041666667</v>
      </c>
      <c r="T1067" s="11">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1">
        <f t="shared" si="100"/>
        <v>41445.962754629632</v>
      </c>
      <c r="T1068" s="11">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1">
        <f t="shared" si="100"/>
        <v>41599.855682870373</v>
      </c>
      <c r="T1069" s="11">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1">
        <f t="shared" si="100"/>
        <v>42440.371111111104</v>
      </c>
      <c r="T1070" s="11">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1">
        <f t="shared" si="100"/>
        <v>41572.229849537034</v>
      </c>
      <c r="T1071" s="11">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1">
        <f t="shared" si="100"/>
        <v>41163.011828703704</v>
      </c>
      <c r="T1072" s="11">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t="e">
        <f t="shared" si="97"/>
        <v>#DIV/0!</v>
      </c>
      <c r="Q1073" t="str">
        <f t="shared" si="98"/>
        <v>games</v>
      </c>
      <c r="R1073" t="str">
        <f t="shared" si="99"/>
        <v>video games</v>
      </c>
      <c r="S1073" s="11">
        <f t="shared" si="100"/>
        <v>42295.753391203703</v>
      </c>
      <c r="T1073" s="11">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1">
        <f t="shared" si="100"/>
        <v>41645.832141203704</v>
      </c>
      <c r="T1074" s="11">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1">
        <f t="shared" si="100"/>
        <v>40802.964594907404</v>
      </c>
      <c r="T1075" s="11">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1">
        <f t="shared" si="100"/>
        <v>41613.172974537039</v>
      </c>
      <c r="T1076" s="11">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1">
        <f t="shared" si="100"/>
        <v>41005.904120370367</v>
      </c>
      <c r="T1077" s="11">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1">
        <f t="shared" si="100"/>
        <v>41838.377893518518</v>
      </c>
      <c r="T1078" s="11">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1">
        <f t="shared" si="100"/>
        <v>42353.16679398148</v>
      </c>
      <c r="T1079" s="11">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1">
        <f t="shared" si="100"/>
        <v>40701.195844907408</v>
      </c>
      <c r="T1080" s="11">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1">
        <f t="shared" si="100"/>
        <v>42479.566388888896</v>
      </c>
      <c r="T1081" s="11">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1">
        <f t="shared" si="100"/>
        <v>41740.138113425928</v>
      </c>
      <c r="T1082" s="11">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1">
        <f t="shared" si="100"/>
        <v>42002.926990740743</v>
      </c>
      <c r="T1083" s="11">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1">
        <f t="shared" si="100"/>
        <v>41101.906111111115</v>
      </c>
      <c r="T1084" s="11">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1">
        <f t="shared" si="100"/>
        <v>41793.659525462965</v>
      </c>
      <c r="T1085" s="11">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t="e">
        <f t="shared" si="97"/>
        <v>#DIV/0!</v>
      </c>
      <c r="Q1086" t="str">
        <f t="shared" si="98"/>
        <v>games</v>
      </c>
      <c r="R1086" t="str">
        <f t="shared" si="99"/>
        <v>video games</v>
      </c>
      <c r="S1086" s="11">
        <f t="shared" si="100"/>
        <v>41829.912083333329</v>
      </c>
      <c r="T1086" s="11">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1">
        <f t="shared" si="100"/>
        <v>42413.671006944445</v>
      </c>
      <c r="T1087" s="11">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1">
        <f t="shared" si="100"/>
        <v>41845.866793981484</v>
      </c>
      <c r="T1088" s="11">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t="e">
        <f t="shared" si="97"/>
        <v>#DIV/0!</v>
      </c>
      <c r="Q1089" t="str">
        <f t="shared" si="98"/>
        <v>games</v>
      </c>
      <c r="R1089" t="str">
        <f t="shared" si="99"/>
        <v>video games</v>
      </c>
      <c r="S1089" s="11">
        <f t="shared" si="100"/>
        <v>41775.713969907411</v>
      </c>
      <c r="T1089" s="11">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1">
        <f t="shared" si="100"/>
        <v>41723.799386574072</v>
      </c>
      <c r="T1090" s="11">
        <f t="shared" si="101"/>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E1091/L1091</f>
        <v>23.959183673469386</v>
      </c>
      <c r="Q1091" t="str">
        <f t="shared" ref="Q1091:Q1154" si="104">LEFT(N1091,FIND("/",N1091)-1)</f>
        <v>games</v>
      </c>
      <c r="R1091" t="str">
        <f t="shared" ref="R1091:R1154" si="105">MID(N1091,FIND("/",N1091)+1,20)</f>
        <v>video games</v>
      </c>
      <c r="S1091" s="11">
        <f t="shared" ref="S1091:S1154" si="106">(((J1091/60)/60)/24)+DATE(1970,1,1)</f>
        <v>42151.189525462964</v>
      </c>
      <c r="T1091" s="11">
        <f t="shared" ref="T1091:T1154" si="107">(((I1091/60)/60)/24)+DATE(1970,1,1)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1">
        <f t="shared" si="106"/>
        <v>42123.185798611114</v>
      </c>
      <c r="T1092" s="11">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1">
        <f t="shared" si="106"/>
        <v>42440.820277777777</v>
      </c>
      <c r="T1093" s="11">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1">
        <f t="shared" si="106"/>
        <v>41250.025902777779</v>
      </c>
      <c r="T1094" s="11">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1">
        <f t="shared" si="106"/>
        <v>42396.973807870367</v>
      </c>
      <c r="T1095" s="11">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1">
        <f t="shared" si="106"/>
        <v>40795.713344907403</v>
      </c>
      <c r="T1096" s="11">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1">
        <f t="shared" si="106"/>
        <v>41486.537268518521</v>
      </c>
      <c r="T1097" s="11">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1">
        <f t="shared" si="106"/>
        <v>41885.51798611111</v>
      </c>
      <c r="T1098" s="11">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1">
        <f t="shared" si="106"/>
        <v>41660.792557870373</v>
      </c>
      <c r="T1099" s="11">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1">
        <f t="shared" si="106"/>
        <v>41712.762673611112</v>
      </c>
      <c r="T1100" s="11">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1">
        <f t="shared" si="106"/>
        <v>42107.836435185185</v>
      </c>
      <c r="T1101" s="11">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1">
        <f t="shared" si="106"/>
        <v>42384.110775462963</v>
      </c>
      <c r="T1102" s="11">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1">
        <f t="shared" si="106"/>
        <v>42538.77243055556</v>
      </c>
      <c r="T1103" s="11">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1">
        <f t="shared" si="106"/>
        <v>41577.045428240745</v>
      </c>
      <c r="T1104" s="11">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1">
        <f t="shared" si="106"/>
        <v>42479.22210648148</v>
      </c>
      <c r="T1105" s="11">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1">
        <f t="shared" si="106"/>
        <v>41771.40996527778</v>
      </c>
      <c r="T1106" s="11">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1">
        <f t="shared" si="106"/>
        <v>41692.135729166665</v>
      </c>
      <c r="T1107" s="11">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1">
        <f t="shared" si="106"/>
        <v>40973.740451388891</v>
      </c>
      <c r="T1108" s="11">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t="e">
        <f t="shared" si="103"/>
        <v>#DIV/0!</v>
      </c>
      <c r="Q1109" t="str">
        <f t="shared" si="104"/>
        <v>games</v>
      </c>
      <c r="R1109" t="str">
        <f t="shared" si="105"/>
        <v>video games</v>
      </c>
      <c r="S1109" s="11">
        <f t="shared" si="106"/>
        <v>41813.861388888887</v>
      </c>
      <c r="T1109" s="11">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1">
        <f t="shared" si="106"/>
        <v>40952.636979166666</v>
      </c>
      <c r="T1110" s="11">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1">
        <f t="shared" si="106"/>
        <v>42662.752199074079</v>
      </c>
      <c r="T1111" s="11">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1">
        <f t="shared" si="106"/>
        <v>41220.933124999996</v>
      </c>
      <c r="T1112" s="11">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1">
        <f t="shared" si="106"/>
        <v>42347.203587962969</v>
      </c>
      <c r="T1113" s="11">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1">
        <f t="shared" si="106"/>
        <v>41963.759386574078</v>
      </c>
      <c r="T1114" s="11">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1">
        <f t="shared" si="106"/>
        <v>41835.977083333331</v>
      </c>
      <c r="T1115" s="11">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1">
        <f t="shared" si="106"/>
        <v>41526.345914351856</v>
      </c>
      <c r="T1116" s="11">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1">
        <f t="shared" si="106"/>
        <v>42429.695543981477</v>
      </c>
      <c r="T1117" s="11">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1">
        <f t="shared" si="106"/>
        <v>41009.847314814811</v>
      </c>
      <c r="T1118" s="11">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1">
        <f t="shared" si="106"/>
        <v>42333.598530092597</v>
      </c>
      <c r="T1119" s="11">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1">
        <f t="shared" si="106"/>
        <v>41704.16642361111</v>
      </c>
      <c r="T1120" s="11">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1">
        <f t="shared" si="106"/>
        <v>41722.792407407411</v>
      </c>
      <c r="T1121" s="11">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t="e">
        <f t="shared" si="103"/>
        <v>#DIV/0!</v>
      </c>
      <c r="Q1122" t="str">
        <f t="shared" si="104"/>
        <v>games</v>
      </c>
      <c r="R1122" t="str">
        <f t="shared" si="105"/>
        <v>video games</v>
      </c>
      <c r="S1122" s="11">
        <f t="shared" si="106"/>
        <v>40799.872685185182</v>
      </c>
      <c r="T1122" s="11">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1">
        <f t="shared" si="106"/>
        <v>42412.934212962966</v>
      </c>
      <c r="T1123" s="11">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t="e">
        <f t="shared" si="103"/>
        <v>#DIV/0!</v>
      </c>
      <c r="Q1124" t="str">
        <f t="shared" si="104"/>
        <v>games</v>
      </c>
      <c r="R1124" t="str">
        <f t="shared" si="105"/>
        <v>video games</v>
      </c>
      <c r="S1124" s="11">
        <f t="shared" si="106"/>
        <v>41410.703993055555</v>
      </c>
      <c r="T1124" s="11">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1">
        <f t="shared" si="106"/>
        <v>41718.5237037037</v>
      </c>
      <c r="T1125" s="11">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1">
        <f t="shared" si="106"/>
        <v>42094.667256944449</v>
      </c>
      <c r="T1126" s="11">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t="e">
        <f t="shared" si="103"/>
        <v>#DIV/0!</v>
      </c>
      <c r="Q1127" t="str">
        <f t="shared" si="104"/>
        <v>games</v>
      </c>
      <c r="R1127" t="str">
        <f t="shared" si="105"/>
        <v>mobile games</v>
      </c>
      <c r="S1127" s="11">
        <f t="shared" si="106"/>
        <v>42212.624189814815</v>
      </c>
      <c r="T1127" s="11">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1">
        <f t="shared" si="106"/>
        <v>42535.327476851846</v>
      </c>
      <c r="T1128" s="11">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1">
        <f t="shared" si="106"/>
        <v>41926.854166666664</v>
      </c>
      <c r="T1129" s="11">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1">
        <f t="shared" si="106"/>
        <v>41828.649502314816</v>
      </c>
      <c r="T1130" s="11">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1">
        <f t="shared" si="106"/>
        <v>42496.264965277776</v>
      </c>
      <c r="T1131" s="11">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1">
        <f t="shared" si="106"/>
        <v>41908.996527777781</v>
      </c>
      <c r="T1132" s="11">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t="e">
        <f t="shared" si="103"/>
        <v>#DIV/0!</v>
      </c>
      <c r="Q1133" t="str">
        <f t="shared" si="104"/>
        <v>games</v>
      </c>
      <c r="R1133" t="str">
        <f t="shared" si="105"/>
        <v>mobile games</v>
      </c>
      <c r="S1133" s="11">
        <f t="shared" si="106"/>
        <v>42332.908194444448</v>
      </c>
      <c r="T1133" s="11">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1">
        <f t="shared" si="106"/>
        <v>42706.115405092598</v>
      </c>
      <c r="T1134" s="11">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1">
        <f t="shared" si="106"/>
        <v>41821.407187500001</v>
      </c>
      <c r="T1135" s="11">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1">
        <f t="shared" si="106"/>
        <v>41958.285046296296</v>
      </c>
      <c r="T1136" s="11">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1">
        <f t="shared" si="106"/>
        <v>42558.989513888882</v>
      </c>
      <c r="T1137" s="11">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1">
        <f t="shared" si="106"/>
        <v>42327.671631944439</v>
      </c>
      <c r="T1138" s="11">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1">
        <f t="shared" si="106"/>
        <v>42453.819687499999</v>
      </c>
      <c r="T1139" s="11">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1">
        <f t="shared" si="106"/>
        <v>42736.9066087963</v>
      </c>
      <c r="T1140" s="11">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1">
        <f t="shared" si="106"/>
        <v>41975.347523148142</v>
      </c>
      <c r="T1141" s="11">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t="e">
        <f t="shared" si="103"/>
        <v>#DIV/0!</v>
      </c>
      <c r="Q1142" t="str">
        <f t="shared" si="104"/>
        <v>games</v>
      </c>
      <c r="R1142" t="str">
        <f t="shared" si="105"/>
        <v>mobile games</v>
      </c>
      <c r="S1142" s="11">
        <f t="shared" si="106"/>
        <v>42192.462048611109</v>
      </c>
      <c r="T1142" s="11">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t="e">
        <f t="shared" si="103"/>
        <v>#DIV/0!</v>
      </c>
      <c r="Q1143" t="str">
        <f t="shared" si="104"/>
        <v>games</v>
      </c>
      <c r="R1143" t="str">
        <f t="shared" si="105"/>
        <v>mobile games</v>
      </c>
      <c r="S1143" s="11">
        <f t="shared" si="106"/>
        <v>42164.699652777781</v>
      </c>
      <c r="T1143" s="11">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t="e">
        <f t="shared" si="103"/>
        <v>#DIV/0!</v>
      </c>
      <c r="Q1144" t="str">
        <f t="shared" si="104"/>
        <v>games</v>
      </c>
      <c r="R1144" t="str">
        <f t="shared" si="105"/>
        <v>mobile games</v>
      </c>
      <c r="S1144" s="11">
        <f t="shared" si="106"/>
        <v>42022.006099537044</v>
      </c>
      <c r="T1144" s="11">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1">
        <f t="shared" si="106"/>
        <v>42325.19358796296</v>
      </c>
      <c r="T1145" s="11">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t="e">
        <f t="shared" si="103"/>
        <v>#DIV/0!</v>
      </c>
      <c r="Q1146" t="str">
        <f t="shared" si="104"/>
        <v>food</v>
      </c>
      <c r="R1146" t="str">
        <f t="shared" si="105"/>
        <v>food trucks</v>
      </c>
      <c r="S1146" s="11">
        <f t="shared" si="106"/>
        <v>42093.181944444441</v>
      </c>
      <c r="T1146" s="11">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1">
        <f t="shared" si="106"/>
        <v>41854.747592592597</v>
      </c>
      <c r="T1147" s="11">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1">
        <f t="shared" si="106"/>
        <v>41723.9533912037</v>
      </c>
      <c r="T1148" s="11">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t="e">
        <f t="shared" si="103"/>
        <v>#DIV/0!</v>
      </c>
      <c r="Q1149" t="str">
        <f t="shared" si="104"/>
        <v>food</v>
      </c>
      <c r="R1149" t="str">
        <f t="shared" si="105"/>
        <v>food trucks</v>
      </c>
      <c r="S1149" s="11">
        <f t="shared" si="106"/>
        <v>41871.972025462965</v>
      </c>
      <c r="T1149" s="11">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1">
        <f t="shared" si="106"/>
        <v>42675.171076388884</v>
      </c>
      <c r="T1150" s="11">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1">
        <f t="shared" si="106"/>
        <v>42507.71025462963</v>
      </c>
      <c r="T1151" s="11">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1">
        <f t="shared" si="106"/>
        <v>42317.954571759255</v>
      </c>
      <c r="T1152" s="11">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t="e">
        <f t="shared" si="103"/>
        <v>#DIV/0!</v>
      </c>
      <c r="Q1153" t="str">
        <f t="shared" si="104"/>
        <v>food</v>
      </c>
      <c r="R1153" t="str">
        <f t="shared" si="105"/>
        <v>food trucks</v>
      </c>
      <c r="S1153" s="11">
        <f t="shared" si="106"/>
        <v>42224.102581018517</v>
      </c>
      <c r="T1153" s="11">
        <f t="shared" si="107"/>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1">
        <f t="shared" si="106"/>
        <v>42109.709629629629</v>
      </c>
      <c r="T1154" s="11">
        <f t="shared" si="107"/>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E1155/L1155</f>
        <v>50</v>
      </c>
      <c r="Q1155" t="str">
        <f t="shared" ref="Q1155:Q1218" si="110">LEFT(N1155,FIND("/",N1155)-1)</f>
        <v>food</v>
      </c>
      <c r="R1155" t="str">
        <f t="shared" ref="R1155:R1218" si="111">MID(N1155,FIND("/",N1155)+1,20)</f>
        <v>food trucks</v>
      </c>
      <c r="S1155" s="11">
        <f t="shared" ref="S1155:S1218" si="112">(((J1155/60)/60)/24)+DATE(1970,1,1)</f>
        <v>42143.714178240742</v>
      </c>
      <c r="T1155" s="11">
        <f t="shared" ref="T1155:T1218" si="113">(((I1155/60)/60)/24)+DATE(1970,1,1)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1">
        <f t="shared" si="112"/>
        <v>42223.108865740738</v>
      </c>
      <c r="T1156" s="11">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1">
        <f t="shared" si="112"/>
        <v>41835.763981481483</v>
      </c>
      <c r="T1157" s="11">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t="e">
        <f t="shared" si="109"/>
        <v>#DIV/0!</v>
      </c>
      <c r="Q1158" t="str">
        <f t="shared" si="110"/>
        <v>food</v>
      </c>
      <c r="R1158" t="str">
        <f t="shared" si="111"/>
        <v>food trucks</v>
      </c>
      <c r="S1158" s="11">
        <f t="shared" si="112"/>
        <v>42029.07131944444</v>
      </c>
      <c r="T1158" s="11">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1">
        <f t="shared" si="112"/>
        <v>41918.628240740742</v>
      </c>
      <c r="T1159" s="11">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1">
        <f t="shared" si="112"/>
        <v>41952.09175925926</v>
      </c>
      <c r="T1160" s="11">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t="e">
        <f t="shared" si="109"/>
        <v>#DIV/0!</v>
      </c>
      <c r="Q1161" t="str">
        <f t="shared" si="110"/>
        <v>food</v>
      </c>
      <c r="R1161" t="str">
        <f t="shared" si="111"/>
        <v>food trucks</v>
      </c>
      <c r="S1161" s="11">
        <f t="shared" si="112"/>
        <v>42154.726446759261</v>
      </c>
      <c r="T1161" s="11">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1">
        <f t="shared" si="112"/>
        <v>42061.154930555553</v>
      </c>
      <c r="T1162" s="11">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t="e">
        <f t="shared" si="109"/>
        <v>#DIV/0!</v>
      </c>
      <c r="Q1163" t="str">
        <f t="shared" si="110"/>
        <v>food</v>
      </c>
      <c r="R1163" t="str">
        <f t="shared" si="111"/>
        <v>food trucks</v>
      </c>
      <c r="S1163" s="11">
        <f t="shared" si="112"/>
        <v>42122.629502314812</v>
      </c>
      <c r="T1163" s="11">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1">
        <f t="shared" si="112"/>
        <v>41876.683611111112</v>
      </c>
      <c r="T1164" s="11">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t="e">
        <f t="shared" si="109"/>
        <v>#DIV/0!</v>
      </c>
      <c r="Q1165" t="str">
        <f t="shared" si="110"/>
        <v>food</v>
      </c>
      <c r="R1165" t="str">
        <f t="shared" si="111"/>
        <v>food trucks</v>
      </c>
      <c r="S1165" s="11">
        <f t="shared" si="112"/>
        <v>41830.723611111112</v>
      </c>
      <c r="T1165" s="11">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t="e">
        <f t="shared" si="109"/>
        <v>#DIV/0!</v>
      </c>
      <c r="Q1166" t="str">
        <f t="shared" si="110"/>
        <v>food</v>
      </c>
      <c r="R1166" t="str">
        <f t="shared" si="111"/>
        <v>food trucks</v>
      </c>
      <c r="S1166" s="11">
        <f t="shared" si="112"/>
        <v>42509.724328703705</v>
      </c>
      <c r="T1166" s="11">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1">
        <f t="shared" si="112"/>
        <v>41792.214467592588</v>
      </c>
      <c r="T1167" s="11">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1">
        <f t="shared" si="112"/>
        <v>42150.485439814816</v>
      </c>
      <c r="T1168" s="11">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1">
        <f t="shared" si="112"/>
        <v>41863.734895833331</v>
      </c>
      <c r="T1169" s="11">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1">
        <f t="shared" si="112"/>
        <v>42605.053993055553</v>
      </c>
      <c r="T1170" s="11">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1">
        <f t="shared" si="112"/>
        <v>42027.353738425925</v>
      </c>
      <c r="T1171" s="11">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1">
        <f t="shared" si="112"/>
        <v>42124.893182870372</v>
      </c>
      <c r="T1172" s="11">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1">
        <f t="shared" si="112"/>
        <v>41938.804710648146</v>
      </c>
      <c r="T1173" s="11">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t="e">
        <f t="shared" si="109"/>
        <v>#DIV/0!</v>
      </c>
      <c r="Q1174" t="str">
        <f t="shared" si="110"/>
        <v>food</v>
      </c>
      <c r="R1174" t="str">
        <f t="shared" si="111"/>
        <v>food trucks</v>
      </c>
      <c r="S1174" s="11">
        <f t="shared" si="112"/>
        <v>41841.682314814818</v>
      </c>
      <c r="T1174" s="11">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1">
        <f t="shared" si="112"/>
        <v>42184.185844907406</v>
      </c>
      <c r="T1175" s="11">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1">
        <f t="shared" si="112"/>
        <v>42468.84174768519</v>
      </c>
      <c r="T1176" s="11">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1">
        <f t="shared" si="112"/>
        <v>42170.728460648148</v>
      </c>
      <c r="T1177" s="11">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1">
        <f t="shared" si="112"/>
        <v>42746.019652777773</v>
      </c>
      <c r="T1178" s="11">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t="e">
        <f t="shared" si="109"/>
        <v>#DIV/0!</v>
      </c>
      <c r="Q1179" t="str">
        <f t="shared" si="110"/>
        <v>food</v>
      </c>
      <c r="R1179" t="str">
        <f t="shared" si="111"/>
        <v>food trucks</v>
      </c>
      <c r="S1179" s="11">
        <f t="shared" si="112"/>
        <v>41897.660833333335</v>
      </c>
      <c r="T1179" s="11">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1">
        <f t="shared" si="112"/>
        <v>41837.905694444446</v>
      </c>
      <c r="T1180" s="11">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1">
        <f t="shared" si="112"/>
        <v>42275.720219907409</v>
      </c>
      <c r="T1181" s="11">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1">
        <f t="shared" si="112"/>
        <v>41781.806875000002</v>
      </c>
      <c r="T1182" s="11">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1">
        <f t="shared" si="112"/>
        <v>42034.339363425926</v>
      </c>
      <c r="T1183" s="11">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1">
        <f t="shared" si="112"/>
        <v>42728.827407407407</v>
      </c>
      <c r="T1184" s="11">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1">
        <f t="shared" si="112"/>
        <v>42656.86137731481</v>
      </c>
      <c r="T1185" s="11">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1">
        <f t="shared" si="112"/>
        <v>42741.599664351852</v>
      </c>
      <c r="T1186" s="11">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1">
        <f t="shared" si="112"/>
        <v>42130.865150462967</v>
      </c>
      <c r="T1187" s="11">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1">
        <f t="shared" si="112"/>
        <v>42123.86336805555</v>
      </c>
      <c r="T1188" s="11">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1">
        <f t="shared" si="112"/>
        <v>42109.894942129627</v>
      </c>
      <c r="T1189" s="11">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1">
        <f t="shared" si="112"/>
        <v>42711.700694444444</v>
      </c>
      <c r="T1190" s="11">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1">
        <f t="shared" si="112"/>
        <v>42529.979108796295</v>
      </c>
      <c r="T1191" s="11">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1">
        <f t="shared" si="112"/>
        <v>41852.665798611109</v>
      </c>
      <c r="T1192" s="11">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1">
        <f t="shared" si="112"/>
        <v>42419.603703703702</v>
      </c>
      <c r="T1193" s="11">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1">
        <f t="shared" si="112"/>
        <v>42747.506689814814</v>
      </c>
      <c r="T1194" s="11">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1">
        <f t="shared" si="112"/>
        <v>42409.776076388895</v>
      </c>
      <c r="T1195" s="11">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1">
        <f t="shared" si="112"/>
        <v>42072.488182870366</v>
      </c>
      <c r="T1196" s="11">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1">
        <f t="shared" si="112"/>
        <v>42298.34783564815</v>
      </c>
      <c r="T1197" s="11">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1">
        <f t="shared" si="112"/>
        <v>42326.818738425922</v>
      </c>
      <c r="T1198" s="11">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1">
        <f t="shared" si="112"/>
        <v>42503.66474537037</v>
      </c>
      <c r="T1199" s="11">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1">
        <f t="shared" si="112"/>
        <v>42333.619050925925</v>
      </c>
      <c r="T1200" s="11">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1">
        <f t="shared" si="112"/>
        <v>42161.770833333328</v>
      </c>
      <c r="T1201" s="11">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1">
        <f t="shared" si="112"/>
        <v>42089.477500000001</v>
      </c>
      <c r="T1202" s="11">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1">
        <f t="shared" si="112"/>
        <v>42536.60701388889</v>
      </c>
      <c r="T1203" s="11">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1">
        <f t="shared" si="112"/>
        <v>42152.288819444439</v>
      </c>
      <c r="T1204" s="11">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1">
        <f t="shared" si="112"/>
        <v>42125.614895833336</v>
      </c>
      <c r="T1205" s="11">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1">
        <f t="shared" si="112"/>
        <v>42297.748067129629</v>
      </c>
      <c r="T1206" s="11">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1">
        <f t="shared" si="112"/>
        <v>42138.506377314814</v>
      </c>
      <c r="T1207" s="11">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1">
        <f t="shared" si="112"/>
        <v>42772.776076388895</v>
      </c>
      <c r="T1208" s="11">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1">
        <f t="shared" si="112"/>
        <v>42430.430243055554</v>
      </c>
      <c r="T1209" s="11">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1">
        <f t="shared" si="112"/>
        <v>42423.709074074075</v>
      </c>
      <c r="T1210" s="11">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1">
        <f t="shared" si="112"/>
        <v>42761.846122685187</v>
      </c>
      <c r="T1211" s="11">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1">
        <f t="shared" si="112"/>
        <v>42132.941805555558</v>
      </c>
      <c r="T1212" s="11">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1">
        <f t="shared" si="112"/>
        <v>42515.866446759261</v>
      </c>
      <c r="T1213" s="11">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1">
        <f t="shared" si="112"/>
        <v>42318.950173611112</v>
      </c>
      <c r="T1214" s="11">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1">
        <f t="shared" si="112"/>
        <v>42731.755787037036</v>
      </c>
      <c r="T1215" s="11">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1">
        <f t="shared" si="112"/>
        <v>42104.840335648143</v>
      </c>
      <c r="T1216" s="11">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1">
        <f t="shared" si="112"/>
        <v>41759.923101851848</v>
      </c>
      <c r="T1217" s="11">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1">
        <f t="shared" si="112"/>
        <v>42247.616400462968</v>
      </c>
      <c r="T1218" s="11">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E1219/L1219</f>
        <v>148.57377049180329</v>
      </c>
      <c r="Q1219" t="str">
        <f t="shared" ref="Q1219:Q1282" si="116">LEFT(N1219,FIND("/",N1219)-1)</f>
        <v>photography</v>
      </c>
      <c r="R1219" t="str">
        <f t="shared" ref="R1219:R1282" si="117">MID(N1219,FIND("/",N1219)+1,20)</f>
        <v>photobooks</v>
      </c>
      <c r="S1219" s="11">
        <f t="shared" ref="S1219:S1282" si="118">(((J1219/60)/60)/24)+DATE(1970,1,1)</f>
        <v>42535.809490740736</v>
      </c>
      <c r="T1219" s="11">
        <f t="shared" ref="T1219:T1282" si="11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1">
        <f t="shared" si="118"/>
        <v>42278.662037037036</v>
      </c>
      <c r="T1220" s="11">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1">
        <f t="shared" si="118"/>
        <v>42633.461956018517</v>
      </c>
      <c r="T1221" s="11">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1">
        <f t="shared" si="118"/>
        <v>42211.628611111111</v>
      </c>
      <c r="T1222" s="11">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1">
        <f t="shared" si="118"/>
        <v>42680.47555555556</v>
      </c>
      <c r="T1223" s="11">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1">
        <f t="shared" si="118"/>
        <v>42430.720451388886</v>
      </c>
      <c r="T1224" s="11">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1">
        <f t="shared" si="118"/>
        <v>42654.177187499998</v>
      </c>
      <c r="T1225" s="11">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1">
        <f t="shared" si="118"/>
        <v>41736.549791666665</v>
      </c>
      <c r="T1226" s="11">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1">
        <f t="shared" si="118"/>
        <v>41509.905995370369</v>
      </c>
      <c r="T1227" s="11">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1">
        <f t="shared" si="118"/>
        <v>41715.874780092592</v>
      </c>
      <c r="T1228" s="11">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t="e">
        <f t="shared" si="115"/>
        <v>#DIV/0!</v>
      </c>
      <c r="Q1229" t="str">
        <f t="shared" si="116"/>
        <v>music</v>
      </c>
      <c r="R1229" t="str">
        <f t="shared" si="117"/>
        <v>world music</v>
      </c>
      <c r="S1229" s="11">
        <f t="shared" si="118"/>
        <v>41827.919166666667</v>
      </c>
      <c r="T1229" s="11">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1">
        <f t="shared" si="118"/>
        <v>40754.729259259257</v>
      </c>
      <c r="T1230" s="11">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1">
        <f t="shared" si="118"/>
        <v>40985.459803240738</v>
      </c>
      <c r="T1231" s="11">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t="e">
        <f t="shared" si="115"/>
        <v>#DIV/0!</v>
      </c>
      <c r="Q1232" t="str">
        <f t="shared" si="116"/>
        <v>music</v>
      </c>
      <c r="R1232" t="str">
        <f t="shared" si="117"/>
        <v>world music</v>
      </c>
      <c r="S1232" s="11">
        <f t="shared" si="118"/>
        <v>40568.972569444442</v>
      </c>
      <c r="T1232" s="11">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t="e">
        <f t="shared" si="115"/>
        <v>#DIV/0!</v>
      </c>
      <c r="Q1233" t="str">
        <f t="shared" si="116"/>
        <v>music</v>
      </c>
      <c r="R1233" t="str">
        <f t="shared" si="117"/>
        <v>world music</v>
      </c>
      <c r="S1233" s="11">
        <f t="shared" si="118"/>
        <v>42193.941759259258</v>
      </c>
      <c r="T1233" s="11">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1">
        <f t="shared" si="118"/>
        <v>41506.848032407412</v>
      </c>
      <c r="T1234" s="11">
        <f t="shared" si="11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1">
        <f t="shared" si="118"/>
        <v>40939.948773148149</v>
      </c>
      <c r="T1235" s="11">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t="e">
        <f t="shared" si="115"/>
        <v>#DIV/0!</v>
      </c>
      <c r="Q1236" t="str">
        <f t="shared" si="116"/>
        <v>music</v>
      </c>
      <c r="R1236" t="str">
        <f t="shared" si="117"/>
        <v>world music</v>
      </c>
      <c r="S1236" s="11">
        <f t="shared" si="118"/>
        <v>42007.788680555561</v>
      </c>
      <c r="T1236" s="11">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1">
        <f t="shared" si="118"/>
        <v>41583.135405092595</v>
      </c>
      <c r="T1237" s="11">
        <f t="shared" si="11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t="e">
        <f t="shared" si="115"/>
        <v>#DIV/0!</v>
      </c>
      <c r="Q1238" t="str">
        <f t="shared" si="116"/>
        <v>music</v>
      </c>
      <c r="R1238" t="str">
        <f t="shared" si="117"/>
        <v>world music</v>
      </c>
      <c r="S1238" s="11">
        <f t="shared" si="118"/>
        <v>41110.680138888885</v>
      </c>
      <c r="T1238" s="11">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t="e">
        <f t="shared" si="115"/>
        <v>#DIV/0!</v>
      </c>
      <c r="Q1239" t="str">
        <f t="shared" si="116"/>
        <v>music</v>
      </c>
      <c r="R1239" t="str">
        <f t="shared" si="117"/>
        <v>world music</v>
      </c>
      <c r="S1239" s="11">
        <f t="shared" si="118"/>
        <v>41125.283159722225</v>
      </c>
      <c r="T1239" s="11">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1">
        <f t="shared" si="118"/>
        <v>40731.61037037037</v>
      </c>
      <c r="T1240" s="11">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t="e">
        <f t="shared" si="115"/>
        <v>#DIV/0!</v>
      </c>
      <c r="Q1241" t="str">
        <f t="shared" si="116"/>
        <v>music</v>
      </c>
      <c r="R1241" t="str">
        <f t="shared" si="117"/>
        <v>world music</v>
      </c>
      <c r="S1241" s="11">
        <f t="shared" si="118"/>
        <v>40883.962581018517</v>
      </c>
      <c r="T1241" s="11">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1">
        <f t="shared" si="118"/>
        <v>41409.040011574078</v>
      </c>
      <c r="T1242" s="11">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1">
        <f t="shared" si="118"/>
        <v>41923.837731481479</v>
      </c>
      <c r="T1243" s="11">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1">
        <f t="shared" si="118"/>
        <v>40782.165532407409</v>
      </c>
      <c r="T1244" s="11">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1">
        <f t="shared" si="118"/>
        <v>40671.879293981481</v>
      </c>
      <c r="T1245" s="11">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1">
        <f t="shared" si="118"/>
        <v>41355.825497685182</v>
      </c>
      <c r="T1246" s="11">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1">
        <f t="shared" si="118"/>
        <v>41774.599930555552</v>
      </c>
      <c r="T1247" s="11">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1">
        <f t="shared" si="118"/>
        <v>40838.043391203704</v>
      </c>
      <c r="T1248" s="11">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1">
        <f t="shared" si="118"/>
        <v>41370.292303240742</v>
      </c>
      <c r="T1249" s="11">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1">
        <f t="shared" si="118"/>
        <v>41767.656863425924</v>
      </c>
      <c r="T1250" s="11">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1">
        <f t="shared" si="118"/>
        <v>41067.74086805556</v>
      </c>
      <c r="T1251" s="11">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1">
        <f t="shared" si="118"/>
        <v>41843.64271990741</v>
      </c>
      <c r="T1252" s="11">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1">
        <f t="shared" si="118"/>
        <v>40751.814432870371</v>
      </c>
      <c r="T1253" s="11">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1">
        <f t="shared" si="118"/>
        <v>41543.988067129627</v>
      </c>
      <c r="T1254" s="11">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1">
        <f t="shared" si="118"/>
        <v>41855.783645833333</v>
      </c>
      <c r="T1255" s="11">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1">
        <f t="shared" si="118"/>
        <v>40487.621365740742</v>
      </c>
      <c r="T1256" s="11">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1">
        <f t="shared" si="118"/>
        <v>41579.845509259263</v>
      </c>
      <c r="T1257" s="11">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1">
        <f t="shared" si="118"/>
        <v>40921.919340277782</v>
      </c>
      <c r="T1258" s="11">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1">
        <f t="shared" si="118"/>
        <v>40587.085532407407</v>
      </c>
      <c r="T1259" s="11">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1">
        <f t="shared" si="118"/>
        <v>41487.611250000002</v>
      </c>
      <c r="T1260" s="11">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1">
        <f t="shared" si="118"/>
        <v>41766.970648148148</v>
      </c>
      <c r="T1261" s="11">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1">
        <f t="shared" si="118"/>
        <v>41666.842824074076</v>
      </c>
      <c r="T1262" s="11">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1">
        <f t="shared" si="118"/>
        <v>41638.342905092592</v>
      </c>
      <c r="T1263" s="11">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1">
        <f t="shared" si="118"/>
        <v>41656.762638888889</v>
      </c>
      <c r="T1264" s="11">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1">
        <f t="shared" si="118"/>
        <v>41692.084143518521</v>
      </c>
      <c r="T1265" s="11">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1">
        <f t="shared" si="118"/>
        <v>41547.662997685184</v>
      </c>
      <c r="T1266" s="11">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1">
        <f t="shared" si="118"/>
        <v>40465.655266203699</v>
      </c>
      <c r="T1267" s="11">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1">
        <f t="shared" si="118"/>
        <v>41620.87667824074</v>
      </c>
      <c r="T1268" s="11">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1">
        <f t="shared" si="118"/>
        <v>41449.585162037038</v>
      </c>
      <c r="T1269" s="11">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1">
        <f t="shared" si="118"/>
        <v>41507.845451388886</v>
      </c>
      <c r="T1270" s="11">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1">
        <f t="shared" si="118"/>
        <v>42445.823055555549</v>
      </c>
      <c r="T1271" s="11">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1">
        <f t="shared" si="118"/>
        <v>40933.856967592597</v>
      </c>
      <c r="T1272" s="11">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1">
        <f t="shared" si="118"/>
        <v>41561.683553240742</v>
      </c>
      <c r="T1273" s="11">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1">
        <f t="shared" si="118"/>
        <v>40274.745127314818</v>
      </c>
      <c r="T1274" s="11">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1">
        <f t="shared" si="118"/>
        <v>41852.730219907404</v>
      </c>
      <c r="T1275" s="11">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1">
        <f t="shared" si="118"/>
        <v>41116.690104166664</v>
      </c>
      <c r="T1276" s="11">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1">
        <f t="shared" si="118"/>
        <v>41458.867905092593</v>
      </c>
      <c r="T1277" s="11">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1">
        <f t="shared" si="118"/>
        <v>40007.704247685186</v>
      </c>
      <c r="T1278" s="11">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1">
        <f t="shared" si="118"/>
        <v>41121.561886574076</v>
      </c>
      <c r="T1279" s="11">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1">
        <f t="shared" si="118"/>
        <v>41786.555162037039</v>
      </c>
      <c r="T1280" s="11">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1">
        <f t="shared" si="118"/>
        <v>41682.099189814813</v>
      </c>
      <c r="T1281" s="11">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1">
        <f t="shared" si="118"/>
        <v>40513.757569444446</v>
      </c>
      <c r="T1282" s="11">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E1283/L1283</f>
        <v>104.72972972972973</v>
      </c>
      <c r="Q1283" t="str">
        <f t="shared" ref="Q1283:Q1346" si="122">LEFT(N1283,FIND("/",N1283)-1)</f>
        <v>music</v>
      </c>
      <c r="R1283" t="str">
        <f t="shared" ref="R1283:R1346" si="123">MID(N1283,FIND("/",N1283)+1,20)</f>
        <v>rock</v>
      </c>
      <c r="S1283" s="11">
        <f t="shared" ref="S1283:S1346" si="124">(((J1283/60)/60)/24)+DATE(1970,1,1)</f>
        <v>41463.743472222224</v>
      </c>
      <c r="T1283" s="11">
        <f t="shared" ref="T1283:T1346" si="125">(((I1283/60)/60)/24)+DATE(1970,1,1)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1">
        <f t="shared" si="124"/>
        <v>41586.475173611114</v>
      </c>
      <c r="T1284" s="11">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1">
        <f t="shared" si="124"/>
        <v>41320.717465277776</v>
      </c>
      <c r="T1285" s="11">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1">
        <f t="shared" si="124"/>
        <v>42712.23474537037</v>
      </c>
      <c r="T1286" s="11">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1">
        <f t="shared" si="124"/>
        <v>42160.583043981482</v>
      </c>
      <c r="T1287" s="11">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1">
        <f t="shared" si="124"/>
        <v>42039.384571759263</v>
      </c>
      <c r="T1288" s="11">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1">
        <f t="shared" si="124"/>
        <v>42107.621018518519</v>
      </c>
      <c r="T1289" s="11">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1">
        <f t="shared" si="124"/>
        <v>42561.154664351852</v>
      </c>
      <c r="T1290" s="11">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1">
        <f t="shared" si="124"/>
        <v>42709.134780092587</v>
      </c>
      <c r="T1291" s="11">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1">
        <f t="shared" si="124"/>
        <v>42086.614942129629</v>
      </c>
      <c r="T1292" s="11">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1">
        <f t="shared" si="124"/>
        <v>42064.652673611112</v>
      </c>
      <c r="T1293" s="11">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1">
        <f t="shared" si="124"/>
        <v>42256.764212962968</v>
      </c>
      <c r="T1294" s="11">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1">
        <f t="shared" si="124"/>
        <v>42292.701053240744</v>
      </c>
      <c r="T1295" s="11">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1">
        <f t="shared" si="124"/>
        <v>42278.453668981485</v>
      </c>
      <c r="T1296" s="11">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1">
        <f t="shared" si="124"/>
        <v>42184.572881944448</v>
      </c>
      <c r="T1297" s="11">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1">
        <f t="shared" si="124"/>
        <v>42423.050613425927</v>
      </c>
      <c r="T1298" s="11">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1">
        <f t="shared" si="124"/>
        <v>42461.747199074074</v>
      </c>
      <c r="T1299" s="11">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1">
        <f t="shared" si="124"/>
        <v>42458.680925925932</v>
      </c>
      <c r="T1300" s="11">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1">
        <f t="shared" si="124"/>
        <v>42169.814340277779</v>
      </c>
      <c r="T1301" s="11">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1">
        <f t="shared" si="124"/>
        <v>42483.675208333334</v>
      </c>
      <c r="T1302" s="11">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1">
        <f t="shared" si="124"/>
        <v>42195.749745370369</v>
      </c>
      <c r="T1303" s="11">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1">
        <f t="shared" si="124"/>
        <v>42675.057997685188</v>
      </c>
      <c r="T1304" s="11">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1">
        <f t="shared" si="124"/>
        <v>42566.441203703704</v>
      </c>
      <c r="T1305" s="11">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1">
        <f t="shared" si="124"/>
        <v>42747.194502314815</v>
      </c>
      <c r="T1306" s="11">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1">
        <f t="shared" si="124"/>
        <v>42543.665601851855</v>
      </c>
      <c r="T1307" s="11">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1">
        <f t="shared" si="124"/>
        <v>41947.457569444443</v>
      </c>
      <c r="T1308" s="11">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1">
        <f t="shared" si="124"/>
        <v>42387.503229166665</v>
      </c>
      <c r="T1309" s="11">
        <f t="shared" si="125"/>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1">
        <f t="shared" si="124"/>
        <v>42611.613564814819</v>
      </c>
      <c r="T1310" s="11">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1">
        <f t="shared" si="124"/>
        <v>42257.882731481484</v>
      </c>
      <c r="T1311" s="11">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1">
        <f t="shared" si="124"/>
        <v>42556.667245370365</v>
      </c>
      <c r="T1312" s="11">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1">
        <f t="shared" si="124"/>
        <v>42669.802303240736</v>
      </c>
      <c r="T1313" s="11">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1">
        <f t="shared" si="124"/>
        <v>42082.702800925923</v>
      </c>
      <c r="T1314" s="11">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1">
        <f t="shared" si="124"/>
        <v>42402.709652777776</v>
      </c>
      <c r="T1315" s="11">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1">
        <f t="shared" si="124"/>
        <v>42604.669675925921</v>
      </c>
      <c r="T1316" s="11">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1">
        <f t="shared" si="124"/>
        <v>42278.498240740737</v>
      </c>
      <c r="T1317" s="11">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1">
        <f t="shared" si="124"/>
        <v>42393.961909722217</v>
      </c>
      <c r="T1318" s="11">
        <f t="shared" si="125"/>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1">
        <f t="shared" si="124"/>
        <v>42520.235486111109</v>
      </c>
      <c r="T1319" s="11">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1">
        <f t="shared" si="124"/>
        <v>41985.043657407412</v>
      </c>
      <c r="T1320" s="11">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1">
        <f t="shared" si="124"/>
        <v>41816.812094907407</v>
      </c>
      <c r="T1321" s="11">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1">
        <f t="shared" si="124"/>
        <v>42705.690347222218</v>
      </c>
      <c r="T1322" s="11">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1">
        <f t="shared" si="124"/>
        <v>42697.74927083333</v>
      </c>
      <c r="T1323" s="11">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1">
        <f t="shared" si="124"/>
        <v>42115.656539351854</v>
      </c>
      <c r="T1324" s="11">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1">
        <f t="shared" si="124"/>
        <v>42451.698449074072</v>
      </c>
      <c r="T1325" s="11">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1">
        <f t="shared" si="124"/>
        <v>42626.633703703701</v>
      </c>
      <c r="T1326" s="11">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1">
        <f t="shared" si="124"/>
        <v>42704.086053240739</v>
      </c>
      <c r="T1327" s="11">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1">
        <f t="shared" si="124"/>
        <v>41974.791990740734</v>
      </c>
      <c r="T1328" s="11">
        <f t="shared" si="125"/>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1">
        <f t="shared" si="124"/>
        <v>42123.678645833337</v>
      </c>
      <c r="T1329" s="11">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1">
        <f t="shared" si="124"/>
        <v>42612.642754629633</v>
      </c>
      <c r="T1330" s="11">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1">
        <f t="shared" si="124"/>
        <v>41935.221585648149</v>
      </c>
      <c r="T1331" s="11">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1">
        <f t="shared" si="124"/>
        <v>42522.276724537034</v>
      </c>
      <c r="T1332" s="11">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1">
        <f t="shared" si="124"/>
        <v>42569.50409722222</v>
      </c>
      <c r="T1333" s="11">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t="e">
        <f t="shared" si="121"/>
        <v>#DIV/0!</v>
      </c>
      <c r="Q1334" t="str">
        <f t="shared" si="122"/>
        <v>technology</v>
      </c>
      <c r="R1334" t="str">
        <f t="shared" si="123"/>
        <v>wearables</v>
      </c>
      <c r="S1334" s="11">
        <f t="shared" si="124"/>
        <v>42732.060277777782</v>
      </c>
      <c r="T1334" s="11">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t="e">
        <f t="shared" si="121"/>
        <v>#DIV/0!</v>
      </c>
      <c r="Q1335" t="str">
        <f t="shared" si="122"/>
        <v>technology</v>
      </c>
      <c r="R1335" t="str">
        <f t="shared" si="123"/>
        <v>wearables</v>
      </c>
      <c r="S1335" s="11">
        <f t="shared" si="124"/>
        <v>41806.106770833336</v>
      </c>
      <c r="T1335" s="11">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1">
        <f t="shared" si="124"/>
        <v>42410.774155092593</v>
      </c>
      <c r="T1336" s="11">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1">
        <f t="shared" si="124"/>
        <v>42313.936365740738</v>
      </c>
      <c r="T1337" s="11">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1">
        <f t="shared" si="124"/>
        <v>41955.863750000004</v>
      </c>
      <c r="T1338" s="11">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1">
        <f t="shared" si="124"/>
        <v>42767.577303240745</v>
      </c>
      <c r="T1339" s="11">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1">
        <f t="shared" si="124"/>
        <v>42188.803622685184</v>
      </c>
      <c r="T1340" s="11">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1">
        <f t="shared" si="124"/>
        <v>41936.647164351853</v>
      </c>
      <c r="T1341" s="11">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t="e">
        <f t="shared" si="121"/>
        <v>#DIV/0!</v>
      </c>
      <c r="Q1342" t="str">
        <f t="shared" si="122"/>
        <v>technology</v>
      </c>
      <c r="R1342" t="str">
        <f t="shared" si="123"/>
        <v>wearables</v>
      </c>
      <c r="S1342" s="11">
        <f t="shared" si="124"/>
        <v>41836.595520833333</v>
      </c>
      <c r="T1342" s="11">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1">
        <f t="shared" si="124"/>
        <v>42612.624039351853</v>
      </c>
      <c r="T1343" s="11">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1">
        <f t="shared" si="124"/>
        <v>42172.816423611104</v>
      </c>
      <c r="T1344" s="11">
        <f t="shared" si="125"/>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1">
        <f t="shared" si="124"/>
        <v>42542.526423611111</v>
      </c>
      <c r="T1345" s="11">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1">
        <f t="shared" si="124"/>
        <v>42522.789803240739</v>
      </c>
      <c r="T1346" s="11">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E1347/L1347</f>
        <v>53.571428571428569</v>
      </c>
      <c r="Q1347" t="str">
        <f t="shared" ref="Q1347:Q1410" si="128">LEFT(N1347,FIND("/",N1347)-1)</f>
        <v>publishing</v>
      </c>
      <c r="R1347" t="str">
        <f t="shared" ref="R1347:R1410" si="129">MID(N1347,FIND("/",N1347)+1,20)</f>
        <v>nonfiction</v>
      </c>
      <c r="S1347" s="11">
        <f t="shared" ref="S1347:S1410" si="130">(((J1347/60)/60)/24)+DATE(1970,1,1)</f>
        <v>41799.814340277779</v>
      </c>
      <c r="T1347" s="11">
        <f t="shared" ref="T1347:T1410" si="131">(((I1347/60)/60)/24)+DATE(1970,1,1)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1">
        <f t="shared" si="130"/>
        <v>41422.075821759259</v>
      </c>
      <c r="T1348" s="11">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1">
        <f t="shared" si="130"/>
        <v>42040.638020833328</v>
      </c>
      <c r="T1349" s="11">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1">
        <f t="shared" si="130"/>
        <v>41963.506168981476</v>
      </c>
      <c r="T1350" s="11">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1">
        <f t="shared" si="130"/>
        <v>42317.33258101852</v>
      </c>
      <c r="T1351" s="11">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1">
        <f t="shared" si="130"/>
        <v>42334.013124999998</v>
      </c>
      <c r="T1352" s="11">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1">
        <f t="shared" si="130"/>
        <v>42382.74009259259</v>
      </c>
      <c r="T1353" s="11">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1">
        <f t="shared" si="130"/>
        <v>42200.578310185185</v>
      </c>
      <c r="T1354" s="11">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1">
        <f t="shared" si="130"/>
        <v>41309.11791666667</v>
      </c>
      <c r="T1355" s="11">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1">
        <f t="shared" si="130"/>
        <v>42502.807627314818</v>
      </c>
      <c r="T1356" s="11">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1">
        <f t="shared" si="130"/>
        <v>41213.254687499997</v>
      </c>
      <c r="T1357" s="11">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1">
        <f t="shared" si="130"/>
        <v>41430.038888888892</v>
      </c>
      <c r="T1358" s="11">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1">
        <f t="shared" si="130"/>
        <v>41304.962233796294</v>
      </c>
      <c r="T1359" s="11">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1">
        <f t="shared" si="130"/>
        <v>40689.570868055554</v>
      </c>
      <c r="T1360" s="11">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1">
        <f t="shared" si="130"/>
        <v>40668.814699074072</v>
      </c>
      <c r="T1361" s="11">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1">
        <f t="shared" si="130"/>
        <v>41095.900694444441</v>
      </c>
      <c r="T1362" s="11">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1">
        <f t="shared" si="130"/>
        <v>41781.717268518521</v>
      </c>
      <c r="T1363" s="11">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1">
        <f t="shared" si="130"/>
        <v>41464.934386574074</v>
      </c>
      <c r="T1364" s="11">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1">
        <f t="shared" si="130"/>
        <v>42396.8440625</v>
      </c>
      <c r="T1365" s="11">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1">
        <f t="shared" si="130"/>
        <v>41951.695671296293</v>
      </c>
      <c r="T1366" s="11">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1">
        <f t="shared" si="130"/>
        <v>42049.733240740738</v>
      </c>
      <c r="T1367" s="11">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1">
        <f t="shared" si="130"/>
        <v>41924.996099537035</v>
      </c>
      <c r="T1368" s="11">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1">
        <f t="shared" si="130"/>
        <v>42292.002893518518</v>
      </c>
      <c r="T1369" s="11">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1">
        <f t="shared" si="130"/>
        <v>42146.190902777773</v>
      </c>
      <c r="T1370" s="11">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1">
        <f t="shared" si="130"/>
        <v>41710.594282407408</v>
      </c>
      <c r="T1371" s="11">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1">
        <f t="shared" si="130"/>
        <v>41548.00335648148</v>
      </c>
      <c r="T1372" s="11">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1">
        <f t="shared" si="130"/>
        <v>42101.758587962962</v>
      </c>
      <c r="T1373" s="11">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1">
        <f t="shared" si="130"/>
        <v>41072.739953703705</v>
      </c>
      <c r="T1374" s="11">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1">
        <f t="shared" si="130"/>
        <v>42704.95177083333</v>
      </c>
      <c r="T1375" s="11">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1">
        <f t="shared" si="130"/>
        <v>42424.161898148144</v>
      </c>
      <c r="T1376" s="11">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1">
        <f t="shared" si="130"/>
        <v>42720.066192129627</v>
      </c>
      <c r="T1377" s="11">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1">
        <f t="shared" si="130"/>
        <v>42677.669050925921</v>
      </c>
      <c r="T1378" s="11">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1">
        <f t="shared" si="130"/>
        <v>42747.219560185185</v>
      </c>
      <c r="T1379" s="11">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1">
        <f t="shared" si="130"/>
        <v>42568.759374999994</v>
      </c>
      <c r="T1380" s="11">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1">
        <f t="shared" si="130"/>
        <v>42130.491620370376</v>
      </c>
      <c r="T1381" s="11">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1">
        <f t="shared" si="130"/>
        <v>42141.762800925921</v>
      </c>
      <c r="T1382" s="11">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1">
        <f t="shared" si="130"/>
        <v>42703.214409722219</v>
      </c>
      <c r="T1383" s="11">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1">
        <f t="shared" si="130"/>
        <v>41370.800185185188</v>
      </c>
      <c r="T1384" s="11">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1">
        <f t="shared" si="130"/>
        <v>42707.074976851851</v>
      </c>
      <c r="T1385" s="11">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1">
        <f t="shared" si="130"/>
        <v>42160.735208333332</v>
      </c>
      <c r="T1386" s="11">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1">
        <f t="shared" si="130"/>
        <v>42433.688900462963</v>
      </c>
      <c r="T1387" s="11">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1">
        <f t="shared" si="130"/>
        <v>42184.646863425922</v>
      </c>
      <c r="T1388" s="11">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1">
        <f t="shared" si="130"/>
        <v>42126.92123842593</v>
      </c>
      <c r="T1389" s="11">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1">
        <f t="shared" si="130"/>
        <v>42634.614780092597</v>
      </c>
      <c r="T1390" s="11">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1">
        <f t="shared" si="130"/>
        <v>42565.480983796297</v>
      </c>
      <c r="T1391" s="11">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1">
        <f t="shared" si="130"/>
        <v>42087.803310185183</v>
      </c>
      <c r="T1392" s="11">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1">
        <f t="shared" si="130"/>
        <v>42193.650671296295</v>
      </c>
      <c r="T1393" s="11">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1">
        <f t="shared" si="130"/>
        <v>42401.154930555553</v>
      </c>
      <c r="T1394" s="11">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1">
        <f t="shared" si="130"/>
        <v>42553.681979166664</v>
      </c>
      <c r="T1395" s="11">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1">
        <f t="shared" si="130"/>
        <v>42752.144976851851</v>
      </c>
      <c r="T1396" s="11">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1">
        <f t="shared" si="130"/>
        <v>42719.90834490741</v>
      </c>
      <c r="T1397" s="11">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1">
        <f t="shared" si="130"/>
        <v>42018.99863425926</v>
      </c>
      <c r="T1398" s="11">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1">
        <f t="shared" si="130"/>
        <v>42640.917939814812</v>
      </c>
      <c r="T1399" s="11">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1">
        <f t="shared" si="130"/>
        <v>42526.874236111107</v>
      </c>
      <c r="T1400" s="11">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1">
        <f t="shared" si="130"/>
        <v>41889.004317129627</v>
      </c>
      <c r="T1401" s="11">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1">
        <f t="shared" si="130"/>
        <v>42498.341122685189</v>
      </c>
      <c r="T1402" s="11">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1">
        <f t="shared" si="130"/>
        <v>41399.99622685185</v>
      </c>
      <c r="T1403" s="11">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1">
        <f t="shared" si="130"/>
        <v>42065.053368055553</v>
      </c>
      <c r="T1404" s="11">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1">
        <f t="shared" si="130"/>
        <v>41451.062905092593</v>
      </c>
      <c r="T1405" s="11">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1">
        <f t="shared" si="130"/>
        <v>42032.510243055556</v>
      </c>
      <c r="T1406" s="11">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1">
        <f t="shared" si="130"/>
        <v>41941.680567129632</v>
      </c>
      <c r="T1407" s="11">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1">
        <f t="shared" si="130"/>
        <v>42297.432951388888</v>
      </c>
      <c r="T1408" s="11">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1">
        <f t="shared" si="130"/>
        <v>41838.536782407406</v>
      </c>
      <c r="T1409" s="11">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1">
        <f t="shared" si="130"/>
        <v>42291.872175925921</v>
      </c>
      <c r="T1410" s="11">
        <f t="shared" si="131"/>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t="e">
        <f t="shared" ref="P1411:P1474" si="133">E1411/L1411</f>
        <v>#DIV/0!</v>
      </c>
      <c r="Q1411" t="str">
        <f t="shared" ref="Q1411:Q1474" si="134">LEFT(N1411,FIND("/",N1411)-1)</f>
        <v>publishing</v>
      </c>
      <c r="R1411" t="str">
        <f t="shared" ref="R1411:R1474" si="135">MID(N1411,FIND("/",N1411)+1,20)</f>
        <v>translations</v>
      </c>
      <c r="S1411" s="11">
        <f t="shared" ref="S1411:S1474" si="136">(((J1411/60)/60)/24)+DATE(1970,1,1)</f>
        <v>41945.133506944447</v>
      </c>
      <c r="T1411" s="11">
        <f t="shared" ref="T1411:T1474" si="137">(((I1411/60)/60)/24)+DATE(1970,1,1)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1">
        <f t="shared" si="136"/>
        <v>42479.318518518514</v>
      </c>
      <c r="T1412" s="11">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1">
        <f t="shared" si="136"/>
        <v>42013.059027777781</v>
      </c>
      <c r="T1413" s="11">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1">
        <f t="shared" si="136"/>
        <v>41947.063645833332</v>
      </c>
      <c r="T1414" s="11">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1">
        <f t="shared" si="136"/>
        <v>42360.437152777777</v>
      </c>
      <c r="T1415" s="11">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1">
        <f t="shared" si="136"/>
        <v>42708.25309027778</v>
      </c>
      <c r="T1416" s="11">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1">
        <f t="shared" si="136"/>
        <v>42192.675821759258</v>
      </c>
      <c r="T1417" s="11">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t="e">
        <f t="shared" si="133"/>
        <v>#DIV/0!</v>
      </c>
      <c r="Q1418" t="str">
        <f t="shared" si="134"/>
        <v>publishing</v>
      </c>
      <c r="R1418" t="str">
        <f t="shared" si="135"/>
        <v>translations</v>
      </c>
      <c r="S1418" s="11">
        <f t="shared" si="136"/>
        <v>42299.926145833335</v>
      </c>
      <c r="T1418" s="11">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1">
        <f t="shared" si="136"/>
        <v>42232.15016203704</v>
      </c>
      <c r="T1419" s="11">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1">
        <f t="shared" si="136"/>
        <v>42395.456412037034</v>
      </c>
      <c r="T1420" s="11">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1">
        <f t="shared" si="136"/>
        <v>42622.456238425926</v>
      </c>
      <c r="T1421" s="11">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1">
        <f t="shared" si="136"/>
        <v>42524.667662037042</v>
      </c>
      <c r="T1422" s="11">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1">
        <f t="shared" si="136"/>
        <v>42013.915613425925</v>
      </c>
      <c r="T1423" s="11">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1">
        <f t="shared" si="136"/>
        <v>42604.239629629628</v>
      </c>
      <c r="T1424" s="11">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1">
        <f t="shared" si="136"/>
        <v>42340.360312500001</v>
      </c>
      <c r="T1425" s="11">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1">
        <f t="shared" si="136"/>
        <v>42676.717615740738</v>
      </c>
      <c r="T1426" s="11">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t="e">
        <f t="shared" si="133"/>
        <v>#DIV/0!</v>
      </c>
      <c r="Q1427" t="str">
        <f t="shared" si="134"/>
        <v>publishing</v>
      </c>
      <c r="R1427" t="str">
        <f t="shared" si="135"/>
        <v>translations</v>
      </c>
      <c r="S1427" s="11">
        <f t="shared" si="136"/>
        <v>42093.131469907406</v>
      </c>
      <c r="T1427" s="11">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t="e">
        <f t="shared" si="133"/>
        <v>#DIV/0!</v>
      </c>
      <c r="Q1428" t="str">
        <f t="shared" si="134"/>
        <v>publishing</v>
      </c>
      <c r="R1428" t="str">
        <f t="shared" si="135"/>
        <v>translations</v>
      </c>
      <c r="S1428" s="11">
        <f t="shared" si="136"/>
        <v>42180.390277777777</v>
      </c>
      <c r="T1428" s="11">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1">
        <f t="shared" si="136"/>
        <v>42601.851678240739</v>
      </c>
      <c r="T1429" s="11">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1">
        <f t="shared" si="136"/>
        <v>42432.379826388889</v>
      </c>
      <c r="T1430" s="11">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t="e">
        <f t="shared" si="133"/>
        <v>#DIV/0!</v>
      </c>
      <c r="Q1431" t="str">
        <f t="shared" si="134"/>
        <v>publishing</v>
      </c>
      <c r="R1431" t="str">
        <f t="shared" si="135"/>
        <v>translations</v>
      </c>
      <c r="S1431" s="11">
        <f t="shared" si="136"/>
        <v>42074.060671296291</v>
      </c>
      <c r="T1431" s="11">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1">
        <f t="shared" si="136"/>
        <v>41961.813518518517</v>
      </c>
      <c r="T1432" s="11">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1">
        <f t="shared" si="136"/>
        <v>42304.210833333331</v>
      </c>
      <c r="T1433" s="11">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t="e">
        <f t="shared" si="133"/>
        <v>#DIV/0!</v>
      </c>
      <c r="Q1434" t="str">
        <f t="shared" si="134"/>
        <v>publishing</v>
      </c>
      <c r="R1434" t="str">
        <f t="shared" si="135"/>
        <v>translations</v>
      </c>
      <c r="S1434" s="11">
        <f t="shared" si="136"/>
        <v>42175.780416666668</v>
      </c>
      <c r="T1434" s="11">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1">
        <f t="shared" si="136"/>
        <v>42673.625868055555</v>
      </c>
      <c r="T1435" s="11">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1">
        <f t="shared" si="136"/>
        <v>42142.767106481479</v>
      </c>
      <c r="T1436" s="11">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1">
        <f t="shared" si="136"/>
        <v>42258.780324074076</v>
      </c>
      <c r="T1437" s="11">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1">
        <f t="shared" si="136"/>
        <v>42391.35019675926</v>
      </c>
      <c r="T1438" s="11">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1">
        <f t="shared" si="136"/>
        <v>41796.531701388885</v>
      </c>
      <c r="T1439" s="11">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1">
        <f t="shared" si="136"/>
        <v>42457.871516203704</v>
      </c>
      <c r="T1440" s="11">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1">
        <f t="shared" si="136"/>
        <v>42040.829872685179</v>
      </c>
      <c r="T1441" s="11">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1">
        <f t="shared" si="136"/>
        <v>42486.748414351852</v>
      </c>
      <c r="T1442" s="11">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1">
        <f t="shared" si="136"/>
        <v>42198.765844907408</v>
      </c>
      <c r="T1443" s="11">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t="e">
        <f t="shared" si="133"/>
        <v>#DIV/0!</v>
      </c>
      <c r="Q1444" t="str">
        <f t="shared" si="134"/>
        <v>publishing</v>
      </c>
      <c r="R1444" t="str">
        <f t="shared" si="135"/>
        <v>translations</v>
      </c>
      <c r="S1444" s="11">
        <f t="shared" si="136"/>
        <v>42485.64534722222</v>
      </c>
      <c r="T1444" s="11">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t="e">
        <f t="shared" si="133"/>
        <v>#DIV/0!</v>
      </c>
      <c r="Q1445" t="str">
        <f t="shared" si="134"/>
        <v>publishing</v>
      </c>
      <c r="R1445" t="str">
        <f t="shared" si="135"/>
        <v>translations</v>
      </c>
      <c r="S1445" s="11">
        <f t="shared" si="136"/>
        <v>42707.926030092596</v>
      </c>
      <c r="T1445" s="11">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t="e">
        <f t="shared" si="133"/>
        <v>#DIV/0!</v>
      </c>
      <c r="Q1446" t="str">
        <f t="shared" si="134"/>
        <v>publishing</v>
      </c>
      <c r="R1446" t="str">
        <f t="shared" si="135"/>
        <v>translations</v>
      </c>
      <c r="S1446" s="11">
        <f t="shared" si="136"/>
        <v>42199.873402777783</v>
      </c>
      <c r="T1446" s="11">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t="e">
        <f t="shared" si="133"/>
        <v>#DIV/0!</v>
      </c>
      <c r="Q1447" t="str">
        <f t="shared" si="134"/>
        <v>publishing</v>
      </c>
      <c r="R1447" t="str">
        <f t="shared" si="135"/>
        <v>translations</v>
      </c>
      <c r="S1447" s="11">
        <f t="shared" si="136"/>
        <v>42139.542303240742</v>
      </c>
      <c r="T1447" s="11">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t="e">
        <f t="shared" si="133"/>
        <v>#DIV/0!</v>
      </c>
      <c r="Q1448" t="str">
        <f t="shared" si="134"/>
        <v>publishing</v>
      </c>
      <c r="R1448" t="str">
        <f t="shared" si="135"/>
        <v>translations</v>
      </c>
      <c r="S1448" s="11">
        <f t="shared" si="136"/>
        <v>42461.447662037041</v>
      </c>
      <c r="T1448" s="11">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1">
        <f t="shared" si="136"/>
        <v>42529.730717592596</v>
      </c>
      <c r="T1449" s="11">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t="e">
        <f t="shared" si="133"/>
        <v>#DIV/0!</v>
      </c>
      <c r="Q1450" t="str">
        <f t="shared" si="134"/>
        <v>publishing</v>
      </c>
      <c r="R1450" t="str">
        <f t="shared" si="135"/>
        <v>translations</v>
      </c>
      <c r="S1450" s="11">
        <f t="shared" si="136"/>
        <v>42115.936550925922</v>
      </c>
      <c r="T1450" s="11">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t="e">
        <f t="shared" si="133"/>
        <v>#DIV/0!</v>
      </c>
      <c r="Q1451" t="str">
        <f t="shared" si="134"/>
        <v>publishing</v>
      </c>
      <c r="R1451" t="str">
        <f t="shared" si="135"/>
        <v>translations</v>
      </c>
      <c r="S1451" s="11">
        <f t="shared" si="136"/>
        <v>42086.811400462961</v>
      </c>
      <c r="T1451" s="11">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1">
        <f t="shared" si="136"/>
        <v>42390.171261574069</v>
      </c>
      <c r="T1452" s="11">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1">
        <f t="shared" si="136"/>
        <v>41931.959016203706</v>
      </c>
      <c r="T1453" s="11">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t="e">
        <f t="shared" si="133"/>
        <v>#DIV/0!</v>
      </c>
      <c r="Q1454" t="str">
        <f t="shared" si="134"/>
        <v>publishing</v>
      </c>
      <c r="R1454" t="str">
        <f t="shared" si="135"/>
        <v>translations</v>
      </c>
      <c r="S1454" s="11">
        <f t="shared" si="136"/>
        <v>41818.703275462962</v>
      </c>
      <c r="T1454" s="11">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t="e">
        <f t="shared" si="133"/>
        <v>#DIV/0!</v>
      </c>
      <c r="Q1455" t="str">
        <f t="shared" si="134"/>
        <v>publishing</v>
      </c>
      <c r="R1455" t="str">
        <f t="shared" si="135"/>
        <v>translations</v>
      </c>
      <c r="S1455" s="11">
        <f t="shared" si="136"/>
        <v>42795.696145833332</v>
      </c>
      <c r="T1455" s="11">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1">
        <f t="shared" si="136"/>
        <v>42463.866666666669</v>
      </c>
      <c r="T1456" s="11">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1">
        <f t="shared" si="136"/>
        <v>41832.672685185185</v>
      </c>
      <c r="T1457" s="11">
        <f t="shared" si="137"/>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1">
        <f t="shared" si="136"/>
        <v>42708.668576388889</v>
      </c>
      <c r="T1458" s="11">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t="e">
        <f t="shared" si="133"/>
        <v>#DIV/0!</v>
      </c>
      <c r="Q1459" t="str">
        <f t="shared" si="134"/>
        <v>publishing</v>
      </c>
      <c r="R1459" t="str">
        <f t="shared" si="135"/>
        <v>translations</v>
      </c>
      <c r="S1459" s="11">
        <f t="shared" si="136"/>
        <v>42289.89634259259</v>
      </c>
      <c r="T1459" s="11">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t="e">
        <f t="shared" si="133"/>
        <v>#DIV/0!</v>
      </c>
      <c r="Q1460" t="str">
        <f t="shared" si="134"/>
        <v>publishing</v>
      </c>
      <c r="R1460" t="str">
        <f t="shared" si="135"/>
        <v>translations</v>
      </c>
      <c r="S1460" s="11">
        <f t="shared" si="136"/>
        <v>41831.705555555556</v>
      </c>
      <c r="T1460" s="11">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t="e">
        <f t="shared" si="133"/>
        <v>#DIV/0!</v>
      </c>
      <c r="Q1461" t="str">
        <f t="shared" si="134"/>
        <v>publishing</v>
      </c>
      <c r="R1461" t="str">
        <f t="shared" si="135"/>
        <v>translations</v>
      </c>
      <c r="S1461" s="11">
        <f t="shared" si="136"/>
        <v>42312.204814814817</v>
      </c>
      <c r="T1461" s="11">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t="e">
        <f t="shared" si="133"/>
        <v>#DIV/0!</v>
      </c>
      <c r="Q1462" t="str">
        <f t="shared" si="134"/>
        <v>publishing</v>
      </c>
      <c r="R1462" t="str">
        <f t="shared" si="135"/>
        <v>translations</v>
      </c>
      <c r="S1462" s="11">
        <f t="shared" si="136"/>
        <v>41915.896967592591</v>
      </c>
      <c r="T1462" s="11">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1">
        <f t="shared" si="136"/>
        <v>41899.645300925928</v>
      </c>
      <c r="T1463" s="11">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1">
        <f t="shared" si="136"/>
        <v>41344.662858796299</v>
      </c>
      <c r="T1464" s="11">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1">
        <f t="shared" si="136"/>
        <v>41326.911319444444</v>
      </c>
      <c r="T1465" s="11">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1">
        <f t="shared" si="136"/>
        <v>41291.661550925928</v>
      </c>
      <c r="T1466" s="11">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1">
        <f t="shared" si="136"/>
        <v>40959.734398148146</v>
      </c>
      <c r="T1467" s="11">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1">
        <f t="shared" si="136"/>
        <v>42340.172060185185</v>
      </c>
      <c r="T1468" s="11">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1">
        <f t="shared" si="136"/>
        <v>40933.80190972222</v>
      </c>
      <c r="T1469" s="11">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1">
        <f t="shared" si="136"/>
        <v>40646.014456018522</v>
      </c>
      <c r="T1470" s="11">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1">
        <f t="shared" si="136"/>
        <v>41290.598483796297</v>
      </c>
      <c r="T1471" s="11">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1">
        <f t="shared" si="136"/>
        <v>41250.827118055553</v>
      </c>
      <c r="T1472" s="11">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1">
        <f t="shared" si="136"/>
        <v>42073.957569444443</v>
      </c>
      <c r="T1473" s="11">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1">
        <f t="shared" si="136"/>
        <v>41533.542858796296</v>
      </c>
      <c r="T1474" s="11">
        <f t="shared" si="137"/>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E1475/L1475</f>
        <v>38.462553191489363</v>
      </c>
      <c r="Q1475" t="str">
        <f t="shared" ref="Q1475:Q1538" si="140">LEFT(N1475,FIND("/",N1475)-1)</f>
        <v>publishing</v>
      </c>
      <c r="R1475" t="str">
        <f t="shared" ref="R1475:R1538" si="141">MID(N1475,FIND("/",N1475)+1,20)</f>
        <v>radio &amp; podcasts</v>
      </c>
      <c r="S1475" s="11">
        <f t="shared" ref="S1475:S1538" si="142">(((J1475/60)/60)/24)+DATE(1970,1,1)</f>
        <v>40939.979618055557</v>
      </c>
      <c r="T1475" s="11">
        <f t="shared" ref="T1475:T1538" si="143">(((I1475/60)/60)/24)+DATE(1970,1,1)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1">
        <f t="shared" si="142"/>
        <v>41500.727916666663</v>
      </c>
      <c r="T1476" s="11">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1">
        <f t="shared" si="142"/>
        <v>41960.722951388889</v>
      </c>
      <c r="T1477" s="11">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1">
        <f t="shared" si="142"/>
        <v>40766.041921296295</v>
      </c>
      <c r="T1478" s="11">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1">
        <f t="shared" si="142"/>
        <v>40840.615787037037</v>
      </c>
      <c r="T1479" s="11">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1">
        <f t="shared" si="142"/>
        <v>41394.871678240743</v>
      </c>
      <c r="T1480" s="11">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1">
        <f t="shared" si="142"/>
        <v>41754.745243055557</v>
      </c>
      <c r="T1481" s="11">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1">
        <f t="shared" si="142"/>
        <v>41464.934016203704</v>
      </c>
      <c r="T1482" s="11">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1">
        <f t="shared" si="142"/>
        <v>41550.922974537039</v>
      </c>
      <c r="T1483" s="11">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1">
        <f t="shared" si="142"/>
        <v>41136.85805555556</v>
      </c>
      <c r="T1484" s="11">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1">
        <f t="shared" si="142"/>
        <v>42548.192997685182</v>
      </c>
      <c r="T1485" s="11">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t="e">
        <f t="shared" si="139"/>
        <v>#DIV/0!</v>
      </c>
      <c r="Q1486" t="str">
        <f t="shared" si="140"/>
        <v>publishing</v>
      </c>
      <c r="R1486" t="str">
        <f t="shared" si="141"/>
        <v>fiction</v>
      </c>
      <c r="S1486" s="11">
        <f t="shared" si="142"/>
        <v>41053.200960648144</v>
      </c>
      <c r="T1486" s="11">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1">
        <f t="shared" si="142"/>
        <v>42130.795983796299</v>
      </c>
      <c r="T1487" s="11">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1">
        <f t="shared" si="142"/>
        <v>42032.168530092589</v>
      </c>
      <c r="T1488" s="11">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t="e">
        <f t="shared" si="139"/>
        <v>#DIV/0!</v>
      </c>
      <c r="Q1489" t="str">
        <f t="shared" si="140"/>
        <v>publishing</v>
      </c>
      <c r="R1489" t="str">
        <f t="shared" si="141"/>
        <v>fiction</v>
      </c>
      <c r="S1489" s="11">
        <f t="shared" si="142"/>
        <v>42554.917488425926</v>
      </c>
      <c r="T1489" s="11">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1">
        <f t="shared" si="142"/>
        <v>41614.563194444447</v>
      </c>
      <c r="T1490" s="11">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t="e">
        <f t="shared" si="139"/>
        <v>#DIV/0!</v>
      </c>
      <c r="Q1491" t="str">
        <f t="shared" si="140"/>
        <v>publishing</v>
      </c>
      <c r="R1491" t="str">
        <f t="shared" si="141"/>
        <v>fiction</v>
      </c>
      <c r="S1491" s="11">
        <f t="shared" si="142"/>
        <v>41198.611712962964</v>
      </c>
      <c r="T1491" s="11">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1">
        <f t="shared" si="142"/>
        <v>41520.561041666668</v>
      </c>
      <c r="T1492" s="11">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1">
        <f t="shared" si="142"/>
        <v>41991.713460648149</v>
      </c>
      <c r="T1493" s="11">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1">
        <f t="shared" si="142"/>
        <v>40682.884791666671</v>
      </c>
      <c r="T1494" s="11">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t="e">
        <f t="shared" si="139"/>
        <v>#DIV/0!</v>
      </c>
      <c r="Q1495" t="str">
        <f t="shared" si="140"/>
        <v>publishing</v>
      </c>
      <c r="R1495" t="str">
        <f t="shared" si="141"/>
        <v>fiction</v>
      </c>
      <c r="S1495" s="11">
        <f t="shared" si="142"/>
        <v>41411.866608796299</v>
      </c>
      <c r="T1495" s="11">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1">
        <f t="shared" si="142"/>
        <v>42067.722372685181</v>
      </c>
      <c r="T1496" s="11">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t="e">
        <f t="shared" si="139"/>
        <v>#DIV/0!</v>
      </c>
      <c r="Q1497" t="str">
        <f t="shared" si="140"/>
        <v>publishing</v>
      </c>
      <c r="R1497" t="str">
        <f t="shared" si="141"/>
        <v>fiction</v>
      </c>
      <c r="S1497" s="11">
        <f t="shared" si="142"/>
        <v>40752.789710648147</v>
      </c>
      <c r="T1497" s="11">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t="e">
        <f t="shared" si="139"/>
        <v>#DIV/0!</v>
      </c>
      <c r="Q1498" t="str">
        <f t="shared" si="140"/>
        <v>publishing</v>
      </c>
      <c r="R1498" t="str">
        <f t="shared" si="141"/>
        <v>fiction</v>
      </c>
      <c r="S1498" s="11">
        <f t="shared" si="142"/>
        <v>41838.475219907406</v>
      </c>
      <c r="T1498" s="11">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1">
        <f t="shared" si="142"/>
        <v>41444.64261574074</v>
      </c>
      <c r="T1499" s="11">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1">
        <f t="shared" si="142"/>
        <v>41840.983541666668</v>
      </c>
      <c r="T1500" s="11">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1">
        <f t="shared" si="142"/>
        <v>42527.007326388892</v>
      </c>
      <c r="T1501" s="11">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1">
        <f t="shared" si="142"/>
        <v>41365.904594907406</v>
      </c>
      <c r="T1502" s="11">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1">
        <f t="shared" si="142"/>
        <v>42163.583599537036</v>
      </c>
      <c r="T1503" s="11">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1">
        <f t="shared" si="142"/>
        <v>42426.542592592596</v>
      </c>
      <c r="T1504" s="11">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1">
        <f t="shared" si="142"/>
        <v>42606.347233796296</v>
      </c>
      <c r="T1505" s="11">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1">
        <f t="shared" si="142"/>
        <v>41772.657685185186</v>
      </c>
      <c r="T1506" s="11">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1">
        <f t="shared" si="142"/>
        <v>42414.44332175926</v>
      </c>
      <c r="T1507" s="11">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1">
        <f t="shared" si="142"/>
        <v>41814.785925925928</v>
      </c>
      <c r="T1508" s="11">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1">
        <f t="shared" si="142"/>
        <v>40254.450335648151</v>
      </c>
      <c r="T1509" s="11">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1">
        <f t="shared" si="142"/>
        <v>41786.614363425928</v>
      </c>
      <c r="T1510" s="11">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1">
        <f t="shared" si="142"/>
        <v>42751.533391203702</v>
      </c>
      <c r="T1511" s="11">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1">
        <f t="shared" si="142"/>
        <v>41809.385162037033</v>
      </c>
      <c r="T1512" s="11">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1">
        <f t="shared" si="142"/>
        <v>42296.583379629628</v>
      </c>
      <c r="T1513" s="11">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1">
        <f t="shared" si="142"/>
        <v>42741.684479166666</v>
      </c>
      <c r="T1514" s="11">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1">
        <f t="shared" si="142"/>
        <v>41806.637337962966</v>
      </c>
      <c r="T1515" s="11">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1">
        <f t="shared" si="142"/>
        <v>42234.597685185188</v>
      </c>
      <c r="T1516" s="11">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1">
        <f t="shared" si="142"/>
        <v>42415.253437499996</v>
      </c>
      <c r="T1517" s="11">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1">
        <f t="shared" si="142"/>
        <v>42619.466342592597</v>
      </c>
      <c r="T1518" s="11">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1">
        <f t="shared" si="142"/>
        <v>41948.56658564815</v>
      </c>
      <c r="T1519" s="11">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1">
        <f t="shared" si="142"/>
        <v>41760.8200462963</v>
      </c>
      <c r="T1520" s="11">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1">
        <f t="shared" si="142"/>
        <v>41782.741701388892</v>
      </c>
      <c r="T1521" s="11">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1">
        <f t="shared" si="142"/>
        <v>41955.857789351852</v>
      </c>
      <c r="T1522" s="11">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1">
        <f t="shared" si="142"/>
        <v>42493.167719907404</v>
      </c>
      <c r="T1523" s="11">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1">
        <f t="shared" si="142"/>
        <v>41899.830312500002</v>
      </c>
      <c r="T1524" s="11">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1">
        <f t="shared" si="142"/>
        <v>41964.751342592594</v>
      </c>
      <c r="T1525" s="11">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1">
        <f t="shared" si="142"/>
        <v>42756.501041666663</v>
      </c>
      <c r="T1526" s="11">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1">
        <f t="shared" si="142"/>
        <v>42570.702986111108</v>
      </c>
      <c r="T1527" s="11">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1">
        <f t="shared" si="142"/>
        <v>42339.276006944448</v>
      </c>
      <c r="T1528" s="11">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1">
        <f t="shared" si="142"/>
        <v>42780.600532407407</v>
      </c>
      <c r="T1529" s="11">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1">
        <f t="shared" si="142"/>
        <v>42736.732893518521</v>
      </c>
      <c r="T1530" s="11">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1">
        <f t="shared" si="142"/>
        <v>42052.628703703704</v>
      </c>
      <c r="T1531" s="11">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1">
        <f t="shared" si="142"/>
        <v>42275.767303240747</v>
      </c>
      <c r="T1532" s="11">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1">
        <f t="shared" si="142"/>
        <v>41941.802384259259</v>
      </c>
      <c r="T1533" s="11">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1">
        <f t="shared" si="142"/>
        <v>42391.475289351853</v>
      </c>
      <c r="T1534" s="11">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1">
        <f t="shared" si="142"/>
        <v>42443.00204861111</v>
      </c>
      <c r="T1535" s="11">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1">
        <f t="shared" si="142"/>
        <v>42221.67432870371</v>
      </c>
      <c r="T1536" s="11">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1">
        <f t="shared" si="142"/>
        <v>42484.829062500001</v>
      </c>
      <c r="T1537" s="11">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1">
        <f t="shared" si="142"/>
        <v>42213.802199074074</v>
      </c>
      <c r="T1538" s="11">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E1539/L1539</f>
        <v>96.375</v>
      </c>
      <c r="Q1539" t="str">
        <f t="shared" ref="Q1539:Q1602" si="146">LEFT(N1539,FIND("/",N1539)-1)</f>
        <v>photography</v>
      </c>
      <c r="R1539" t="str">
        <f t="shared" ref="R1539:R1602" si="147">MID(N1539,FIND("/",N1539)+1,20)</f>
        <v>photobooks</v>
      </c>
      <c r="S1539" s="11">
        <f t="shared" ref="S1539:S1602" si="148">(((J1539/60)/60)/24)+DATE(1970,1,1)</f>
        <v>42552.315127314811</v>
      </c>
      <c r="T1539" s="11">
        <f t="shared" ref="T1539:T1602" si="14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1">
        <f t="shared" si="148"/>
        <v>41981.782060185185</v>
      </c>
      <c r="T1540" s="11">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1">
        <f t="shared" si="148"/>
        <v>42705.919201388882</v>
      </c>
      <c r="T1541" s="11">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1">
        <f t="shared" si="148"/>
        <v>41939.00712962963</v>
      </c>
      <c r="T1542" s="11">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1">
        <f t="shared" si="148"/>
        <v>41974.712245370371</v>
      </c>
      <c r="T1543" s="11">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1">
        <f t="shared" si="148"/>
        <v>42170.996527777781</v>
      </c>
      <c r="T1544" s="11">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1">
        <f t="shared" si="148"/>
        <v>41935.509652777779</v>
      </c>
      <c r="T1545" s="11">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t="e">
        <f t="shared" si="145"/>
        <v>#DIV/0!</v>
      </c>
      <c r="Q1546" t="str">
        <f t="shared" si="146"/>
        <v>photography</v>
      </c>
      <c r="R1546" t="str">
        <f t="shared" si="147"/>
        <v>nature</v>
      </c>
      <c r="S1546" s="11">
        <f t="shared" si="148"/>
        <v>42053.051203703704</v>
      </c>
      <c r="T1546" s="11">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1">
        <f t="shared" si="148"/>
        <v>42031.884652777779</v>
      </c>
      <c r="T1547" s="11">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1">
        <f t="shared" si="148"/>
        <v>41839.212951388887</v>
      </c>
      <c r="T1548" s="11">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t="e">
        <f t="shared" si="145"/>
        <v>#DIV/0!</v>
      </c>
      <c r="Q1549" t="str">
        <f t="shared" si="146"/>
        <v>photography</v>
      </c>
      <c r="R1549" t="str">
        <f t="shared" si="147"/>
        <v>nature</v>
      </c>
      <c r="S1549" s="11">
        <f t="shared" si="148"/>
        <v>42782.426875000005</v>
      </c>
      <c r="T1549" s="11">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1">
        <f t="shared" si="148"/>
        <v>42286.88217592593</v>
      </c>
      <c r="T1550" s="11">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1">
        <f t="shared" si="148"/>
        <v>42281.136099537034</v>
      </c>
      <c r="T1551" s="11">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1">
        <f t="shared" si="148"/>
        <v>42472.449467592596</v>
      </c>
      <c r="T1552" s="11">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t="e">
        <f t="shared" si="145"/>
        <v>#DIV/0!</v>
      </c>
      <c r="Q1553" t="str">
        <f t="shared" si="146"/>
        <v>photography</v>
      </c>
      <c r="R1553" t="str">
        <f t="shared" si="147"/>
        <v>nature</v>
      </c>
      <c r="S1553" s="11">
        <f t="shared" si="148"/>
        <v>42121.824525462958</v>
      </c>
      <c r="T1553" s="11">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1">
        <f t="shared" si="148"/>
        <v>41892.688750000001</v>
      </c>
      <c r="T1554" s="11">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t="e">
        <f t="shared" si="145"/>
        <v>#DIV/0!</v>
      </c>
      <c r="Q1555" t="str">
        <f t="shared" si="146"/>
        <v>photography</v>
      </c>
      <c r="R1555" t="str">
        <f t="shared" si="147"/>
        <v>nature</v>
      </c>
      <c r="S1555" s="11">
        <f t="shared" si="148"/>
        <v>42219.282951388886</v>
      </c>
      <c r="T1555" s="11">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t="e">
        <f t="shared" si="145"/>
        <v>#DIV/0!</v>
      </c>
      <c r="Q1556" t="str">
        <f t="shared" si="146"/>
        <v>photography</v>
      </c>
      <c r="R1556" t="str">
        <f t="shared" si="147"/>
        <v>nature</v>
      </c>
      <c r="S1556" s="11">
        <f t="shared" si="148"/>
        <v>42188.252199074079</v>
      </c>
      <c r="T1556" s="11">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t="e">
        <f t="shared" si="145"/>
        <v>#DIV/0!</v>
      </c>
      <c r="Q1557" t="str">
        <f t="shared" si="146"/>
        <v>photography</v>
      </c>
      <c r="R1557" t="str">
        <f t="shared" si="147"/>
        <v>nature</v>
      </c>
      <c r="S1557" s="11">
        <f t="shared" si="148"/>
        <v>42241.613796296297</v>
      </c>
      <c r="T1557" s="11">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1">
        <f t="shared" si="148"/>
        <v>42525.153055555551</v>
      </c>
      <c r="T1558" s="11">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1">
        <f t="shared" si="148"/>
        <v>41871.65315972222</v>
      </c>
      <c r="T1559" s="11">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1">
        <f t="shared" si="148"/>
        <v>42185.397673611107</v>
      </c>
      <c r="T1560" s="11">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1">
        <f t="shared" si="148"/>
        <v>42108.05322916666</v>
      </c>
      <c r="T1561" s="11">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1">
        <f t="shared" si="148"/>
        <v>41936.020752314813</v>
      </c>
      <c r="T1562" s="11">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1">
        <f t="shared" si="148"/>
        <v>41555.041701388887</v>
      </c>
      <c r="T1563" s="11">
        <f t="shared" si="14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t="e">
        <f t="shared" si="145"/>
        <v>#DIV/0!</v>
      </c>
      <c r="Q1564" t="str">
        <f t="shared" si="146"/>
        <v>publishing</v>
      </c>
      <c r="R1564" t="str">
        <f t="shared" si="147"/>
        <v>art books</v>
      </c>
      <c r="S1564" s="11">
        <f t="shared" si="148"/>
        <v>40079.566157407404</v>
      </c>
      <c r="T1564" s="11">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1">
        <f t="shared" si="148"/>
        <v>41652.742488425924</v>
      </c>
      <c r="T1565" s="11">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1">
        <f t="shared" si="148"/>
        <v>42121.367002314815</v>
      </c>
      <c r="T1566" s="11">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1">
        <f t="shared" si="148"/>
        <v>40672.729872685188</v>
      </c>
      <c r="T1567" s="11">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1">
        <f t="shared" si="148"/>
        <v>42549.916712962964</v>
      </c>
      <c r="T1568" s="11">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1">
        <f t="shared" si="148"/>
        <v>41671.936863425923</v>
      </c>
      <c r="T1569" s="11">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1">
        <f t="shared" si="148"/>
        <v>41962.062326388885</v>
      </c>
      <c r="T1570" s="11">
        <f t="shared" si="14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t="e">
        <f t="shared" si="145"/>
        <v>#DIV/0!</v>
      </c>
      <c r="Q1571" t="str">
        <f t="shared" si="146"/>
        <v>publishing</v>
      </c>
      <c r="R1571" t="str">
        <f t="shared" si="147"/>
        <v>art books</v>
      </c>
      <c r="S1571" s="11">
        <f t="shared" si="148"/>
        <v>41389.679560185185</v>
      </c>
      <c r="T1571" s="11">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1">
        <f t="shared" si="148"/>
        <v>42438.813449074078</v>
      </c>
      <c r="T1572" s="11">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1">
        <f t="shared" si="148"/>
        <v>42144.769479166673</v>
      </c>
      <c r="T1573" s="11">
        <f t="shared" si="14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1">
        <f t="shared" si="148"/>
        <v>42404.033090277779</v>
      </c>
      <c r="T1574" s="11">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1">
        <f t="shared" si="148"/>
        <v>42786.000023148154</v>
      </c>
      <c r="T1575" s="11">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1">
        <f t="shared" si="148"/>
        <v>42017.927418981482</v>
      </c>
      <c r="T1576" s="11">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1">
        <f t="shared" si="148"/>
        <v>41799.524259259262</v>
      </c>
      <c r="T1577" s="11">
        <f t="shared" si="14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1">
        <f t="shared" si="148"/>
        <v>42140.879259259258</v>
      </c>
      <c r="T1578" s="11">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1">
        <f t="shared" si="148"/>
        <v>41054.847777777781</v>
      </c>
      <c r="T1579" s="11">
        <f t="shared" si="14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1">
        <f t="shared" si="148"/>
        <v>40399.065868055557</v>
      </c>
      <c r="T1580" s="11">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1">
        <f t="shared" si="148"/>
        <v>41481.996423611112</v>
      </c>
      <c r="T1581" s="11">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t="e">
        <f t="shared" si="145"/>
        <v>#DIV/0!</v>
      </c>
      <c r="Q1582" t="str">
        <f t="shared" si="146"/>
        <v>publishing</v>
      </c>
      <c r="R1582" t="str">
        <f t="shared" si="147"/>
        <v>art books</v>
      </c>
      <c r="S1582" s="11">
        <f t="shared" si="148"/>
        <v>40990.050069444449</v>
      </c>
      <c r="T1582" s="11">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1">
        <f t="shared" si="148"/>
        <v>42325.448958333334</v>
      </c>
      <c r="T1583" s="11">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1">
        <f t="shared" si="148"/>
        <v>42246.789965277778</v>
      </c>
      <c r="T1584" s="11">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1">
        <f t="shared" si="148"/>
        <v>41877.904988425929</v>
      </c>
      <c r="T1585" s="11">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t="e">
        <f t="shared" si="145"/>
        <v>#DIV/0!</v>
      </c>
      <c r="Q1586" t="str">
        <f t="shared" si="146"/>
        <v>photography</v>
      </c>
      <c r="R1586" t="str">
        <f t="shared" si="147"/>
        <v>places</v>
      </c>
      <c r="S1586" s="11">
        <f t="shared" si="148"/>
        <v>41779.649317129632</v>
      </c>
      <c r="T1586" s="11">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1">
        <f t="shared" si="148"/>
        <v>42707.895462962959</v>
      </c>
      <c r="T1587" s="11">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t="e">
        <f t="shared" si="145"/>
        <v>#DIV/0!</v>
      </c>
      <c r="Q1588" t="str">
        <f t="shared" si="146"/>
        <v>photography</v>
      </c>
      <c r="R1588" t="str">
        <f t="shared" si="147"/>
        <v>places</v>
      </c>
      <c r="S1588" s="11">
        <f t="shared" si="148"/>
        <v>42069.104421296302</v>
      </c>
      <c r="T1588" s="11">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1">
        <f t="shared" si="148"/>
        <v>41956.950983796298</v>
      </c>
      <c r="T1589" s="11">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t="e">
        <f t="shared" si="145"/>
        <v>#DIV/0!</v>
      </c>
      <c r="Q1590" t="str">
        <f t="shared" si="146"/>
        <v>photography</v>
      </c>
      <c r="R1590" t="str">
        <f t="shared" si="147"/>
        <v>places</v>
      </c>
      <c r="S1590" s="11">
        <f t="shared" si="148"/>
        <v>42005.24998842593</v>
      </c>
      <c r="T1590" s="11">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t="e">
        <f t="shared" si="145"/>
        <v>#DIV/0!</v>
      </c>
      <c r="Q1591" t="str">
        <f t="shared" si="146"/>
        <v>photography</v>
      </c>
      <c r="R1591" t="str">
        <f t="shared" si="147"/>
        <v>places</v>
      </c>
      <c r="S1591" s="11">
        <f t="shared" si="148"/>
        <v>42256.984791666662</v>
      </c>
      <c r="T1591" s="11">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1">
        <f t="shared" si="148"/>
        <v>42240.857222222221</v>
      </c>
      <c r="T1592" s="11">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1">
        <f t="shared" si="148"/>
        <v>42433.726168981477</v>
      </c>
      <c r="T1593" s="11">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t="e">
        <f t="shared" si="145"/>
        <v>#DIV/0!</v>
      </c>
      <c r="Q1594" t="str">
        <f t="shared" si="146"/>
        <v>photography</v>
      </c>
      <c r="R1594" t="str">
        <f t="shared" si="147"/>
        <v>places</v>
      </c>
      <c r="S1594" s="11">
        <f t="shared" si="148"/>
        <v>42046.072743055556</v>
      </c>
      <c r="T1594" s="11">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1">
        <f t="shared" si="148"/>
        <v>42033.845543981486</v>
      </c>
      <c r="T1595" s="11">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1">
        <f t="shared" si="148"/>
        <v>42445.712754629625</v>
      </c>
      <c r="T1596" s="11">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1">
        <f t="shared" si="148"/>
        <v>41780.050092592595</v>
      </c>
      <c r="T1597" s="11">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1">
        <f t="shared" si="148"/>
        <v>41941.430196759262</v>
      </c>
      <c r="T1598" s="11">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t="e">
        <f t="shared" si="145"/>
        <v>#DIV/0!</v>
      </c>
      <c r="Q1599" t="str">
        <f t="shared" si="146"/>
        <v>photography</v>
      </c>
      <c r="R1599" t="str">
        <f t="shared" si="147"/>
        <v>places</v>
      </c>
      <c r="S1599" s="11">
        <f t="shared" si="148"/>
        <v>42603.354131944448</v>
      </c>
      <c r="T1599" s="11">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1">
        <f t="shared" si="148"/>
        <v>42151.667337962965</v>
      </c>
      <c r="T1600" s="11">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t="e">
        <f t="shared" si="145"/>
        <v>#DIV/0!</v>
      </c>
      <c r="Q1601" t="str">
        <f t="shared" si="146"/>
        <v>photography</v>
      </c>
      <c r="R1601" t="str">
        <f t="shared" si="147"/>
        <v>places</v>
      </c>
      <c r="S1601" s="11">
        <f t="shared" si="148"/>
        <v>42438.53907407407</v>
      </c>
      <c r="T1601" s="11">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1">
        <f t="shared" si="148"/>
        <v>41791.057314814818</v>
      </c>
      <c r="T1602" s="11">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E1603/L1603</f>
        <v>48.325535714285714</v>
      </c>
      <c r="Q1603" t="str">
        <f t="shared" ref="Q1603:Q1666" si="152">LEFT(N1603,FIND("/",N1603)-1)</f>
        <v>music</v>
      </c>
      <c r="R1603" t="str">
        <f t="shared" ref="R1603:R1666" si="153">MID(N1603,FIND("/",N1603)+1,20)</f>
        <v>rock</v>
      </c>
      <c r="S1603" s="11">
        <f t="shared" ref="S1603:S1666" si="154">(((J1603/60)/60)/24)+DATE(1970,1,1)</f>
        <v>40638.092974537038</v>
      </c>
      <c r="T1603" s="11">
        <f t="shared" ref="T1603:T1666" si="155">(((I1603/60)/60)/24)+DATE(1970,1,1)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1">
        <f t="shared" si="154"/>
        <v>40788.297650462962</v>
      </c>
      <c r="T1604" s="11">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1">
        <f t="shared" si="154"/>
        <v>40876.169664351852</v>
      </c>
      <c r="T1605" s="11">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1">
        <f t="shared" si="154"/>
        <v>40945.845312500001</v>
      </c>
      <c r="T1606" s="11">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1">
        <f t="shared" si="154"/>
        <v>40747.012881944444</v>
      </c>
      <c r="T1607" s="11">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1">
        <f t="shared" si="154"/>
        <v>40536.111550925925</v>
      </c>
      <c r="T1608" s="11">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1">
        <f t="shared" si="154"/>
        <v>41053.80846064815</v>
      </c>
      <c r="T1609" s="11">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1">
        <f t="shared" si="154"/>
        <v>41607.83085648148</v>
      </c>
      <c r="T1610" s="11">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1">
        <f t="shared" si="154"/>
        <v>40796.001261574071</v>
      </c>
      <c r="T1611" s="11">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1">
        <f t="shared" si="154"/>
        <v>41228.924884259257</v>
      </c>
      <c r="T1612" s="11">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1">
        <f t="shared" si="154"/>
        <v>41409.00037037037</v>
      </c>
      <c r="T1613" s="11">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1">
        <f t="shared" si="154"/>
        <v>41246.874814814815</v>
      </c>
      <c r="T1614" s="11">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1">
        <f t="shared" si="154"/>
        <v>41082.069467592592</v>
      </c>
      <c r="T1615" s="11">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1">
        <f t="shared" si="154"/>
        <v>41794.981122685182</v>
      </c>
      <c r="T1616" s="11">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1">
        <f t="shared" si="154"/>
        <v>40845.050879629627</v>
      </c>
      <c r="T1617" s="11">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1">
        <f t="shared" si="154"/>
        <v>41194.715520833335</v>
      </c>
      <c r="T1618" s="11">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1">
        <f t="shared" si="154"/>
        <v>41546.664212962962</v>
      </c>
      <c r="T1619" s="11">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1">
        <f t="shared" si="154"/>
        <v>41301.654340277775</v>
      </c>
      <c r="T1620" s="11">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1">
        <f t="shared" si="154"/>
        <v>41876.18618055556</v>
      </c>
      <c r="T1621" s="11">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1">
        <f t="shared" si="154"/>
        <v>41321.339583333334</v>
      </c>
      <c r="T1622" s="11">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1">
        <f t="shared" si="154"/>
        <v>41003.60665509259</v>
      </c>
      <c r="T1623" s="11">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1">
        <f t="shared" si="154"/>
        <v>41950.29483796296</v>
      </c>
      <c r="T1624" s="11">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1">
        <f t="shared" si="154"/>
        <v>41453.688530092593</v>
      </c>
      <c r="T1625" s="11">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1">
        <f t="shared" si="154"/>
        <v>41243.367303240739</v>
      </c>
      <c r="T1626" s="11">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1">
        <f t="shared" si="154"/>
        <v>41135.699687500004</v>
      </c>
      <c r="T1627" s="11">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1">
        <f t="shared" si="154"/>
        <v>41579.847997685189</v>
      </c>
      <c r="T1628" s="11">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1">
        <f t="shared" si="154"/>
        <v>41205.707048611112</v>
      </c>
      <c r="T1629" s="11">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1">
        <f t="shared" si="154"/>
        <v>41774.737060185187</v>
      </c>
      <c r="T1630" s="11">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1">
        <f t="shared" si="154"/>
        <v>41645.867280092592</v>
      </c>
      <c r="T1631" s="11">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1">
        <f t="shared" si="154"/>
        <v>40939.837673611109</v>
      </c>
      <c r="T1632" s="11">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1">
        <f t="shared" si="154"/>
        <v>41164.859502314815</v>
      </c>
      <c r="T1633" s="11">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1">
        <f t="shared" si="154"/>
        <v>40750.340902777774</v>
      </c>
      <c r="T1634" s="11">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1">
        <f t="shared" si="154"/>
        <v>40896.883750000001</v>
      </c>
      <c r="T1635" s="11">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1">
        <f t="shared" si="154"/>
        <v>40658.189826388887</v>
      </c>
      <c r="T1636" s="11">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1">
        <f t="shared" si="154"/>
        <v>42502.868761574078</v>
      </c>
      <c r="T1637" s="11">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1">
        <f t="shared" si="154"/>
        <v>40663.08666666667</v>
      </c>
      <c r="T1638" s="11">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1">
        <f t="shared" si="154"/>
        <v>40122.751620370371</v>
      </c>
      <c r="T1639" s="11">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1">
        <f t="shared" si="154"/>
        <v>41288.68712962963</v>
      </c>
      <c r="T1640" s="11">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1">
        <f t="shared" si="154"/>
        <v>40941.652372685188</v>
      </c>
      <c r="T1641" s="11">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1">
        <f t="shared" si="154"/>
        <v>40379.23096064815</v>
      </c>
      <c r="T1642" s="11">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1">
        <f t="shared" si="154"/>
        <v>41962.596574074079</v>
      </c>
      <c r="T1643" s="11">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1">
        <f t="shared" si="154"/>
        <v>40688.024618055555</v>
      </c>
      <c r="T1644" s="11">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1">
        <f t="shared" si="154"/>
        <v>41146.824212962965</v>
      </c>
      <c r="T1645" s="11">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1">
        <f t="shared" si="154"/>
        <v>41175.05972222222</v>
      </c>
      <c r="T1646" s="11">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1">
        <f t="shared" si="154"/>
        <v>41521.617361111108</v>
      </c>
      <c r="T1647" s="11">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1">
        <f t="shared" si="154"/>
        <v>41833.450266203705</v>
      </c>
      <c r="T1648" s="11">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1">
        <f t="shared" si="154"/>
        <v>41039.409456018519</v>
      </c>
      <c r="T1649" s="11">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1">
        <f t="shared" si="154"/>
        <v>40592.704652777778</v>
      </c>
      <c r="T1650" s="11">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1">
        <f t="shared" si="154"/>
        <v>41737.684664351851</v>
      </c>
      <c r="T1651" s="11">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1">
        <f t="shared" si="154"/>
        <v>41526.435613425929</v>
      </c>
      <c r="T1652" s="11">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1">
        <f t="shared" si="154"/>
        <v>40625.900694444441</v>
      </c>
      <c r="T1653" s="11">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1">
        <f t="shared" si="154"/>
        <v>41572.492974537039</v>
      </c>
      <c r="T1654" s="11">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1">
        <f t="shared" si="154"/>
        <v>40626.834444444445</v>
      </c>
      <c r="T1655" s="11">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1">
        <f t="shared" si="154"/>
        <v>40987.890740740739</v>
      </c>
      <c r="T1656" s="11">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1">
        <f t="shared" si="154"/>
        <v>40974.791898148149</v>
      </c>
      <c r="T1657" s="11">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1">
        <f t="shared" si="154"/>
        <v>41226.928842592592</v>
      </c>
      <c r="T1658" s="11">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1">
        <f t="shared" si="154"/>
        <v>41023.782037037039</v>
      </c>
      <c r="T1659" s="11">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1">
        <f t="shared" si="154"/>
        <v>41223.22184027778</v>
      </c>
      <c r="T1660" s="11">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1">
        <f t="shared" si="154"/>
        <v>41596.913437499999</v>
      </c>
      <c r="T1661" s="11">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1">
        <f t="shared" si="154"/>
        <v>42459.693865740745</v>
      </c>
      <c r="T1662" s="11">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1">
        <f t="shared" si="154"/>
        <v>42343.998043981483</v>
      </c>
      <c r="T1663" s="11">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1">
        <f t="shared" si="154"/>
        <v>40848.198333333334</v>
      </c>
      <c r="T1664" s="11">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1">
        <f t="shared" si="154"/>
        <v>42006.02207175926</v>
      </c>
      <c r="T1665" s="11">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1">
        <f t="shared" si="154"/>
        <v>40939.761782407404</v>
      </c>
      <c r="T1666" s="11">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E1667/L1667</f>
        <v>44.956989247311824</v>
      </c>
      <c r="Q1667" t="str">
        <f t="shared" ref="Q1667:Q1730" si="158">LEFT(N1667,FIND("/",N1667)-1)</f>
        <v>music</v>
      </c>
      <c r="R1667" t="str">
        <f t="shared" ref="R1667:R1730" si="159">MID(N1667,FIND("/",N1667)+1,20)</f>
        <v>pop</v>
      </c>
      <c r="S1667" s="11">
        <f t="shared" ref="S1667:S1730" si="160">(((J1667/60)/60)/24)+DATE(1970,1,1)</f>
        <v>40564.649456018517</v>
      </c>
      <c r="T1667" s="11">
        <f t="shared" ref="T1667:T1730" si="161">(((I1667/60)/60)/24)+DATE(1970,1,1)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1">
        <f t="shared" si="160"/>
        <v>41331.253159722226</v>
      </c>
      <c r="T1668" s="11">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1">
        <f t="shared" si="160"/>
        <v>41682.0705787037</v>
      </c>
      <c r="T1669" s="11">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1">
        <f t="shared" si="160"/>
        <v>40845.14975694444</v>
      </c>
      <c r="T1670" s="11">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1">
        <f t="shared" si="160"/>
        <v>42461.885138888887</v>
      </c>
      <c r="T1671" s="11">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1">
        <f t="shared" si="160"/>
        <v>40313.930543981485</v>
      </c>
      <c r="T1672" s="11">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1">
        <f t="shared" si="160"/>
        <v>42553.54414351852</v>
      </c>
      <c r="T1673" s="11">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1">
        <f t="shared" si="160"/>
        <v>41034.656597222223</v>
      </c>
      <c r="T1674" s="11">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1">
        <f t="shared" si="160"/>
        <v>42039.878379629634</v>
      </c>
      <c r="T1675" s="11">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1">
        <f t="shared" si="160"/>
        <v>42569.605393518519</v>
      </c>
      <c r="T1676" s="11">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1">
        <f t="shared" si="160"/>
        <v>40802.733101851853</v>
      </c>
      <c r="T1677" s="11">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1">
        <f t="shared" si="160"/>
        <v>40973.72623842593</v>
      </c>
      <c r="T1678" s="11">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1">
        <f t="shared" si="160"/>
        <v>42416.407129629632</v>
      </c>
      <c r="T1679" s="11">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1">
        <f t="shared" si="160"/>
        <v>41662.854988425926</v>
      </c>
      <c r="T1680" s="11">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1">
        <f t="shared" si="160"/>
        <v>40723.068807870368</v>
      </c>
      <c r="T1681" s="11">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1">
        <f t="shared" si="160"/>
        <v>41802.757719907408</v>
      </c>
      <c r="T1682" s="11">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1">
        <f t="shared" si="160"/>
        <v>42774.121342592596</v>
      </c>
      <c r="T1683" s="11">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t="e">
        <f t="shared" si="157"/>
        <v>#DIV/0!</v>
      </c>
      <c r="Q1684" t="str">
        <f t="shared" si="158"/>
        <v>music</v>
      </c>
      <c r="R1684" t="str">
        <f t="shared" si="159"/>
        <v>faith</v>
      </c>
      <c r="S1684" s="11">
        <f t="shared" si="160"/>
        <v>42779.21365740741</v>
      </c>
      <c r="T1684" s="11">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1">
        <f t="shared" si="160"/>
        <v>42808.781689814816</v>
      </c>
      <c r="T1685" s="11">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1">
        <f t="shared" si="160"/>
        <v>42783.815289351856</v>
      </c>
      <c r="T1686" s="11">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1">
        <f t="shared" si="160"/>
        <v>42788.2502662037</v>
      </c>
      <c r="T1687" s="11">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1">
        <f t="shared" si="160"/>
        <v>42792.843969907408</v>
      </c>
      <c r="T1688" s="11">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1">
        <f t="shared" si="160"/>
        <v>42802.046817129631</v>
      </c>
      <c r="T1689" s="11">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1">
        <f t="shared" si="160"/>
        <v>42804.534652777773</v>
      </c>
      <c r="T1690" s="11">
        <f t="shared" si="161"/>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1">
        <f t="shared" si="160"/>
        <v>42780.942476851851</v>
      </c>
      <c r="T1691" s="11">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1">
        <f t="shared" si="160"/>
        <v>42801.43104166667</v>
      </c>
      <c r="T1692" s="11">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1">
        <f t="shared" si="160"/>
        <v>42795.701481481476</v>
      </c>
      <c r="T1693" s="11">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1">
        <f t="shared" si="160"/>
        <v>42788.151238425926</v>
      </c>
      <c r="T1694" s="11">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1">
        <f t="shared" si="160"/>
        <v>42803.920277777783</v>
      </c>
      <c r="T1695" s="11">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1">
        <f t="shared" si="160"/>
        <v>42791.669837962967</v>
      </c>
      <c r="T1696" s="11">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1">
        <f t="shared" si="160"/>
        <v>42801.031412037039</v>
      </c>
      <c r="T1697" s="11">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t="e">
        <f t="shared" si="157"/>
        <v>#DIV/0!</v>
      </c>
      <c r="Q1698" t="str">
        <f t="shared" si="158"/>
        <v>music</v>
      </c>
      <c r="R1698" t="str">
        <f t="shared" si="159"/>
        <v>faith</v>
      </c>
      <c r="S1698" s="11">
        <f t="shared" si="160"/>
        <v>42796.069571759261</v>
      </c>
      <c r="T1698" s="11">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1">
        <f t="shared" si="160"/>
        <v>42805.032962962956</v>
      </c>
      <c r="T1699" s="11">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t="e">
        <f t="shared" si="157"/>
        <v>#DIV/0!</v>
      </c>
      <c r="Q1700" t="str">
        <f t="shared" si="158"/>
        <v>music</v>
      </c>
      <c r="R1700" t="str">
        <f t="shared" si="159"/>
        <v>faith</v>
      </c>
      <c r="S1700" s="11">
        <f t="shared" si="160"/>
        <v>42796.207870370374</v>
      </c>
      <c r="T1700" s="11">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1">
        <f t="shared" si="160"/>
        <v>42806.863946759258</v>
      </c>
      <c r="T1701" s="11">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1">
        <f t="shared" si="160"/>
        <v>42796.071643518517</v>
      </c>
      <c r="T1702" s="11">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1">
        <f t="shared" si="160"/>
        <v>41989.664409722223</v>
      </c>
      <c r="T1703" s="11">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1">
        <f t="shared" si="160"/>
        <v>42063.869791666672</v>
      </c>
      <c r="T1704" s="11">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1">
        <f t="shared" si="160"/>
        <v>42187.281678240746</v>
      </c>
      <c r="T1705" s="11">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1">
        <f t="shared" si="160"/>
        <v>42021.139733796299</v>
      </c>
      <c r="T1706" s="11">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t="e">
        <f t="shared" si="157"/>
        <v>#DIV/0!</v>
      </c>
      <c r="Q1707" t="str">
        <f t="shared" si="158"/>
        <v>music</v>
      </c>
      <c r="R1707" t="str">
        <f t="shared" si="159"/>
        <v>faith</v>
      </c>
      <c r="S1707" s="11">
        <f t="shared" si="160"/>
        <v>42245.016736111109</v>
      </c>
      <c r="T1707" s="11">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t="e">
        <f t="shared" si="157"/>
        <v>#DIV/0!</v>
      </c>
      <c r="Q1708" t="str">
        <f t="shared" si="158"/>
        <v>music</v>
      </c>
      <c r="R1708" t="str">
        <f t="shared" si="159"/>
        <v>faith</v>
      </c>
      <c r="S1708" s="11">
        <f t="shared" si="160"/>
        <v>42179.306388888886</v>
      </c>
      <c r="T1708" s="11">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1">
        <f t="shared" si="160"/>
        <v>42427.721006944441</v>
      </c>
      <c r="T1709" s="11">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t="e">
        <f t="shared" si="157"/>
        <v>#DIV/0!</v>
      </c>
      <c r="Q1710" t="str">
        <f t="shared" si="158"/>
        <v>music</v>
      </c>
      <c r="R1710" t="str">
        <f t="shared" si="159"/>
        <v>faith</v>
      </c>
      <c r="S1710" s="11">
        <f t="shared" si="160"/>
        <v>42451.866967592592</v>
      </c>
      <c r="T1710" s="11">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1">
        <f t="shared" si="160"/>
        <v>41841.56381944444</v>
      </c>
      <c r="T1711" s="11">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1">
        <f t="shared" si="160"/>
        <v>42341.59129629629</v>
      </c>
      <c r="T1712" s="11">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1">
        <f t="shared" si="160"/>
        <v>41852.646226851852</v>
      </c>
      <c r="T1713" s="11">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t="e">
        <f t="shared" si="157"/>
        <v>#DIV/0!</v>
      </c>
      <c r="Q1714" t="str">
        <f t="shared" si="158"/>
        <v>music</v>
      </c>
      <c r="R1714" t="str">
        <f t="shared" si="159"/>
        <v>faith</v>
      </c>
      <c r="S1714" s="11">
        <f t="shared" si="160"/>
        <v>42125.913807870369</v>
      </c>
      <c r="T1714" s="11">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1">
        <f t="shared" si="160"/>
        <v>41887.801064814819</v>
      </c>
      <c r="T1715" s="11">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1">
        <f t="shared" si="160"/>
        <v>42095.918530092589</v>
      </c>
      <c r="T1716" s="11">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1">
        <f t="shared" si="160"/>
        <v>42064.217418981483</v>
      </c>
      <c r="T1717" s="11">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1">
        <f t="shared" si="160"/>
        <v>42673.577534722222</v>
      </c>
      <c r="T1718" s="11">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1">
        <f t="shared" si="160"/>
        <v>42460.98192129629</v>
      </c>
      <c r="T1719" s="11">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1">
        <f t="shared" si="160"/>
        <v>42460.610520833332</v>
      </c>
      <c r="T1720" s="11">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1">
        <f t="shared" si="160"/>
        <v>41869.534618055557</v>
      </c>
      <c r="T1721" s="11">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1">
        <f t="shared" si="160"/>
        <v>41922.783229166671</v>
      </c>
      <c r="T1722" s="11">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t="e">
        <f t="shared" si="157"/>
        <v>#DIV/0!</v>
      </c>
      <c r="Q1723" t="str">
        <f t="shared" si="158"/>
        <v>music</v>
      </c>
      <c r="R1723" t="str">
        <f t="shared" si="159"/>
        <v>faith</v>
      </c>
      <c r="S1723" s="11">
        <f t="shared" si="160"/>
        <v>42319.461377314816</v>
      </c>
      <c r="T1723" s="11">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1">
        <f t="shared" si="160"/>
        <v>42425.960983796293</v>
      </c>
      <c r="T1724" s="11">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1">
        <f t="shared" si="160"/>
        <v>42129.82540509259</v>
      </c>
      <c r="T1725" s="11">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1">
        <f t="shared" si="160"/>
        <v>41912.932430555556</v>
      </c>
      <c r="T1726" s="11">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1">
        <f t="shared" si="160"/>
        <v>41845.968159722222</v>
      </c>
      <c r="T1727" s="11">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1">
        <f t="shared" si="160"/>
        <v>41788.919722222221</v>
      </c>
      <c r="T1728" s="11">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1">
        <f t="shared" si="160"/>
        <v>42044.927974537044</v>
      </c>
      <c r="T1729" s="11">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1">
        <f t="shared" si="160"/>
        <v>42268.625856481478</v>
      </c>
      <c r="T1730" s="11">
        <f t="shared" si="161"/>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t="e">
        <f t="shared" ref="P1731:P1794" si="163">E1731/L1731</f>
        <v>#DIV/0!</v>
      </c>
      <c r="Q1731" t="str">
        <f t="shared" ref="Q1731:Q1794" si="164">LEFT(N1731,FIND("/",N1731)-1)</f>
        <v>music</v>
      </c>
      <c r="R1731" t="str">
        <f t="shared" ref="R1731:R1794" si="165">MID(N1731,FIND("/",N1731)+1,20)</f>
        <v>faith</v>
      </c>
      <c r="S1731" s="11">
        <f t="shared" ref="S1731:S1794" si="166">(((J1731/60)/60)/24)+DATE(1970,1,1)</f>
        <v>42471.052152777775</v>
      </c>
      <c r="T1731" s="11">
        <f t="shared" ref="T1731:T1794" si="167">(((I1731/60)/60)/24)+DATE(1970,1,1)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t="e">
        <f t="shared" si="163"/>
        <v>#DIV/0!</v>
      </c>
      <c r="Q1732" t="str">
        <f t="shared" si="164"/>
        <v>music</v>
      </c>
      <c r="R1732" t="str">
        <f t="shared" si="165"/>
        <v>faith</v>
      </c>
      <c r="S1732" s="11">
        <f t="shared" si="166"/>
        <v>42272.087766203709</v>
      </c>
      <c r="T1732" s="11">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t="e">
        <f t="shared" si="163"/>
        <v>#DIV/0!</v>
      </c>
      <c r="Q1733" t="str">
        <f t="shared" si="164"/>
        <v>music</v>
      </c>
      <c r="R1733" t="str">
        <f t="shared" si="165"/>
        <v>faith</v>
      </c>
      <c r="S1733" s="11">
        <f t="shared" si="166"/>
        <v>42152.906851851847</v>
      </c>
      <c r="T1733" s="11">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t="e">
        <f t="shared" si="163"/>
        <v>#DIV/0!</v>
      </c>
      <c r="Q1734" t="str">
        <f t="shared" si="164"/>
        <v>music</v>
      </c>
      <c r="R1734" t="str">
        <f t="shared" si="165"/>
        <v>faith</v>
      </c>
      <c r="S1734" s="11">
        <f t="shared" si="166"/>
        <v>42325.683807870373</v>
      </c>
      <c r="T1734" s="11">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t="e">
        <f t="shared" si="163"/>
        <v>#DIV/0!</v>
      </c>
      <c r="Q1735" t="str">
        <f t="shared" si="164"/>
        <v>music</v>
      </c>
      <c r="R1735" t="str">
        <f t="shared" si="165"/>
        <v>faith</v>
      </c>
      <c r="S1735" s="11">
        <f t="shared" si="166"/>
        <v>42614.675625000003</v>
      </c>
      <c r="T1735" s="11">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1">
        <f t="shared" si="166"/>
        <v>42102.036527777775</v>
      </c>
      <c r="T1736" s="11">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1">
        <f t="shared" si="166"/>
        <v>42559.814178240747</v>
      </c>
      <c r="T1737" s="11">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1">
        <f t="shared" si="166"/>
        <v>42286.861493055556</v>
      </c>
      <c r="T1738" s="11">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1">
        <f t="shared" si="166"/>
        <v>42175.948981481488</v>
      </c>
      <c r="T1739" s="11">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1">
        <f t="shared" si="166"/>
        <v>41884.874328703707</v>
      </c>
      <c r="T1740" s="11">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1">
        <f t="shared" si="166"/>
        <v>42435.874212962968</v>
      </c>
      <c r="T1741" s="11">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t="e">
        <f t="shared" si="163"/>
        <v>#DIV/0!</v>
      </c>
      <c r="Q1742" t="str">
        <f t="shared" si="164"/>
        <v>music</v>
      </c>
      <c r="R1742" t="str">
        <f t="shared" si="165"/>
        <v>faith</v>
      </c>
      <c r="S1742" s="11">
        <f t="shared" si="166"/>
        <v>42171.817384259266</v>
      </c>
      <c r="T1742" s="11">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1">
        <f t="shared" si="166"/>
        <v>42120.628136574072</v>
      </c>
      <c r="T1743" s="11">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1">
        <f t="shared" si="166"/>
        <v>42710.876967592587</v>
      </c>
      <c r="T1744" s="11">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1">
        <f t="shared" si="166"/>
        <v>42586.925636574073</v>
      </c>
      <c r="T1745" s="11">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1">
        <f t="shared" si="166"/>
        <v>42026.605057870373</v>
      </c>
      <c r="T1746" s="11">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1">
        <f t="shared" si="166"/>
        <v>42690.259699074071</v>
      </c>
      <c r="T1747" s="11">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1">
        <f t="shared" si="166"/>
        <v>42668.176701388889</v>
      </c>
      <c r="T1748" s="11">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1">
        <f t="shared" si="166"/>
        <v>42292.435532407413</v>
      </c>
      <c r="T1749" s="11">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1">
        <f t="shared" si="166"/>
        <v>42219.950729166667</v>
      </c>
      <c r="T1750" s="11">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1">
        <f t="shared" si="166"/>
        <v>42758.975937499999</v>
      </c>
      <c r="T1751" s="11">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1">
        <f t="shared" si="166"/>
        <v>42454.836851851855</v>
      </c>
      <c r="T1752" s="11">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1">
        <f t="shared" si="166"/>
        <v>42052.7815162037</v>
      </c>
      <c r="T1753" s="11">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1">
        <f t="shared" si="166"/>
        <v>42627.253263888888</v>
      </c>
      <c r="T1754" s="11">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1">
        <f t="shared" si="166"/>
        <v>42420.74962962963</v>
      </c>
      <c r="T1755" s="11">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1">
        <f t="shared" si="166"/>
        <v>42067.876770833333</v>
      </c>
      <c r="T1756" s="11">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1">
        <f t="shared" si="166"/>
        <v>42252.788900462961</v>
      </c>
      <c r="T1757" s="11">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1">
        <f t="shared" si="166"/>
        <v>42571.167465277773</v>
      </c>
      <c r="T1758" s="11">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1">
        <f t="shared" si="166"/>
        <v>42733.827349537038</v>
      </c>
      <c r="T1759" s="11">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1">
        <f t="shared" si="166"/>
        <v>42505.955925925926</v>
      </c>
      <c r="T1760" s="11">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1">
        <f t="shared" si="166"/>
        <v>42068.829039351855</v>
      </c>
      <c r="T1761" s="11">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1">
        <f t="shared" si="166"/>
        <v>42405.67260416667</v>
      </c>
      <c r="T1762" s="11">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1">
        <f t="shared" si="166"/>
        <v>42209.567824074074</v>
      </c>
      <c r="T1763" s="11">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1">
        <f t="shared" si="166"/>
        <v>42410.982002314813</v>
      </c>
      <c r="T1764" s="11">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1">
        <f t="shared" si="166"/>
        <v>42636.868518518517</v>
      </c>
      <c r="T1765" s="11">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1">
        <f t="shared" si="166"/>
        <v>41825.485868055555</v>
      </c>
      <c r="T1766" s="11">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1">
        <f t="shared" si="166"/>
        <v>41834.980462962965</v>
      </c>
      <c r="T1767" s="11">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t="e">
        <f t="shared" si="163"/>
        <v>#DIV/0!</v>
      </c>
      <c r="Q1768" t="str">
        <f t="shared" si="164"/>
        <v>photography</v>
      </c>
      <c r="R1768" t="str">
        <f t="shared" si="165"/>
        <v>photobooks</v>
      </c>
      <c r="S1768" s="11">
        <f t="shared" si="166"/>
        <v>41855.859814814816</v>
      </c>
      <c r="T1768" s="11">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1">
        <f t="shared" si="166"/>
        <v>41824.658379629633</v>
      </c>
      <c r="T1769" s="11">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1">
        <f t="shared" si="166"/>
        <v>41849.560694444444</v>
      </c>
      <c r="T1770" s="11">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1">
        <f t="shared" si="166"/>
        <v>41987.818969907406</v>
      </c>
      <c r="T1771" s="11">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1">
        <f t="shared" si="166"/>
        <v>41891.780023148152</v>
      </c>
      <c r="T1772" s="11">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1">
        <f t="shared" si="166"/>
        <v>41905.979629629634</v>
      </c>
      <c r="T1773" s="11">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1">
        <f t="shared" si="166"/>
        <v>41766.718009259261</v>
      </c>
      <c r="T1774" s="11">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1">
        <f t="shared" si="166"/>
        <v>41978.760393518518</v>
      </c>
      <c r="T1775" s="11">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1">
        <f t="shared" si="166"/>
        <v>41930.218657407408</v>
      </c>
      <c r="T1776" s="11">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1">
        <f t="shared" si="166"/>
        <v>41891.976388888892</v>
      </c>
      <c r="T1777" s="11">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1">
        <f t="shared" si="166"/>
        <v>41905.95684027778</v>
      </c>
      <c r="T1778" s="11">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1">
        <f t="shared" si="166"/>
        <v>42025.357094907406</v>
      </c>
      <c r="T1779" s="11">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1">
        <f t="shared" si="166"/>
        <v>42045.86336805555</v>
      </c>
      <c r="T1780" s="11">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1">
        <f t="shared" si="166"/>
        <v>42585.691898148143</v>
      </c>
      <c r="T1781" s="11">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1">
        <f t="shared" si="166"/>
        <v>42493.600810185191</v>
      </c>
      <c r="T1782" s="11">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1">
        <f t="shared" si="166"/>
        <v>42597.617418981477</v>
      </c>
      <c r="T1783" s="11">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1">
        <f t="shared" si="166"/>
        <v>42388.575104166666</v>
      </c>
      <c r="T1784" s="11">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1">
        <f t="shared" si="166"/>
        <v>42115.949976851851</v>
      </c>
      <c r="T1785" s="11">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1">
        <f t="shared" si="166"/>
        <v>42003.655555555553</v>
      </c>
      <c r="T1786" s="11">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1">
        <f t="shared" si="166"/>
        <v>41897.134895833333</v>
      </c>
      <c r="T1787" s="11">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1">
        <f t="shared" si="166"/>
        <v>41958.550659722227</v>
      </c>
      <c r="T1788" s="11">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1">
        <f t="shared" si="166"/>
        <v>42068.65552083333</v>
      </c>
      <c r="T1789" s="11">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1">
        <f t="shared" si="166"/>
        <v>41913.94840277778</v>
      </c>
      <c r="T1790" s="11">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1">
        <f t="shared" si="166"/>
        <v>41956.250034722223</v>
      </c>
      <c r="T1791" s="11">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1">
        <f t="shared" si="166"/>
        <v>42010.674513888895</v>
      </c>
      <c r="T1792" s="11">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1">
        <f t="shared" si="166"/>
        <v>41973.740335648152</v>
      </c>
      <c r="T1793" s="11">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1">
        <f t="shared" si="166"/>
        <v>42189.031041666662</v>
      </c>
      <c r="T1794" s="11">
        <f t="shared" si="167"/>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E1795/L1795</f>
        <v>20</v>
      </c>
      <c r="Q1795" t="str">
        <f t="shared" ref="Q1795:Q1858" si="170">LEFT(N1795,FIND("/",N1795)-1)</f>
        <v>photography</v>
      </c>
      <c r="R1795" t="str">
        <f t="shared" ref="R1795:R1858" si="171">MID(N1795,FIND("/",N1795)+1,20)</f>
        <v>photobooks</v>
      </c>
      <c r="S1795" s="11">
        <f t="shared" ref="S1795:S1858" si="172">(((J1795/60)/60)/24)+DATE(1970,1,1)</f>
        <v>41940.89166666667</v>
      </c>
      <c r="T1795" s="11">
        <f t="shared" ref="T1795:T1858" si="173">(((I1795/60)/60)/24)+DATE(1970,1,1)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1">
        <f t="shared" si="172"/>
        <v>42011.551180555558</v>
      </c>
      <c r="T1796" s="11">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1">
        <f t="shared" si="172"/>
        <v>42628.288668981477</v>
      </c>
      <c r="T1797" s="11">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1">
        <f t="shared" si="172"/>
        <v>42515.439421296294</v>
      </c>
      <c r="T1798" s="11">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1">
        <f t="shared" si="172"/>
        <v>42689.56931712963</v>
      </c>
      <c r="T1799" s="11">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1">
        <f t="shared" si="172"/>
        <v>42344.32677083333</v>
      </c>
      <c r="T1800" s="11">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1">
        <f t="shared" si="172"/>
        <v>41934.842685185184</v>
      </c>
      <c r="T1801" s="11">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1">
        <f t="shared" si="172"/>
        <v>42623.606134259258</v>
      </c>
      <c r="T1802" s="11">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1">
        <f t="shared" si="172"/>
        <v>42321.660509259258</v>
      </c>
      <c r="T1803" s="11">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1">
        <f t="shared" si="172"/>
        <v>42159.47256944445</v>
      </c>
      <c r="T1804" s="11">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1">
        <f t="shared" si="172"/>
        <v>42018.071550925932</v>
      </c>
      <c r="T1805" s="11">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1">
        <f t="shared" si="172"/>
        <v>42282.678287037037</v>
      </c>
      <c r="T1806" s="11">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1">
        <f t="shared" si="172"/>
        <v>42247.803912037038</v>
      </c>
      <c r="T1807" s="11">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1">
        <f t="shared" si="172"/>
        <v>41877.638298611113</v>
      </c>
      <c r="T1808" s="11">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1">
        <f t="shared" si="172"/>
        <v>41880.068437499998</v>
      </c>
      <c r="T1809" s="11">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1">
        <f t="shared" si="172"/>
        <v>42742.680902777778</v>
      </c>
      <c r="T1810" s="11">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1">
        <f t="shared" si="172"/>
        <v>42029.907858796301</v>
      </c>
      <c r="T1811" s="11">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1">
        <f t="shared" si="172"/>
        <v>41860.91002314815</v>
      </c>
      <c r="T1812" s="11">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1">
        <f t="shared" si="172"/>
        <v>41876.433680555558</v>
      </c>
      <c r="T1813" s="11">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1">
        <f t="shared" si="172"/>
        <v>42524.318703703699</v>
      </c>
      <c r="T1814" s="11">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t="e">
        <f t="shared" si="169"/>
        <v>#DIV/0!</v>
      </c>
      <c r="Q1815" t="str">
        <f t="shared" si="170"/>
        <v>photography</v>
      </c>
      <c r="R1815" t="str">
        <f t="shared" si="171"/>
        <v>photobooks</v>
      </c>
      <c r="S1815" s="11">
        <f t="shared" si="172"/>
        <v>41829.889027777775</v>
      </c>
      <c r="T1815" s="11">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1">
        <f t="shared" si="172"/>
        <v>42033.314074074078</v>
      </c>
      <c r="T1816" s="11">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t="e">
        <f t="shared" si="169"/>
        <v>#DIV/0!</v>
      </c>
      <c r="Q1817" t="str">
        <f t="shared" si="170"/>
        <v>photography</v>
      </c>
      <c r="R1817" t="str">
        <f t="shared" si="171"/>
        <v>photobooks</v>
      </c>
      <c r="S1817" s="11">
        <f t="shared" si="172"/>
        <v>42172.906678240746</v>
      </c>
      <c r="T1817" s="11">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1">
        <f t="shared" si="172"/>
        <v>42548.876192129625</v>
      </c>
      <c r="T1818" s="11">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1">
        <f t="shared" si="172"/>
        <v>42705.662118055552</v>
      </c>
      <c r="T1819" s="11">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t="e">
        <f t="shared" si="169"/>
        <v>#DIV/0!</v>
      </c>
      <c r="Q1820" t="str">
        <f t="shared" si="170"/>
        <v>photography</v>
      </c>
      <c r="R1820" t="str">
        <f t="shared" si="171"/>
        <v>photobooks</v>
      </c>
      <c r="S1820" s="11">
        <f t="shared" si="172"/>
        <v>42067.234375</v>
      </c>
      <c r="T1820" s="11">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1">
        <f t="shared" si="172"/>
        <v>41820.752268518518</v>
      </c>
      <c r="T1821" s="11">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1">
        <f t="shared" si="172"/>
        <v>42065.084375000006</v>
      </c>
      <c r="T1822" s="11">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1">
        <f t="shared" si="172"/>
        <v>40926.319062499999</v>
      </c>
      <c r="T1823" s="11">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1">
        <f t="shared" si="172"/>
        <v>41634.797013888885</v>
      </c>
      <c r="T1824" s="11">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1">
        <f t="shared" si="172"/>
        <v>41176.684907407405</v>
      </c>
      <c r="T1825" s="11">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1">
        <f t="shared" si="172"/>
        <v>41626.916284722225</v>
      </c>
      <c r="T1826" s="11">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1">
        <f t="shared" si="172"/>
        <v>41443.83452546296</v>
      </c>
      <c r="T1827" s="11">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1">
        <f t="shared" si="172"/>
        <v>41657.923807870371</v>
      </c>
      <c r="T1828" s="11">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1">
        <f t="shared" si="172"/>
        <v>40555.325937499998</v>
      </c>
      <c r="T1829" s="11">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1">
        <f t="shared" si="172"/>
        <v>41736.899652777778</v>
      </c>
      <c r="T1830" s="11">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1">
        <f t="shared" si="172"/>
        <v>40516.087627314817</v>
      </c>
      <c r="T1831" s="11">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1">
        <f t="shared" si="172"/>
        <v>41664.684108796297</v>
      </c>
      <c r="T1832" s="11">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1">
        <f t="shared" si="172"/>
        <v>41026.996099537035</v>
      </c>
      <c r="T1833" s="11">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1">
        <f t="shared" si="172"/>
        <v>40576.539664351854</v>
      </c>
      <c r="T1834" s="11">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1">
        <f t="shared" si="172"/>
        <v>41303.044016203705</v>
      </c>
      <c r="T1835" s="11">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1">
        <f t="shared" si="172"/>
        <v>41988.964062500003</v>
      </c>
      <c r="T1836" s="11">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1">
        <f t="shared" si="172"/>
        <v>42430.702210648145</v>
      </c>
      <c r="T1837" s="11">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1">
        <f t="shared" si="172"/>
        <v>41305.809363425928</v>
      </c>
      <c r="T1838" s="11">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1">
        <f t="shared" si="172"/>
        <v>40926.047858796301</v>
      </c>
      <c r="T1839" s="11">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1">
        <f t="shared" si="172"/>
        <v>40788.786539351851</v>
      </c>
      <c r="T1840" s="11">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1">
        <f t="shared" si="172"/>
        <v>42614.722013888888</v>
      </c>
      <c r="T1841" s="11">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1">
        <f t="shared" si="172"/>
        <v>41382.096180555556</v>
      </c>
      <c r="T1842" s="11">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1">
        <f t="shared" si="172"/>
        <v>41745.84542824074</v>
      </c>
      <c r="T1843" s="11">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1">
        <f t="shared" si="172"/>
        <v>42031.631724537037</v>
      </c>
      <c r="T1844" s="11">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1">
        <f t="shared" si="172"/>
        <v>40564.994837962964</v>
      </c>
      <c r="T1845" s="11">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1">
        <f t="shared" si="172"/>
        <v>40666.973541666666</v>
      </c>
      <c r="T1846" s="11">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1">
        <f t="shared" si="172"/>
        <v>42523.333310185189</v>
      </c>
      <c r="T1847" s="11">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1">
        <f t="shared" si="172"/>
        <v>41228.650196759263</v>
      </c>
      <c r="T1848" s="11">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1">
        <f t="shared" si="172"/>
        <v>42094.236481481479</v>
      </c>
      <c r="T1849" s="11">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1">
        <f t="shared" si="172"/>
        <v>40691.788055555553</v>
      </c>
      <c r="T1850" s="11">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1">
        <f t="shared" si="172"/>
        <v>41169.845590277779</v>
      </c>
      <c r="T1851" s="11">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1">
        <f t="shared" si="172"/>
        <v>41800.959490740745</v>
      </c>
      <c r="T1852" s="11">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1">
        <f t="shared" si="172"/>
        <v>41827.906689814816</v>
      </c>
      <c r="T1853" s="11">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1">
        <f t="shared" si="172"/>
        <v>42081.77143518519</v>
      </c>
      <c r="T1854" s="11">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1">
        <f t="shared" si="172"/>
        <v>41177.060381944444</v>
      </c>
      <c r="T1855" s="11">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1">
        <f t="shared" si="172"/>
        <v>41388.021261574075</v>
      </c>
      <c r="T1856" s="11">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1">
        <f t="shared" si="172"/>
        <v>41600.538657407407</v>
      </c>
      <c r="T1857" s="11">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1">
        <f t="shared" si="172"/>
        <v>41817.854999999996</v>
      </c>
      <c r="T1858" s="11">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E1859/L1859</f>
        <v>136.36363636363637</v>
      </c>
      <c r="Q1859" t="str">
        <f t="shared" ref="Q1859:Q1922" si="176">LEFT(N1859,FIND("/",N1859)-1)</f>
        <v>music</v>
      </c>
      <c r="R1859" t="str">
        <f t="shared" ref="R1859:R1922" si="177">MID(N1859,FIND("/",N1859)+1,20)</f>
        <v>rock</v>
      </c>
      <c r="S1859" s="11">
        <f t="shared" ref="S1859:S1922" si="178">(((J1859/60)/60)/24)+DATE(1970,1,1)</f>
        <v>41864.76866898148</v>
      </c>
      <c r="T1859" s="11">
        <f t="shared" ref="T1859:T1922" si="17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1">
        <f t="shared" si="178"/>
        <v>40833.200474537036</v>
      </c>
      <c r="T1860" s="11">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1">
        <f t="shared" si="178"/>
        <v>40778.770011574074</v>
      </c>
      <c r="T1861" s="11">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1">
        <f t="shared" si="178"/>
        <v>41655.709305555552</v>
      </c>
      <c r="T1862" s="11">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t="e">
        <f t="shared" si="175"/>
        <v>#DIV/0!</v>
      </c>
      <c r="Q1863" t="str">
        <f t="shared" si="176"/>
        <v>games</v>
      </c>
      <c r="R1863" t="str">
        <f t="shared" si="177"/>
        <v>mobile games</v>
      </c>
      <c r="S1863" s="11">
        <f t="shared" si="178"/>
        <v>42000.300243055557</v>
      </c>
      <c r="T1863" s="11">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1">
        <f t="shared" si="178"/>
        <v>42755.492754629624</v>
      </c>
      <c r="T1864" s="11">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1">
        <f t="shared" si="178"/>
        <v>41772.797280092593</v>
      </c>
      <c r="T1865" s="11">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1">
        <f t="shared" si="178"/>
        <v>41733.716435185182</v>
      </c>
      <c r="T1866" s="11">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1">
        <f t="shared" si="178"/>
        <v>42645.367442129631</v>
      </c>
      <c r="T1867" s="11">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1">
        <f t="shared" si="178"/>
        <v>42742.246493055558</v>
      </c>
      <c r="T1868" s="11">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1">
        <f t="shared" si="178"/>
        <v>42649.924907407403</v>
      </c>
      <c r="T1869" s="11">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1">
        <f t="shared" si="178"/>
        <v>42328.779224537036</v>
      </c>
      <c r="T1870" s="11">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t="e">
        <f t="shared" si="175"/>
        <v>#DIV/0!</v>
      </c>
      <c r="Q1871" t="str">
        <f t="shared" si="176"/>
        <v>games</v>
      </c>
      <c r="R1871" t="str">
        <f t="shared" si="177"/>
        <v>mobile games</v>
      </c>
      <c r="S1871" s="11">
        <f t="shared" si="178"/>
        <v>42709.002881944441</v>
      </c>
      <c r="T1871" s="11">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1">
        <f t="shared" si="178"/>
        <v>42371.355729166666</v>
      </c>
      <c r="T1872" s="11">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1">
        <f t="shared" si="178"/>
        <v>41923.783576388887</v>
      </c>
      <c r="T1873" s="11">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1">
        <f t="shared" si="178"/>
        <v>42155.129652777774</v>
      </c>
      <c r="T1874" s="11">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1">
        <f t="shared" si="178"/>
        <v>42164.615856481483</v>
      </c>
      <c r="T1875" s="11">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1">
        <f t="shared" si="178"/>
        <v>42529.969131944439</v>
      </c>
      <c r="T1876" s="11">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1">
        <f t="shared" si="178"/>
        <v>42528.899398148147</v>
      </c>
      <c r="T1877" s="11">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t="e">
        <f t="shared" si="175"/>
        <v>#DIV/0!</v>
      </c>
      <c r="Q1878" t="str">
        <f t="shared" si="176"/>
        <v>games</v>
      </c>
      <c r="R1878" t="str">
        <f t="shared" si="177"/>
        <v>mobile games</v>
      </c>
      <c r="S1878" s="11">
        <f t="shared" si="178"/>
        <v>41776.284780092588</v>
      </c>
      <c r="T1878" s="11">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t="e">
        <f t="shared" si="175"/>
        <v>#DIV/0!</v>
      </c>
      <c r="Q1879" t="str">
        <f t="shared" si="176"/>
        <v>games</v>
      </c>
      <c r="R1879" t="str">
        <f t="shared" si="177"/>
        <v>mobile games</v>
      </c>
      <c r="S1879" s="11">
        <f t="shared" si="178"/>
        <v>42035.029224537036</v>
      </c>
      <c r="T1879" s="11">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t="e">
        <f t="shared" si="175"/>
        <v>#DIV/0!</v>
      </c>
      <c r="Q1880" t="str">
        <f t="shared" si="176"/>
        <v>games</v>
      </c>
      <c r="R1880" t="str">
        <f t="shared" si="177"/>
        <v>mobile games</v>
      </c>
      <c r="S1880" s="11">
        <f t="shared" si="178"/>
        <v>41773.008738425924</v>
      </c>
      <c r="T1880" s="11">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1">
        <f t="shared" si="178"/>
        <v>42413.649641203709</v>
      </c>
      <c r="T1881" s="11">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1">
        <f t="shared" si="178"/>
        <v>42430.566898148143</v>
      </c>
      <c r="T1882" s="11">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1">
        <f t="shared" si="178"/>
        <v>42043.152650462958</v>
      </c>
      <c r="T1883" s="11">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1">
        <f t="shared" si="178"/>
        <v>41067.949212962965</v>
      </c>
      <c r="T1884" s="11">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1">
        <f t="shared" si="178"/>
        <v>40977.948009259257</v>
      </c>
      <c r="T1885" s="11">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1">
        <f t="shared" si="178"/>
        <v>41205.198321759257</v>
      </c>
      <c r="T1886" s="11">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1">
        <f t="shared" si="178"/>
        <v>41099.093865740739</v>
      </c>
      <c r="T1887" s="11">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1">
        <f t="shared" si="178"/>
        <v>41925.906689814816</v>
      </c>
      <c r="T1888" s="11">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1">
        <f t="shared" si="178"/>
        <v>42323.800138888888</v>
      </c>
      <c r="T1889" s="11">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1">
        <f t="shared" si="178"/>
        <v>40299.239953703705</v>
      </c>
      <c r="T1890" s="11">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1">
        <f t="shared" si="178"/>
        <v>41299.793356481481</v>
      </c>
      <c r="T1891" s="11">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1">
        <f t="shared" si="178"/>
        <v>41228.786203703705</v>
      </c>
      <c r="T1892" s="11">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1">
        <f t="shared" si="178"/>
        <v>40335.798078703701</v>
      </c>
      <c r="T1893" s="11">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1">
        <f t="shared" si="178"/>
        <v>40671.637511574074</v>
      </c>
      <c r="T1894" s="11">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1">
        <f t="shared" si="178"/>
        <v>40632.94195601852</v>
      </c>
      <c r="T1895" s="11">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1">
        <f t="shared" si="178"/>
        <v>40920.904895833337</v>
      </c>
      <c r="T1896" s="11">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1">
        <f t="shared" si="178"/>
        <v>42267.746782407412</v>
      </c>
      <c r="T1897" s="11">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1">
        <f t="shared" si="178"/>
        <v>40981.710243055553</v>
      </c>
      <c r="T1898" s="11">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1">
        <f t="shared" si="178"/>
        <v>41680.583402777782</v>
      </c>
      <c r="T1899" s="11">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1">
        <f t="shared" si="178"/>
        <v>42366.192974537036</v>
      </c>
      <c r="T1900" s="11">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1">
        <f t="shared" si="178"/>
        <v>42058.941736111112</v>
      </c>
      <c r="T1901" s="11">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1">
        <f t="shared" si="178"/>
        <v>41160.871886574074</v>
      </c>
      <c r="T1902" s="11">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1">
        <f t="shared" si="178"/>
        <v>42116.54315972222</v>
      </c>
      <c r="T1903" s="11">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1">
        <f t="shared" si="178"/>
        <v>42037.789895833332</v>
      </c>
      <c r="T1904" s="11">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1">
        <f t="shared" si="178"/>
        <v>42702.770729166667</v>
      </c>
      <c r="T1905" s="11">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1">
        <f t="shared" si="178"/>
        <v>42326.685428240744</v>
      </c>
      <c r="T1906" s="11">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1">
        <f t="shared" si="178"/>
        <v>41859.925856481481</v>
      </c>
      <c r="T1907" s="11">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1">
        <f t="shared" si="178"/>
        <v>42514.671099537038</v>
      </c>
      <c r="T1908" s="11">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1">
        <f t="shared" si="178"/>
        <v>41767.587094907409</v>
      </c>
      <c r="T1909" s="11">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1">
        <f t="shared" si="178"/>
        <v>42703.917824074073</v>
      </c>
      <c r="T1910" s="11">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1">
        <f t="shared" si="178"/>
        <v>41905.429155092592</v>
      </c>
      <c r="T1911" s="11">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1">
        <f t="shared" si="178"/>
        <v>42264.963159722218</v>
      </c>
      <c r="T1912" s="11">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1">
        <f t="shared" si="178"/>
        <v>41830.033958333333</v>
      </c>
      <c r="T1913" s="11">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1">
        <f t="shared" si="178"/>
        <v>42129.226388888885</v>
      </c>
      <c r="T1914" s="11">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1">
        <f t="shared" si="178"/>
        <v>41890.511319444442</v>
      </c>
      <c r="T1915" s="11">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1">
        <f t="shared" si="178"/>
        <v>41929.174456018518</v>
      </c>
      <c r="T1916" s="11">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1">
        <f t="shared" si="178"/>
        <v>41864.04886574074</v>
      </c>
      <c r="T1917" s="11">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1">
        <f t="shared" si="178"/>
        <v>42656.717303240745</v>
      </c>
      <c r="T1918" s="11">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1">
        <f t="shared" si="178"/>
        <v>42746.270057870366</v>
      </c>
      <c r="T1919" s="11">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1">
        <f t="shared" si="178"/>
        <v>41828.789942129632</v>
      </c>
      <c r="T1920" s="11">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1">
        <f t="shared" si="178"/>
        <v>42113.875567129624</v>
      </c>
      <c r="T1921" s="11">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1">
        <f t="shared" si="178"/>
        <v>42270.875706018516</v>
      </c>
      <c r="T1922" s="11">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E1923/L1923</f>
        <v>54</v>
      </c>
      <c r="Q1923" t="str">
        <f t="shared" ref="Q1923:Q1986" si="182">LEFT(N1923,FIND("/",N1923)-1)</f>
        <v>music</v>
      </c>
      <c r="R1923" t="str">
        <f t="shared" ref="R1923:R1986" si="183">MID(N1923,FIND("/",N1923)+1,20)</f>
        <v>indie rock</v>
      </c>
      <c r="S1923" s="11">
        <f t="shared" ref="S1923:S1986" si="184">(((J1923/60)/60)/24)+DATE(1970,1,1)</f>
        <v>41074.221562500003</v>
      </c>
      <c r="T1923" s="11">
        <f t="shared" ref="T1923:T1986" si="185">(((I1923/60)/60)/24)+DATE(1970,1,1)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1">
        <f t="shared" si="184"/>
        <v>41590.255868055552</v>
      </c>
      <c r="T1924" s="11">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1">
        <f t="shared" si="184"/>
        <v>40772.848749999997</v>
      </c>
      <c r="T1925" s="11">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1">
        <f t="shared" si="184"/>
        <v>41626.761053240742</v>
      </c>
      <c r="T1926" s="11">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1">
        <f t="shared" si="184"/>
        <v>41535.90148148148</v>
      </c>
      <c r="T1927" s="11">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1">
        <f t="shared" si="184"/>
        <v>40456.954351851848</v>
      </c>
      <c r="T1928" s="11">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1">
        <f t="shared" si="184"/>
        <v>40960.861562500002</v>
      </c>
      <c r="T1929" s="11">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1">
        <f t="shared" si="184"/>
        <v>41371.648078703707</v>
      </c>
      <c r="T1930" s="11">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1">
        <f t="shared" si="184"/>
        <v>40687.021597222221</v>
      </c>
      <c r="T1931" s="11">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1">
        <f t="shared" si="184"/>
        <v>41402.558819444443</v>
      </c>
      <c r="T1932" s="11">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1">
        <f t="shared" si="184"/>
        <v>41037.892465277779</v>
      </c>
      <c r="T1933" s="11">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1">
        <f t="shared" si="184"/>
        <v>40911.809872685182</v>
      </c>
      <c r="T1934" s="11">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1">
        <f t="shared" si="184"/>
        <v>41879.130868055552</v>
      </c>
      <c r="T1935" s="11">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1">
        <f t="shared" si="184"/>
        <v>40865.867141203707</v>
      </c>
      <c r="T1936" s="11">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1">
        <f t="shared" si="184"/>
        <v>41773.932534722226</v>
      </c>
      <c r="T1937" s="11">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1">
        <f t="shared" si="184"/>
        <v>40852.889699074076</v>
      </c>
      <c r="T1938" s="11">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1">
        <f t="shared" si="184"/>
        <v>41059.118993055556</v>
      </c>
      <c r="T1939" s="11">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1">
        <f t="shared" si="184"/>
        <v>41426.259618055556</v>
      </c>
      <c r="T1940" s="11">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1">
        <f t="shared" si="184"/>
        <v>41313.985046296293</v>
      </c>
      <c r="T1941" s="11">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1">
        <f t="shared" si="184"/>
        <v>40670.507326388892</v>
      </c>
      <c r="T1942" s="11">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1">
        <f t="shared" si="184"/>
        <v>41744.290868055556</v>
      </c>
      <c r="T1943" s="11">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1">
        <f t="shared" si="184"/>
        <v>40638.828009259261</v>
      </c>
      <c r="T1944" s="11">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1">
        <f t="shared" si="184"/>
        <v>42548.269861111112</v>
      </c>
      <c r="T1945" s="11">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1">
        <f t="shared" si="184"/>
        <v>41730.584374999999</v>
      </c>
      <c r="T1946" s="11">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1">
        <f t="shared" si="184"/>
        <v>42157.251828703709</v>
      </c>
      <c r="T1947" s="11">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1">
        <f t="shared" si="184"/>
        <v>41689.150011574071</v>
      </c>
      <c r="T1948" s="11">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1">
        <f t="shared" si="184"/>
        <v>40102.918055555558</v>
      </c>
      <c r="T1949" s="11">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1">
        <f t="shared" si="184"/>
        <v>42473.604270833333</v>
      </c>
      <c r="T1950" s="11">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1">
        <f t="shared" si="184"/>
        <v>41800.423043981478</v>
      </c>
      <c r="T1951" s="11">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1">
        <f t="shared" si="184"/>
        <v>40624.181400462963</v>
      </c>
      <c r="T1952" s="11">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1">
        <f t="shared" si="184"/>
        <v>42651.420567129629</v>
      </c>
      <c r="T1953" s="11">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1">
        <f t="shared" si="184"/>
        <v>41526.60665509259</v>
      </c>
      <c r="T1954" s="11">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1">
        <f t="shared" si="184"/>
        <v>40941.199826388889</v>
      </c>
      <c r="T1955" s="11">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1">
        <f t="shared" si="184"/>
        <v>42394.580740740741</v>
      </c>
      <c r="T1956" s="11">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1">
        <f t="shared" si="184"/>
        <v>41020.271770833337</v>
      </c>
      <c r="T1957" s="11">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1">
        <f t="shared" si="184"/>
        <v>42067.923668981486</v>
      </c>
      <c r="T1958" s="11">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1">
        <f t="shared" si="184"/>
        <v>41179.098530092589</v>
      </c>
      <c r="T1959" s="11">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1">
        <f t="shared" si="184"/>
        <v>41326.987974537034</v>
      </c>
      <c r="T1960" s="11">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1">
        <f t="shared" si="184"/>
        <v>41871.845601851855</v>
      </c>
      <c r="T1961" s="11">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1">
        <f t="shared" si="184"/>
        <v>41964.362743055557</v>
      </c>
      <c r="T1962" s="11">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1">
        <f t="shared" si="184"/>
        <v>41148.194641203707</v>
      </c>
      <c r="T1963" s="11">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1">
        <f t="shared" si="184"/>
        <v>41742.780509259261</v>
      </c>
      <c r="T1964" s="11">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1">
        <f t="shared" si="184"/>
        <v>41863.429791666669</v>
      </c>
      <c r="T1965" s="11">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1">
        <f t="shared" si="184"/>
        <v>42452.272824074069</v>
      </c>
      <c r="T1966" s="11">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1">
        <f t="shared" si="184"/>
        <v>40898.089236111111</v>
      </c>
      <c r="T1967" s="11">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1">
        <f t="shared" si="184"/>
        <v>41835.540486111109</v>
      </c>
      <c r="T1968" s="11">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1">
        <f t="shared" si="184"/>
        <v>41730.663530092592</v>
      </c>
      <c r="T1969" s="11">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1">
        <f t="shared" si="184"/>
        <v>42676.586979166663</v>
      </c>
      <c r="T1970" s="11">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1">
        <f t="shared" si="184"/>
        <v>42557.792453703703</v>
      </c>
      <c r="T1971" s="11">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1">
        <f t="shared" si="184"/>
        <v>41324.193298611113</v>
      </c>
      <c r="T1972" s="11">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1">
        <f t="shared" si="184"/>
        <v>41561.500706018516</v>
      </c>
      <c r="T1973" s="11">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1">
        <f t="shared" si="184"/>
        <v>41201.012083333335</v>
      </c>
      <c r="T1974" s="11">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1">
        <f t="shared" si="184"/>
        <v>42549.722962962958</v>
      </c>
      <c r="T1975" s="11">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1">
        <f t="shared" si="184"/>
        <v>41445.334131944444</v>
      </c>
      <c r="T1976" s="11">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1">
        <f t="shared" si="184"/>
        <v>41313.755219907405</v>
      </c>
      <c r="T1977" s="11">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1">
        <f t="shared" si="184"/>
        <v>41438.899594907409</v>
      </c>
      <c r="T1978" s="11">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1">
        <f t="shared" si="184"/>
        <v>42311.216898148152</v>
      </c>
      <c r="T1979" s="11">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1">
        <f t="shared" si="184"/>
        <v>41039.225601851853</v>
      </c>
      <c r="T1980" s="11">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1">
        <f t="shared" si="184"/>
        <v>42290.460023148145</v>
      </c>
      <c r="T1981" s="11">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1">
        <f t="shared" si="184"/>
        <v>42423.542384259257</v>
      </c>
      <c r="T1982" s="11">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1">
        <f t="shared" si="184"/>
        <v>41799.725289351853</v>
      </c>
      <c r="T1983" s="11">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t="e">
        <f t="shared" si="181"/>
        <v>#DIV/0!</v>
      </c>
      <c r="Q1984" t="str">
        <f t="shared" si="182"/>
        <v>photography</v>
      </c>
      <c r="R1984" t="str">
        <f t="shared" si="183"/>
        <v>people</v>
      </c>
      <c r="S1984" s="11">
        <f t="shared" si="184"/>
        <v>42678.586655092593</v>
      </c>
      <c r="T1984" s="11">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1">
        <f t="shared" si="184"/>
        <v>42593.011782407411</v>
      </c>
      <c r="T1985" s="11">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1">
        <f t="shared" si="184"/>
        <v>41913.790289351848</v>
      </c>
      <c r="T1986" s="11">
        <f t="shared" si="185"/>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E1987/L1987</f>
        <v>12.75</v>
      </c>
      <c r="Q1987" t="str">
        <f t="shared" ref="Q1987:Q2050" si="188">LEFT(N1987,FIND("/",N1987)-1)</f>
        <v>photography</v>
      </c>
      <c r="R1987" t="str">
        <f t="shared" ref="R1987:R2050" si="189">MID(N1987,FIND("/",N1987)+1,20)</f>
        <v>people</v>
      </c>
      <c r="S1987" s="11">
        <f t="shared" ref="S1987:S2050" si="190">(((J1987/60)/60)/24)+DATE(1970,1,1)</f>
        <v>42555.698738425926</v>
      </c>
      <c r="T1987" s="11">
        <f t="shared" ref="T1987:T2050" si="191">(((I1987/60)/60)/24)+DATE(1970,1,1)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1">
        <f t="shared" si="190"/>
        <v>42413.433831018512</v>
      </c>
      <c r="T1988" s="11">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1">
        <f t="shared" si="190"/>
        <v>42034.639768518522</v>
      </c>
      <c r="T1989" s="11">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1">
        <f t="shared" si="190"/>
        <v>42206.763217592597</v>
      </c>
      <c r="T1990" s="11">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1">
        <f t="shared" si="190"/>
        <v>42685.680648148147</v>
      </c>
      <c r="T1991" s="11">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1">
        <f t="shared" si="190"/>
        <v>42398.195972222224</v>
      </c>
      <c r="T1992" s="11">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1">
        <f t="shared" si="190"/>
        <v>42167.89335648148</v>
      </c>
      <c r="T1993" s="11">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1">
        <f t="shared" si="190"/>
        <v>42023.143414351856</v>
      </c>
      <c r="T1994" s="11">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t="e">
        <f t="shared" si="187"/>
        <v>#DIV/0!</v>
      </c>
      <c r="Q1995" t="str">
        <f t="shared" si="188"/>
        <v>photography</v>
      </c>
      <c r="R1995" t="str">
        <f t="shared" si="189"/>
        <v>people</v>
      </c>
      <c r="S1995" s="11">
        <f t="shared" si="190"/>
        <v>42329.58839120371</v>
      </c>
      <c r="T1995" s="11">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t="e">
        <f t="shared" si="187"/>
        <v>#DIV/0!</v>
      </c>
      <c r="Q1996" t="str">
        <f t="shared" si="188"/>
        <v>photography</v>
      </c>
      <c r="R1996" t="str">
        <f t="shared" si="189"/>
        <v>people</v>
      </c>
      <c r="S1996" s="11">
        <f t="shared" si="190"/>
        <v>42651.006273148145</v>
      </c>
      <c r="T1996" s="11">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1">
        <f t="shared" si="190"/>
        <v>42181.902037037042</v>
      </c>
      <c r="T1997" s="11">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t="e">
        <f t="shared" si="187"/>
        <v>#DIV/0!</v>
      </c>
      <c r="Q1998" t="str">
        <f t="shared" si="188"/>
        <v>photography</v>
      </c>
      <c r="R1998" t="str">
        <f t="shared" si="189"/>
        <v>people</v>
      </c>
      <c r="S1998" s="11">
        <f t="shared" si="190"/>
        <v>41800.819571759261</v>
      </c>
      <c r="T1998" s="11">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t="e">
        <f t="shared" si="187"/>
        <v>#DIV/0!</v>
      </c>
      <c r="Q1999" t="str">
        <f t="shared" si="188"/>
        <v>photography</v>
      </c>
      <c r="R1999" t="str">
        <f t="shared" si="189"/>
        <v>people</v>
      </c>
      <c r="S1999" s="11">
        <f t="shared" si="190"/>
        <v>41847.930694444447</v>
      </c>
      <c r="T1999" s="11">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1">
        <f t="shared" si="190"/>
        <v>41807.118495370371</v>
      </c>
      <c r="T2000" s="11">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1">
        <f t="shared" si="190"/>
        <v>41926.482731481483</v>
      </c>
      <c r="T2001" s="11">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1">
        <f t="shared" si="190"/>
        <v>42345.951539351852</v>
      </c>
      <c r="T2002" s="11">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1">
        <f t="shared" si="190"/>
        <v>42136.209675925929</v>
      </c>
      <c r="T2003" s="11">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1">
        <f t="shared" si="190"/>
        <v>42728.71230324074</v>
      </c>
      <c r="T2004" s="11">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1">
        <f t="shared" si="190"/>
        <v>40347.125601851854</v>
      </c>
      <c r="T2005" s="11">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1">
        <f t="shared" si="190"/>
        <v>41800.604895833334</v>
      </c>
      <c r="T2006" s="11">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1">
        <f t="shared" si="190"/>
        <v>41535.812708333331</v>
      </c>
      <c r="T2007" s="11">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1">
        <f t="shared" si="190"/>
        <v>41941.500520833331</v>
      </c>
      <c r="T2008" s="11">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1">
        <f t="shared" si="190"/>
        <v>40347.837800925925</v>
      </c>
      <c r="T2009" s="11">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1">
        <f t="shared" si="190"/>
        <v>40761.604421296295</v>
      </c>
      <c r="T2010" s="11">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1">
        <f t="shared" si="190"/>
        <v>42661.323414351849</v>
      </c>
      <c r="T2011" s="11">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1">
        <f t="shared" si="190"/>
        <v>42570.996423611112</v>
      </c>
      <c r="T2012" s="11">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1">
        <f t="shared" si="190"/>
        <v>42347.358483796299</v>
      </c>
      <c r="T2013" s="11">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1">
        <f t="shared" si="190"/>
        <v>42010.822233796294</v>
      </c>
      <c r="T2014" s="11">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1">
        <f t="shared" si="190"/>
        <v>42499.960810185185</v>
      </c>
      <c r="T2015" s="11">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1">
        <f t="shared" si="190"/>
        <v>41324.214571759258</v>
      </c>
      <c r="T2016" s="11">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1">
        <f t="shared" si="190"/>
        <v>40765.876886574071</v>
      </c>
      <c r="T2017" s="11">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1">
        <f t="shared" si="190"/>
        <v>41312.88077546296</v>
      </c>
      <c r="T2018" s="11">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1">
        <f t="shared" si="190"/>
        <v>40961.057349537034</v>
      </c>
      <c r="T2019" s="11">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1">
        <f t="shared" si="190"/>
        <v>42199.365844907406</v>
      </c>
      <c r="T2020" s="11">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1">
        <f t="shared" si="190"/>
        <v>42605.70857638889</v>
      </c>
      <c r="T2021" s="11">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1">
        <f t="shared" si="190"/>
        <v>41737.097499999996</v>
      </c>
      <c r="T2022" s="11">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1">
        <f t="shared" si="190"/>
        <v>41861.070567129631</v>
      </c>
      <c r="T2023" s="11">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1">
        <f t="shared" si="190"/>
        <v>42502.569120370375</v>
      </c>
      <c r="T2024" s="11">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1">
        <f t="shared" si="190"/>
        <v>42136.420752314814</v>
      </c>
      <c r="T2025" s="11">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1">
        <f t="shared" si="190"/>
        <v>41099.966944444444</v>
      </c>
      <c r="T2026" s="11">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1">
        <f t="shared" si="190"/>
        <v>42136.184560185182</v>
      </c>
      <c r="T2027" s="11">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1">
        <f t="shared" si="190"/>
        <v>41704.735937500001</v>
      </c>
      <c r="T2028" s="11">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1">
        <f t="shared" si="190"/>
        <v>42048.813877314817</v>
      </c>
      <c r="T2029" s="11">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1">
        <f t="shared" si="190"/>
        <v>40215.919050925928</v>
      </c>
      <c r="T2030" s="11">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1">
        <f t="shared" si="190"/>
        <v>41848.021770833337</v>
      </c>
      <c r="T2031" s="11">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1">
        <f t="shared" si="190"/>
        <v>41212.996481481481</v>
      </c>
      <c r="T2032" s="11">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1">
        <f t="shared" si="190"/>
        <v>41975.329317129625</v>
      </c>
      <c r="T2033" s="11">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1">
        <f t="shared" si="190"/>
        <v>42689.565671296295</v>
      </c>
      <c r="T2034" s="11">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1">
        <f t="shared" si="190"/>
        <v>41725.082384259258</v>
      </c>
      <c r="T2035" s="11">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1">
        <f t="shared" si="190"/>
        <v>42076.130011574074</v>
      </c>
      <c r="T2036" s="11">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1">
        <f t="shared" si="190"/>
        <v>42311.625081018516</v>
      </c>
      <c r="T2037" s="11">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1">
        <f t="shared" si="190"/>
        <v>41738.864803240744</v>
      </c>
      <c r="T2038" s="11">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1">
        <f t="shared" si="190"/>
        <v>41578.210104166668</v>
      </c>
      <c r="T2039" s="11">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1">
        <f t="shared" si="190"/>
        <v>41424.27107638889</v>
      </c>
      <c r="T2040" s="11">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1">
        <f t="shared" si="190"/>
        <v>42675.438946759255</v>
      </c>
      <c r="T2041" s="11">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1">
        <f t="shared" si="190"/>
        <v>41578.927118055559</v>
      </c>
      <c r="T2042" s="11">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1">
        <f t="shared" si="190"/>
        <v>42654.525775462964</v>
      </c>
      <c r="T2043" s="11">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1">
        <f t="shared" si="190"/>
        <v>42331.708032407405</v>
      </c>
      <c r="T2044" s="11">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1">
        <f t="shared" si="190"/>
        <v>42661.176817129628</v>
      </c>
      <c r="T2045" s="11">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1">
        <f t="shared" si="190"/>
        <v>42138.684189814812</v>
      </c>
      <c r="T2046" s="11">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1">
        <f t="shared" si="190"/>
        <v>41069.088506944441</v>
      </c>
      <c r="T2047" s="11">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1">
        <f t="shared" si="190"/>
        <v>41387.171805555554</v>
      </c>
      <c r="T2048" s="11">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1">
        <f t="shared" si="190"/>
        <v>42081.903587962966</v>
      </c>
      <c r="T2049" s="11">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1">
        <f t="shared" si="190"/>
        <v>41387.651516203703</v>
      </c>
      <c r="T2050" s="11">
        <f t="shared" si="191"/>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E2051/L2051</f>
        <v>80.991037735849048</v>
      </c>
      <c r="Q2051" t="str">
        <f t="shared" ref="Q2051:Q2114" si="194">LEFT(N2051,FIND("/",N2051)-1)</f>
        <v>technology</v>
      </c>
      <c r="R2051" t="str">
        <f t="shared" ref="R2051:R2114" si="195">MID(N2051,FIND("/",N2051)+1,20)</f>
        <v>hardware</v>
      </c>
      <c r="S2051" s="11">
        <f t="shared" ref="S2051:S2114" si="196">(((J2051/60)/60)/24)+DATE(1970,1,1)</f>
        <v>41575.527349537035</v>
      </c>
      <c r="T2051" s="11">
        <f t="shared" ref="T2051:T2114" si="197">(((I2051/60)/60)/24)+DATE(1970,1,1)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1">
        <f t="shared" si="196"/>
        <v>42115.071504629625</v>
      </c>
      <c r="T2052" s="11">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1">
        <f t="shared" si="196"/>
        <v>41604.022418981483</v>
      </c>
      <c r="T2053" s="11">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1">
        <f t="shared" si="196"/>
        <v>42375.08394675926</v>
      </c>
      <c r="T2054" s="11">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1">
        <f t="shared" si="196"/>
        <v>42303.617488425924</v>
      </c>
      <c r="T2055" s="11">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1">
        <f t="shared" si="196"/>
        <v>41731.520949074074</v>
      </c>
      <c r="T2056" s="11">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1">
        <f t="shared" si="196"/>
        <v>41946.674108796295</v>
      </c>
      <c r="T2057" s="11">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1">
        <f t="shared" si="196"/>
        <v>41351.76090277778</v>
      </c>
      <c r="T2058" s="11">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1">
        <f t="shared" si="196"/>
        <v>42396.494583333333</v>
      </c>
      <c r="T2059" s="11">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1">
        <f t="shared" si="196"/>
        <v>42026.370717592596</v>
      </c>
      <c r="T2060" s="11">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1">
        <f t="shared" si="196"/>
        <v>42361.602476851855</v>
      </c>
      <c r="T2061" s="11">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1">
        <f t="shared" si="196"/>
        <v>41783.642939814818</v>
      </c>
      <c r="T2062" s="11">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1">
        <f t="shared" si="196"/>
        <v>42705.764513888891</v>
      </c>
      <c r="T2063" s="11">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1">
        <f t="shared" si="196"/>
        <v>42423.3830787037</v>
      </c>
      <c r="T2064" s="11">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1">
        <f t="shared" si="196"/>
        <v>42472.73265046296</v>
      </c>
      <c r="T2065" s="11">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1">
        <f t="shared" si="196"/>
        <v>41389.364849537036</v>
      </c>
      <c r="T2066" s="11">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1">
        <f t="shared" si="196"/>
        <v>41603.333668981482</v>
      </c>
      <c r="T2067" s="11">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1">
        <f t="shared" si="196"/>
        <v>41844.771793981483</v>
      </c>
      <c r="T2068" s="11">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1">
        <f t="shared" si="196"/>
        <v>42115.853888888887</v>
      </c>
      <c r="T2069" s="11">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1">
        <f t="shared" si="196"/>
        <v>42633.841608796298</v>
      </c>
      <c r="T2070" s="11">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1">
        <f t="shared" si="196"/>
        <v>42340.972118055557</v>
      </c>
      <c r="T2071" s="11">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1">
        <f t="shared" si="196"/>
        <v>42519.6565162037</v>
      </c>
      <c r="T2072" s="11">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1">
        <f t="shared" si="196"/>
        <v>42600.278749999998</v>
      </c>
      <c r="T2073" s="11">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1">
        <f t="shared" si="196"/>
        <v>42467.581388888888</v>
      </c>
      <c r="T2074" s="11">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1">
        <f t="shared" si="196"/>
        <v>42087.668032407411</v>
      </c>
      <c r="T2075" s="11">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1">
        <f t="shared" si="196"/>
        <v>42466.826180555552</v>
      </c>
      <c r="T2076" s="11">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1">
        <f t="shared" si="196"/>
        <v>41450.681574074071</v>
      </c>
      <c r="T2077" s="11">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1">
        <f t="shared" si="196"/>
        <v>41803.880659722221</v>
      </c>
      <c r="T2078" s="11">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1">
        <f t="shared" si="196"/>
        <v>42103.042546296296</v>
      </c>
      <c r="T2079" s="11">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1">
        <f t="shared" si="196"/>
        <v>42692.771493055552</v>
      </c>
      <c r="T2080" s="11">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1">
        <f t="shared" si="196"/>
        <v>42150.71056712963</v>
      </c>
      <c r="T2081" s="11">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1">
        <f t="shared" si="196"/>
        <v>42289.957175925927</v>
      </c>
      <c r="T2082" s="11">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1">
        <f t="shared" si="196"/>
        <v>41004.156886574077</v>
      </c>
      <c r="T2083" s="11">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1">
        <f t="shared" si="196"/>
        <v>40811.120324074072</v>
      </c>
      <c r="T2084" s="11">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1">
        <f t="shared" si="196"/>
        <v>41034.72216435185</v>
      </c>
      <c r="T2085" s="11">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1">
        <f t="shared" si="196"/>
        <v>41731.833124999997</v>
      </c>
      <c r="T2086" s="11">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1">
        <f t="shared" si="196"/>
        <v>41075.835497685184</v>
      </c>
      <c r="T2087" s="11">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1">
        <f t="shared" si="196"/>
        <v>40860.67050925926</v>
      </c>
      <c r="T2088" s="11">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1">
        <f t="shared" si="196"/>
        <v>40764.204375000001</v>
      </c>
      <c r="T2089" s="11">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1">
        <f t="shared" si="196"/>
        <v>40395.714722222219</v>
      </c>
      <c r="T2090" s="11">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1">
        <f t="shared" si="196"/>
        <v>41453.076319444444</v>
      </c>
      <c r="T2091" s="11">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1">
        <f t="shared" si="196"/>
        <v>41299.381423611114</v>
      </c>
      <c r="T2092" s="11">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1">
        <f t="shared" si="196"/>
        <v>40555.322662037033</v>
      </c>
      <c r="T2093" s="11">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1">
        <f t="shared" si="196"/>
        <v>40763.707546296297</v>
      </c>
      <c r="T2094" s="11">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1">
        <f t="shared" si="196"/>
        <v>41205.854537037041</v>
      </c>
      <c r="T2095" s="11">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1">
        <f t="shared" si="196"/>
        <v>40939.02002314815</v>
      </c>
      <c r="T2096" s="11">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1">
        <f t="shared" si="196"/>
        <v>40758.733483796292</v>
      </c>
      <c r="T2097" s="11">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1">
        <f t="shared" si="196"/>
        <v>41192.758506944447</v>
      </c>
      <c r="T2098" s="11">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1">
        <f t="shared" si="196"/>
        <v>40818.58489583333</v>
      </c>
      <c r="T2099" s="11">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1">
        <f t="shared" si="196"/>
        <v>40946.11383101852</v>
      </c>
      <c r="T2100" s="11">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1">
        <f t="shared" si="196"/>
        <v>42173.746342592596</v>
      </c>
      <c r="T2101" s="11">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1">
        <f t="shared" si="196"/>
        <v>41074.834965277776</v>
      </c>
      <c r="T2102" s="11">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1">
        <f t="shared" si="196"/>
        <v>40892.149467592593</v>
      </c>
      <c r="T2103" s="11">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1">
        <f t="shared" si="196"/>
        <v>40638.868611111109</v>
      </c>
      <c r="T2104" s="11">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1">
        <f t="shared" si="196"/>
        <v>41192.754942129628</v>
      </c>
      <c r="T2105" s="11">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1">
        <f t="shared" si="196"/>
        <v>41394.074467592596</v>
      </c>
      <c r="T2106" s="11">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1">
        <f t="shared" si="196"/>
        <v>41951.788807870369</v>
      </c>
      <c r="T2107" s="11">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1">
        <f t="shared" si="196"/>
        <v>41270.21497685185</v>
      </c>
      <c r="T2108" s="11">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1">
        <f t="shared" si="196"/>
        <v>41934.71056712963</v>
      </c>
      <c r="T2109" s="11">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1">
        <f t="shared" si="196"/>
        <v>41135.175694444442</v>
      </c>
      <c r="T2110" s="11">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1">
        <f t="shared" si="196"/>
        <v>42160.708530092597</v>
      </c>
      <c r="T2111" s="11">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1">
        <f t="shared" si="196"/>
        <v>41759.670937499999</v>
      </c>
      <c r="T2112" s="11">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1">
        <f t="shared" si="196"/>
        <v>40703.197048611109</v>
      </c>
      <c r="T2113" s="11">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1">
        <f t="shared" si="196"/>
        <v>41365.928159722222</v>
      </c>
      <c r="T2114" s="11">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E2115/L2115</f>
        <v>68.598130841121488</v>
      </c>
      <c r="Q2115" t="str">
        <f t="shared" ref="Q2115:Q2178" si="200">LEFT(N2115,FIND("/",N2115)-1)</f>
        <v>music</v>
      </c>
      <c r="R2115" t="str">
        <f t="shared" ref="R2115:R2178" si="201">MID(N2115,FIND("/",N2115)+1,20)</f>
        <v>indie rock</v>
      </c>
      <c r="S2115" s="11">
        <f t="shared" ref="S2115:S2178" si="202">(((J2115/60)/60)/24)+DATE(1970,1,1)</f>
        <v>41870.86546296296</v>
      </c>
      <c r="T2115" s="11">
        <f t="shared" ref="T2115:T2178" si="203">(((I2115/60)/60)/24)+DATE(1970,1,1)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1">
        <f t="shared" si="202"/>
        <v>40458.815625000003</v>
      </c>
      <c r="T2116" s="11">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1">
        <f t="shared" si="202"/>
        <v>40564.081030092595</v>
      </c>
      <c r="T2117" s="11">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1">
        <f t="shared" si="202"/>
        <v>41136.777812500004</v>
      </c>
      <c r="T2118" s="11">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1">
        <f t="shared" si="202"/>
        <v>42290.059594907405</v>
      </c>
      <c r="T2119" s="11">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1">
        <f t="shared" si="202"/>
        <v>40718.839537037034</v>
      </c>
      <c r="T2120" s="11">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1">
        <f t="shared" si="202"/>
        <v>41107.130150462966</v>
      </c>
      <c r="T2121" s="11">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1">
        <f t="shared" si="202"/>
        <v>41591.964537037034</v>
      </c>
      <c r="T2122" s="11">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1">
        <f t="shared" si="202"/>
        <v>42716.7424537037</v>
      </c>
      <c r="T2123" s="11">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1">
        <f t="shared" si="202"/>
        <v>42712.300567129627</v>
      </c>
      <c r="T2124" s="11">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1">
        <f t="shared" si="202"/>
        <v>40198.424849537041</v>
      </c>
      <c r="T2125" s="11">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1">
        <f t="shared" si="202"/>
        <v>40464.028182870366</v>
      </c>
      <c r="T2126" s="11">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1">
        <f t="shared" si="202"/>
        <v>42191.023530092592</v>
      </c>
      <c r="T2127" s="11">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1">
        <f t="shared" si="202"/>
        <v>41951.973229166666</v>
      </c>
      <c r="T2128" s="11">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1">
        <f t="shared" si="202"/>
        <v>42045.50535879629</v>
      </c>
      <c r="T2129" s="11">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1">
        <f t="shared" si="202"/>
        <v>41843.772789351853</v>
      </c>
      <c r="T2130" s="11">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1">
        <f t="shared" si="202"/>
        <v>42409.024305555555</v>
      </c>
      <c r="T2131" s="11">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1">
        <f t="shared" si="202"/>
        <v>41832.086377314816</v>
      </c>
      <c r="T2132" s="11">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1">
        <f t="shared" si="202"/>
        <v>42167.207071759258</v>
      </c>
      <c r="T2133" s="11">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1">
        <f t="shared" si="202"/>
        <v>41643.487175925926</v>
      </c>
      <c r="T2134" s="11">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1">
        <f t="shared" si="202"/>
        <v>40619.097210648149</v>
      </c>
      <c r="T2135" s="11">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1">
        <f t="shared" si="202"/>
        <v>41361.886469907404</v>
      </c>
      <c r="T2136" s="11">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1">
        <f t="shared" si="202"/>
        <v>41156.963344907403</v>
      </c>
      <c r="T2137" s="11">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1">
        <f t="shared" si="202"/>
        <v>41536.509097222224</v>
      </c>
      <c r="T2138" s="11">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1">
        <f t="shared" si="202"/>
        <v>41948.771168981482</v>
      </c>
      <c r="T2139" s="11">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1">
        <f t="shared" si="202"/>
        <v>41557.013182870374</v>
      </c>
      <c r="T2140" s="11">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1">
        <f t="shared" si="202"/>
        <v>42647.750092592592</v>
      </c>
      <c r="T2141" s="11">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1">
        <f t="shared" si="202"/>
        <v>41255.833611111113</v>
      </c>
      <c r="T2142" s="11">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t="e">
        <f t="shared" si="199"/>
        <v>#DIV/0!</v>
      </c>
      <c r="Q2143" t="str">
        <f t="shared" si="200"/>
        <v>games</v>
      </c>
      <c r="R2143" t="str">
        <f t="shared" si="201"/>
        <v>video games</v>
      </c>
      <c r="S2143" s="11">
        <f t="shared" si="202"/>
        <v>41927.235636574071</v>
      </c>
      <c r="T2143" s="11">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1">
        <f t="shared" si="202"/>
        <v>42340.701504629629</v>
      </c>
      <c r="T2144" s="11">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1">
        <f t="shared" si="202"/>
        <v>40332.886712962965</v>
      </c>
      <c r="T2145" s="11">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1">
        <f t="shared" si="202"/>
        <v>41499.546759259261</v>
      </c>
      <c r="T2146" s="11">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1">
        <f t="shared" si="202"/>
        <v>41575.237430555557</v>
      </c>
      <c r="T2147" s="11">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1">
        <f t="shared" si="202"/>
        <v>42397.679513888885</v>
      </c>
      <c r="T2148" s="11">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1">
        <f t="shared" si="202"/>
        <v>41927.295694444445</v>
      </c>
      <c r="T2149" s="11">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1">
        <f t="shared" si="202"/>
        <v>42066.733587962968</v>
      </c>
      <c r="T2150" s="11">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t="e">
        <f t="shared" si="199"/>
        <v>#DIV/0!</v>
      </c>
      <c r="Q2151" t="str">
        <f t="shared" si="200"/>
        <v>games</v>
      </c>
      <c r="R2151" t="str">
        <f t="shared" si="201"/>
        <v>video games</v>
      </c>
      <c r="S2151" s="11">
        <f t="shared" si="202"/>
        <v>40355.024953703702</v>
      </c>
      <c r="T2151" s="11">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1">
        <f t="shared" si="202"/>
        <v>42534.284710648149</v>
      </c>
      <c r="T2152" s="11">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1">
        <f t="shared" si="202"/>
        <v>42520.847384259265</v>
      </c>
      <c r="T2153" s="11">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1">
        <f t="shared" si="202"/>
        <v>41683.832280092596</v>
      </c>
      <c r="T2154" s="11">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1">
        <f t="shared" si="202"/>
        <v>41974.911087962959</v>
      </c>
      <c r="T2155" s="11">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1">
        <f t="shared" si="202"/>
        <v>41647.632256944446</v>
      </c>
      <c r="T2156" s="11">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1">
        <f t="shared" si="202"/>
        <v>42430.747511574074</v>
      </c>
      <c r="T2157" s="11">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1">
        <f t="shared" si="202"/>
        <v>41488.85423611111</v>
      </c>
      <c r="T2158" s="11">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1">
        <f t="shared" si="202"/>
        <v>42694.98128472222</v>
      </c>
      <c r="T2159" s="11">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1">
        <f t="shared" si="202"/>
        <v>41264.853865740741</v>
      </c>
      <c r="T2160" s="11">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1">
        <f t="shared" si="202"/>
        <v>40710.731180555551</v>
      </c>
      <c r="T2161" s="11">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1">
        <f t="shared" si="202"/>
        <v>41018.711863425924</v>
      </c>
      <c r="T2162" s="11">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1">
        <f t="shared" si="202"/>
        <v>42240.852534722217</v>
      </c>
      <c r="T2163" s="11">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1">
        <f t="shared" si="202"/>
        <v>41813.766099537039</v>
      </c>
      <c r="T2164" s="11">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1">
        <f t="shared" si="202"/>
        <v>42111.899537037039</v>
      </c>
      <c r="T2165" s="11">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1">
        <f t="shared" si="202"/>
        <v>42515.71775462963</v>
      </c>
      <c r="T2166" s="11">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1">
        <f t="shared" si="202"/>
        <v>42438.667071759264</v>
      </c>
      <c r="T2167" s="11">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1">
        <f t="shared" si="202"/>
        <v>41933.838171296295</v>
      </c>
      <c r="T2168" s="11">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1">
        <f t="shared" si="202"/>
        <v>41153.066400462965</v>
      </c>
      <c r="T2169" s="11">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1">
        <f t="shared" si="202"/>
        <v>42745.600243055553</v>
      </c>
      <c r="T2170" s="11">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1">
        <f t="shared" si="202"/>
        <v>42793.700821759259</v>
      </c>
      <c r="T2171" s="11">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1">
        <f t="shared" si="202"/>
        <v>42198.750254629631</v>
      </c>
      <c r="T2172" s="11">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1">
        <f t="shared" si="202"/>
        <v>42141.95711805555</v>
      </c>
      <c r="T2173" s="11">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1">
        <f t="shared" si="202"/>
        <v>42082.580092592587</v>
      </c>
      <c r="T2174" s="11">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1">
        <f t="shared" si="202"/>
        <v>41495.692627314813</v>
      </c>
      <c r="T2175" s="11">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1">
        <f t="shared" si="202"/>
        <v>42465.542905092589</v>
      </c>
      <c r="T2176" s="11">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1">
        <f t="shared" si="202"/>
        <v>42565.009097222224</v>
      </c>
      <c r="T2177" s="11">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1">
        <f t="shared" si="202"/>
        <v>42096.633206018523</v>
      </c>
      <c r="T2178" s="11">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E2179/L2179</f>
        <v>65.868421052631575</v>
      </c>
      <c r="Q2179" t="str">
        <f t="shared" ref="Q2179:Q2242" si="206">LEFT(N2179,FIND("/",N2179)-1)</f>
        <v>music</v>
      </c>
      <c r="R2179" t="str">
        <f t="shared" ref="R2179:R2242" si="207">MID(N2179,FIND("/",N2179)+1,20)</f>
        <v>rock</v>
      </c>
      <c r="S2179" s="11">
        <f t="shared" ref="S2179:S2242" si="208">(((J2179/60)/60)/24)+DATE(1970,1,1)</f>
        <v>42502.250775462962</v>
      </c>
      <c r="T2179" s="11">
        <f t="shared" ref="T2179:T2242" si="20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1">
        <f t="shared" si="208"/>
        <v>42723.63653935185</v>
      </c>
      <c r="T2180" s="11">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1">
        <f t="shared" si="208"/>
        <v>42075.171203703707</v>
      </c>
      <c r="T2181" s="11">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1">
        <f t="shared" si="208"/>
        <v>42279.669768518521</v>
      </c>
      <c r="T2182" s="11">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1">
        <f t="shared" si="208"/>
        <v>42773.005243055552</v>
      </c>
      <c r="T2183" s="11">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1">
        <f t="shared" si="208"/>
        <v>41879.900752314818</v>
      </c>
      <c r="T2184" s="11">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1">
        <f t="shared" si="208"/>
        <v>42745.365474537044</v>
      </c>
      <c r="T2185" s="11">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1">
        <f t="shared" si="208"/>
        <v>42380.690289351856</v>
      </c>
      <c r="T2186" s="11">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1">
        <f t="shared" si="208"/>
        <v>41319.349988425929</v>
      </c>
      <c r="T2187" s="11">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1">
        <f t="shared" si="208"/>
        <v>42583.615081018521</v>
      </c>
      <c r="T2188" s="11">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1">
        <f t="shared" si="208"/>
        <v>42068.209097222221</v>
      </c>
      <c r="T2189" s="11">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1">
        <f t="shared" si="208"/>
        <v>42633.586122685185</v>
      </c>
      <c r="T2190" s="11">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1">
        <f t="shared" si="208"/>
        <v>42467.788194444445</v>
      </c>
      <c r="T2191" s="11">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1">
        <f t="shared" si="208"/>
        <v>42417.625046296293</v>
      </c>
      <c r="T2192" s="11">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1">
        <f t="shared" si="208"/>
        <v>42768.833645833336</v>
      </c>
      <c r="T2193" s="11">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1">
        <f t="shared" si="208"/>
        <v>42691.8512037037</v>
      </c>
      <c r="T2194" s="11">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1">
        <f t="shared" si="208"/>
        <v>42664.405925925923</v>
      </c>
      <c r="T2195" s="11">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1">
        <f t="shared" si="208"/>
        <v>42425.757986111115</v>
      </c>
      <c r="T2196" s="11">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1">
        <f t="shared" si="208"/>
        <v>42197.771990740745</v>
      </c>
      <c r="T2197" s="11">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1">
        <f t="shared" si="208"/>
        <v>42675.487291666665</v>
      </c>
      <c r="T2198" s="11">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1">
        <f t="shared" si="208"/>
        <v>42033.584016203706</v>
      </c>
      <c r="T2199" s="11">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1">
        <f t="shared" si="208"/>
        <v>42292.513888888891</v>
      </c>
      <c r="T2200" s="11">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1">
        <f t="shared" si="208"/>
        <v>42262.416643518518</v>
      </c>
      <c r="T2201" s="11">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1">
        <f t="shared" si="208"/>
        <v>42163.625787037032</v>
      </c>
      <c r="T2202" s="11">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1">
        <f t="shared" si="208"/>
        <v>41276.846817129634</v>
      </c>
      <c r="T2203" s="11">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1">
        <f t="shared" si="208"/>
        <v>41184.849166666667</v>
      </c>
      <c r="T2204" s="11">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1">
        <f t="shared" si="208"/>
        <v>42241.85974537037</v>
      </c>
      <c r="T2205" s="11">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1">
        <f t="shared" si="208"/>
        <v>41312.311562499999</v>
      </c>
      <c r="T2206" s="11">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1">
        <f t="shared" si="208"/>
        <v>41031.82163194444</v>
      </c>
      <c r="T2207" s="11">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1">
        <f t="shared" si="208"/>
        <v>40997.257222222222</v>
      </c>
      <c r="T2208" s="11">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1">
        <f t="shared" si="208"/>
        <v>41564.194131944445</v>
      </c>
      <c r="T2209" s="11">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1">
        <f t="shared" si="208"/>
        <v>40946.882245370369</v>
      </c>
      <c r="T2210" s="11">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1">
        <f t="shared" si="208"/>
        <v>41732.479675925926</v>
      </c>
      <c r="T2211" s="11">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1">
        <f t="shared" si="208"/>
        <v>40956.066087962965</v>
      </c>
      <c r="T2212" s="11">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1">
        <f t="shared" si="208"/>
        <v>41716.785011574073</v>
      </c>
      <c r="T2213" s="11">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1">
        <f t="shared" si="208"/>
        <v>41548.747418981482</v>
      </c>
      <c r="T2214" s="11">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1">
        <f t="shared" si="208"/>
        <v>42109.826145833329</v>
      </c>
      <c r="T2215" s="11">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1">
        <f t="shared" si="208"/>
        <v>41646.792222222226</v>
      </c>
      <c r="T2216" s="11">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1">
        <f t="shared" si="208"/>
        <v>40958.717268518521</v>
      </c>
      <c r="T2217" s="11">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1">
        <f t="shared" si="208"/>
        <v>42194.751678240747</v>
      </c>
      <c r="T2218" s="11">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1">
        <f t="shared" si="208"/>
        <v>42299.776770833334</v>
      </c>
      <c r="T2219" s="11">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1">
        <f t="shared" si="208"/>
        <v>41127.812303240738</v>
      </c>
      <c r="T2220" s="11">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1">
        <f t="shared" si="208"/>
        <v>42205.718888888892</v>
      </c>
      <c r="T2221" s="11">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1">
        <f t="shared" si="208"/>
        <v>41452.060601851852</v>
      </c>
      <c r="T2222" s="11">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1">
        <f t="shared" si="208"/>
        <v>42452.666770833333</v>
      </c>
      <c r="T2223" s="11">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1">
        <f t="shared" si="208"/>
        <v>40906.787581018521</v>
      </c>
      <c r="T2224" s="11">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1">
        <f t="shared" si="208"/>
        <v>42152.640833333338</v>
      </c>
      <c r="T2225" s="11">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1">
        <f t="shared" si="208"/>
        <v>42644.667534722219</v>
      </c>
      <c r="T2226" s="11">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1">
        <f t="shared" si="208"/>
        <v>41873.79184027778</v>
      </c>
      <c r="T2227" s="11">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1">
        <f t="shared" si="208"/>
        <v>42381.79886574074</v>
      </c>
      <c r="T2228" s="11">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1">
        <f t="shared" si="208"/>
        <v>41561.807349537034</v>
      </c>
      <c r="T2229" s="11">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1">
        <f t="shared" si="208"/>
        <v>42202.278194444443</v>
      </c>
      <c r="T2230" s="11">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1">
        <f t="shared" si="208"/>
        <v>41484.664247685185</v>
      </c>
      <c r="T2231" s="11">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1">
        <f t="shared" si="208"/>
        <v>41724.881099537037</v>
      </c>
      <c r="T2232" s="11">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1">
        <f t="shared" si="208"/>
        <v>41423.910891203705</v>
      </c>
      <c r="T2233" s="11">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1">
        <f t="shared" si="208"/>
        <v>41806.794074074074</v>
      </c>
      <c r="T2234" s="11">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1">
        <f t="shared" si="208"/>
        <v>42331.378923611104</v>
      </c>
      <c r="T2235" s="11">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1">
        <f t="shared" si="208"/>
        <v>42710.824618055558</v>
      </c>
      <c r="T2236" s="11">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1">
        <f t="shared" si="208"/>
        <v>42062.022118055553</v>
      </c>
      <c r="T2237" s="11">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1">
        <f t="shared" si="208"/>
        <v>42371.617164351846</v>
      </c>
      <c r="T2238" s="11">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1">
        <f t="shared" si="208"/>
        <v>41915.003275462965</v>
      </c>
      <c r="T2239" s="11">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1">
        <f t="shared" si="208"/>
        <v>42774.621712962966</v>
      </c>
      <c r="T2240" s="11">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1">
        <f t="shared" si="208"/>
        <v>41572.958495370374</v>
      </c>
      <c r="T2241" s="11">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1">
        <f t="shared" si="208"/>
        <v>42452.825740740736</v>
      </c>
      <c r="T2242" s="11">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E2243/L2243</f>
        <v>49.472392638036808</v>
      </c>
      <c r="Q2243" t="str">
        <f t="shared" ref="Q2243:Q2306" si="212">LEFT(N2243,FIND("/",N2243)-1)</f>
        <v>games</v>
      </c>
      <c r="R2243" t="str">
        <f t="shared" ref="R2243:R2306" si="213">MID(N2243,FIND("/",N2243)+1,20)</f>
        <v>tabletop games</v>
      </c>
      <c r="S2243" s="11">
        <f t="shared" ref="S2243:S2306" si="214">(((J2243/60)/60)/24)+DATE(1970,1,1)</f>
        <v>42766.827546296292</v>
      </c>
      <c r="T2243" s="11">
        <f t="shared" ref="T2243:T2306" si="215">(((I2243/60)/60)/24)+DATE(1970,1,1)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1">
        <f t="shared" si="214"/>
        <v>41569.575613425928</v>
      </c>
      <c r="T2244" s="11">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1">
        <f t="shared" si="214"/>
        <v>42800.751041666663</v>
      </c>
      <c r="T2245" s="11">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1">
        <f t="shared" si="214"/>
        <v>42647.818819444445</v>
      </c>
      <c r="T2246" s="11">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1">
        <f t="shared" si="214"/>
        <v>41660.708530092597</v>
      </c>
      <c r="T2247" s="11">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1">
        <f t="shared" si="214"/>
        <v>42221.79178240741</v>
      </c>
      <c r="T2248" s="11">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1">
        <f t="shared" si="214"/>
        <v>42200.666261574079</v>
      </c>
      <c r="T2249" s="11">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1">
        <f t="shared" si="214"/>
        <v>42688.875902777778</v>
      </c>
      <c r="T2250" s="11">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1">
        <f t="shared" si="214"/>
        <v>41336.703298611108</v>
      </c>
      <c r="T2251" s="11">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1">
        <f t="shared" si="214"/>
        <v>42677.005474537036</v>
      </c>
      <c r="T2252" s="11">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1">
        <f t="shared" si="214"/>
        <v>41846.34579861111</v>
      </c>
      <c r="T2253" s="11">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1">
        <f t="shared" si="214"/>
        <v>42573.327986111108</v>
      </c>
      <c r="T2254" s="11">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1">
        <f t="shared" si="214"/>
        <v>42296.631331018521</v>
      </c>
      <c r="T2255" s="11">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1">
        <f t="shared" si="214"/>
        <v>42752.647777777776</v>
      </c>
      <c r="T2256" s="11">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1">
        <f t="shared" si="214"/>
        <v>42467.951979166668</v>
      </c>
      <c r="T2257" s="11">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1">
        <f t="shared" si="214"/>
        <v>42682.451921296291</v>
      </c>
      <c r="T2258" s="11">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1">
        <f t="shared" si="214"/>
        <v>42505.936678240745</v>
      </c>
      <c r="T2259" s="11">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1">
        <f t="shared" si="214"/>
        <v>42136.75100694444</v>
      </c>
      <c r="T2260" s="11">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1">
        <f t="shared" si="214"/>
        <v>42702.804814814815</v>
      </c>
      <c r="T2261" s="11">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1">
        <f t="shared" si="214"/>
        <v>41695.016782407409</v>
      </c>
      <c r="T2262" s="11">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1">
        <f t="shared" si="214"/>
        <v>42759.724768518514</v>
      </c>
      <c r="T2263" s="11">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1">
        <f t="shared" si="214"/>
        <v>41926.585162037038</v>
      </c>
      <c r="T2264" s="11">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1">
        <f t="shared" si="214"/>
        <v>42014.832326388889</v>
      </c>
      <c r="T2265" s="11">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1">
        <f t="shared" si="214"/>
        <v>42496.582337962958</v>
      </c>
      <c r="T2266" s="11">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1">
        <f t="shared" si="214"/>
        <v>42689.853090277778</v>
      </c>
      <c r="T2267" s="11">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1">
        <f t="shared" si="214"/>
        <v>42469.874907407408</v>
      </c>
      <c r="T2268" s="11">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1">
        <f t="shared" si="214"/>
        <v>41968.829826388886</v>
      </c>
      <c r="T2269" s="11">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1">
        <f t="shared" si="214"/>
        <v>42776.082349537035</v>
      </c>
      <c r="T2270" s="11">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1">
        <f t="shared" si="214"/>
        <v>42776.704432870371</v>
      </c>
      <c r="T2271" s="11">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1">
        <f t="shared" si="214"/>
        <v>42725.869363425925</v>
      </c>
      <c r="T2272" s="11">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1">
        <f t="shared" si="214"/>
        <v>42684.000046296293</v>
      </c>
      <c r="T2273" s="11">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1">
        <f t="shared" si="214"/>
        <v>42315.699490740735</v>
      </c>
      <c r="T2274" s="11">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1">
        <f t="shared" si="214"/>
        <v>42781.549097222218</v>
      </c>
      <c r="T2275" s="11">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1">
        <f t="shared" si="214"/>
        <v>41663.500659722224</v>
      </c>
      <c r="T2276" s="11">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1">
        <f t="shared" si="214"/>
        <v>41965.616655092599</v>
      </c>
      <c r="T2277" s="11">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1">
        <f t="shared" si="214"/>
        <v>41614.651493055557</v>
      </c>
      <c r="T2278" s="11">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1">
        <f t="shared" si="214"/>
        <v>40936.678506944445</v>
      </c>
      <c r="T2279" s="11">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1">
        <f t="shared" si="214"/>
        <v>42338.709108796291</v>
      </c>
      <c r="T2280" s="11">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1">
        <f t="shared" si="214"/>
        <v>42020.806701388887</v>
      </c>
      <c r="T2281" s="11">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1">
        <f t="shared" si="214"/>
        <v>42234.624895833331</v>
      </c>
      <c r="T2282" s="11">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1">
        <f t="shared" si="214"/>
        <v>40687.285844907405</v>
      </c>
      <c r="T2283" s="11">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1">
        <f t="shared" si="214"/>
        <v>42323.17460648148</v>
      </c>
      <c r="T2284" s="11">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1">
        <f t="shared" si="214"/>
        <v>40978.125046296293</v>
      </c>
      <c r="T2285" s="11">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1">
        <f t="shared" si="214"/>
        <v>40585.796817129631</v>
      </c>
      <c r="T2286" s="11">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1">
        <f t="shared" si="214"/>
        <v>41059.185682870368</v>
      </c>
      <c r="T2287" s="11">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1">
        <f t="shared" si="214"/>
        <v>41494.963587962964</v>
      </c>
      <c r="T2288" s="11">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1">
        <f t="shared" si="214"/>
        <v>41792.667361111111</v>
      </c>
      <c r="T2289" s="11">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1">
        <f t="shared" si="214"/>
        <v>41067.827418981484</v>
      </c>
      <c r="T2290" s="11">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1">
        <f t="shared" si="214"/>
        <v>41571.998379629629</v>
      </c>
      <c r="T2291" s="11">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1">
        <f t="shared" si="214"/>
        <v>40070.253819444442</v>
      </c>
      <c r="T2292" s="11">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1">
        <f t="shared" si="214"/>
        <v>40987.977060185185</v>
      </c>
      <c r="T2293" s="11">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1">
        <f t="shared" si="214"/>
        <v>40987.697638888887</v>
      </c>
      <c r="T2294" s="11">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1">
        <f t="shared" si="214"/>
        <v>41151.708321759259</v>
      </c>
      <c r="T2295" s="11">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1">
        <f t="shared" si="214"/>
        <v>41264.72314814815</v>
      </c>
      <c r="T2296" s="11">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1">
        <f t="shared" si="214"/>
        <v>41270.954351851848</v>
      </c>
      <c r="T2297" s="11">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1">
        <f t="shared" si="214"/>
        <v>40927.731782407405</v>
      </c>
      <c r="T2298" s="11">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1">
        <f t="shared" si="214"/>
        <v>40948.042233796295</v>
      </c>
      <c r="T2299" s="11">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1">
        <f t="shared" si="214"/>
        <v>41694.84065972222</v>
      </c>
      <c r="T2300" s="11">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1">
        <f t="shared" si="214"/>
        <v>40565.032511574071</v>
      </c>
      <c r="T2301" s="11">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1">
        <f t="shared" si="214"/>
        <v>41074.727037037039</v>
      </c>
      <c r="T2302" s="11">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1">
        <f t="shared" si="214"/>
        <v>41416.146944444445</v>
      </c>
      <c r="T2303" s="11">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1">
        <f t="shared" si="214"/>
        <v>41605.868449074071</v>
      </c>
      <c r="T2304" s="11">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1">
        <f t="shared" si="214"/>
        <v>40850.111064814817</v>
      </c>
      <c r="T2305" s="11">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1">
        <f t="shared" si="214"/>
        <v>40502.815868055557</v>
      </c>
      <c r="T2306" s="11">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E2307/L2307</f>
        <v>109.10778443113773</v>
      </c>
      <c r="Q2307" t="str">
        <f t="shared" ref="Q2307:Q2370" si="218">LEFT(N2307,FIND("/",N2307)-1)</f>
        <v>music</v>
      </c>
      <c r="R2307" t="str">
        <f t="shared" ref="R2307:R2370" si="219">MID(N2307,FIND("/",N2307)+1,20)</f>
        <v>indie rock</v>
      </c>
      <c r="S2307" s="11">
        <f t="shared" ref="S2307:S2370" si="220">(((J2307/60)/60)/24)+DATE(1970,1,1)</f>
        <v>41834.695277777777</v>
      </c>
      <c r="T2307" s="11">
        <f t="shared" ref="T2307:T2370" si="221">(((I2307/60)/60)/24)+DATE(1970,1,1)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1">
        <f t="shared" si="220"/>
        <v>40948.16815972222</v>
      </c>
      <c r="T2308" s="11">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1">
        <f t="shared" si="220"/>
        <v>41004.802465277775</v>
      </c>
      <c r="T2309" s="11">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1">
        <f t="shared" si="220"/>
        <v>41851.962916666671</v>
      </c>
      <c r="T2310" s="11">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1">
        <f t="shared" si="220"/>
        <v>41307.987696759257</v>
      </c>
      <c r="T2311" s="11">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1">
        <f t="shared" si="220"/>
        <v>41324.79415509259</v>
      </c>
      <c r="T2312" s="11">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1">
        <f t="shared" si="220"/>
        <v>41736.004502314812</v>
      </c>
      <c r="T2313" s="11">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1">
        <f t="shared" si="220"/>
        <v>41716.632847222223</v>
      </c>
      <c r="T2314" s="11">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1">
        <f t="shared" si="220"/>
        <v>41002.958634259259</v>
      </c>
      <c r="T2315" s="11">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1">
        <f t="shared" si="220"/>
        <v>41037.551585648151</v>
      </c>
      <c r="T2316" s="11">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1">
        <f t="shared" si="220"/>
        <v>41004.72619212963</v>
      </c>
      <c r="T2317" s="11">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1">
        <f t="shared" si="220"/>
        <v>40079.725115740745</v>
      </c>
      <c r="T2318" s="11">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1">
        <f t="shared" si="220"/>
        <v>40192.542233796295</v>
      </c>
      <c r="T2319" s="11">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1">
        <f t="shared" si="220"/>
        <v>40050.643680555557</v>
      </c>
      <c r="T2320" s="11">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1">
        <f t="shared" si="220"/>
        <v>41593.082002314812</v>
      </c>
      <c r="T2321" s="11">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1">
        <f t="shared" si="220"/>
        <v>41696.817129629628</v>
      </c>
      <c r="T2322" s="11">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1">
        <f t="shared" si="220"/>
        <v>42799.260428240741</v>
      </c>
      <c r="T2323" s="11">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1">
        <f t="shared" si="220"/>
        <v>42804.895474537043</v>
      </c>
      <c r="T2324" s="11">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1">
        <f t="shared" si="220"/>
        <v>42807.755173611105</v>
      </c>
      <c r="T2325" s="11">
        <f t="shared" si="221"/>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1">
        <f t="shared" si="220"/>
        <v>42790.885243055556</v>
      </c>
      <c r="T2326" s="11">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1">
        <f t="shared" si="220"/>
        <v>42794.022349537037</v>
      </c>
      <c r="T2327" s="11">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1">
        <f t="shared" si="220"/>
        <v>42804.034120370372</v>
      </c>
      <c r="T2328" s="11">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1">
        <f t="shared" si="220"/>
        <v>41842.917129629634</v>
      </c>
      <c r="T2329" s="11">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1">
        <f t="shared" si="220"/>
        <v>42139.781678240746</v>
      </c>
      <c r="T2330" s="11">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1">
        <f t="shared" si="220"/>
        <v>41807.624374999999</v>
      </c>
      <c r="T2331" s="11">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1">
        <f t="shared" si="220"/>
        <v>42332.89980324074</v>
      </c>
      <c r="T2332" s="11">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1">
        <f t="shared" si="220"/>
        <v>41839.005671296298</v>
      </c>
      <c r="T2333" s="11">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1">
        <f t="shared" si="220"/>
        <v>42011.628136574072</v>
      </c>
      <c r="T2334" s="11">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1">
        <f t="shared" si="220"/>
        <v>41767.650347222225</v>
      </c>
      <c r="T2335" s="11">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1">
        <f t="shared" si="220"/>
        <v>41918.670115740737</v>
      </c>
      <c r="T2336" s="11">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1">
        <f t="shared" si="220"/>
        <v>41771.572256944448</v>
      </c>
      <c r="T2337" s="11">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1">
        <f t="shared" si="220"/>
        <v>41666.924710648149</v>
      </c>
      <c r="T2338" s="11">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1">
        <f t="shared" si="220"/>
        <v>41786.640543981484</v>
      </c>
      <c r="T2339" s="11">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1">
        <f t="shared" si="220"/>
        <v>41789.896805555552</v>
      </c>
      <c r="T2340" s="11">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1">
        <f t="shared" si="220"/>
        <v>42692.79987268518</v>
      </c>
      <c r="T2341" s="11">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1">
        <f t="shared" si="220"/>
        <v>42643.642800925925</v>
      </c>
      <c r="T2342" s="11">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t="e">
        <f t="shared" si="217"/>
        <v>#DIV/0!</v>
      </c>
      <c r="Q2343" t="str">
        <f t="shared" si="218"/>
        <v>technology</v>
      </c>
      <c r="R2343" t="str">
        <f t="shared" si="219"/>
        <v>web</v>
      </c>
      <c r="S2343" s="11">
        <f t="shared" si="220"/>
        <v>42167.813703703709</v>
      </c>
      <c r="T2343" s="11">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t="e">
        <f t="shared" si="217"/>
        <v>#DIV/0!</v>
      </c>
      <c r="Q2344" t="str">
        <f t="shared" si="218"/>
        <v>technology</v>
      </c>
      <c r="R2344" t="str">
        <f t="shared" si="219"/>
        <v>web</v>
      </c>
      <c r="S2344" s="11">
        <f t="shared" si="220"/>
        <v>41897.702199074076</v>
      </c>
      <c r="T2344" s="11">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1">
        <f t="shared" si="220"/>
        <v>42327.825289351851</v>
      </c>
      <c r="T2345" s="11">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1">
        <f t="shared" si="220"/>
        <v>42515.727650462963</v>
      </c>
      <c r="T2346" s="11">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t="e">
        <f t="shared" si="217"/>
        <v>#DIV/0!</v>
      </c>
      <c r="Q2347" t="str">
        <f t="shared" si="218"/>
        <v>technology</v>
      </c>
      <c r="R2347" t="str">
        <f t="shared" si="219"/>
        <v>web</v>
      </c>
      <c r="S2347" s="11">
        <f t="shared" si="220"/>
        <v>42060.001805555556</v>
      </c>
      <c r="T2347" s="11">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1">
        <f t="shared" si="220"/>
        <v>42615.79896990741</v>
      </c>
      <c r="T2348" s="11">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1">
        <f t="shared" si="220"/>
        <v>42577.607361111113</v>
      </c>
      <c r="T2349" s="11">
        <f t="shared" si="221"/>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1">
        <f t="shared" si="220"/>
        <v>42360.932152777779</v>
      </c>
      <c r="T2350" s="11">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t="e">
        <f t="shared" si="217"/>
        <v>#DIV/0!</v>
      </c>
      <c r="Q2351" t="str">
        <f t="shared" si="218"/>
        <v>technology</v>
      </c>
      <c r="R2351" t="str">
        <f t="shared" si="219"/>
        <v>web</v>
      </c>
      <c r="S2351" s="11">
        <f t="shared" si="220"/>
        <v>42198.775787037041</v>
      </c>
      <c r="T2351" s="11">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t="e">
        <f t="shared" si="217"/>
        <v>#DIV/0!</v>
      </c>
      <c r="Q2352" t="str">
        <f t="shared" si="218"/>
        <v>technology</v>
      </c>
      <c r="R2352" t="str">
        <f t="shared" si="219"/>
        <v>web</v>
      </c>
      <c r="S2352" s="11">
        <f t="shared" si="220"/>
        <v>42708.842245370368</v>
      </c>
      <c r="T2352" s="11">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1">
        <f t="shared" si="220"/>
        <v>42094.101145833338</v>
      </c>
      <c r="T2353" s="11">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t="e">
        <f t="shared" si="217"/>
        <v>#DIV/0!</v>
      </c>
      <c r="Q2354" t="str">
        <f t="shared" si="218"/>
        <v>technology</v>
      </c>
      <c r="R2354" t="str">
        <f t="shared" si="219"/>
        <v>web</v>
      </c>
      <c r="S2354" s="11">
        <f t="shared" si="220"/>
        <v>42101.633703703701</v>
      </c>
      <c r="T2354" s="11">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t="e">
        <f t="shared" si="217"/>
        <v>#DIV/0!</v>
      </c>
      <c r="Q2355" t="str">
        <f t="shared" si="218"/>
        <v>technology</v>
      </c>
      <c r="R2355" t="str">
        <f t="shared" si="219"/>
        <v>web</v>
      </c>
      <c r="S2355" s="11">
        <f t="shared" si="220"/>
        <v>42103.676180555558</v>
      </c>
      <c r="T2355" s="11">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1">
        <f t="shared" si="220"/>
        <v>41954.722916666666</v>
      </c>
      <c r="T2356" s="11">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1">
        <f t="shared" si="220"/>
        <v>42096.918240740735</v>
      </c>
      <c r="T2357" s="11">
        <f t="shared" si="221"/>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t="e">
        <f t="shared" si="217"/>
        <v>#DIV/0!</v>
      </c>
      <c r="Q2358" t="str">
        <f t="shared" si="218"/>
        <v>technology</v>
      </c>
      <c r="R2358" t="str">
        <f t="shared" si="219"/>
        <v>web</v>
      </c>
      <c r="S2358" s="11">
        <f t="shared" si="220"/>
        <v>42130.78361111111</v>
      </c>
      <c r="T2358" s="11">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t="e">
        <f t="shared" si="217"/>
        <v>#DIV/0!</v>
      </c>
      <c r="Q2359" t="str">
        <f t="shared" si="218"/>
        <v>technology</v>
      </c>
      <c r="R2359" t="str">
        <f t="shared" si="219"/>
        <v>web</v>
      </c>
      <c r="S2359" s="11">
        <f t="shared" si="220"/>
        <v>42264.620115740734</v>
      </c>
      <c r="T2359" s="11">
        <f t="shared" si="221"/>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t="e">
        <f t="shared" si="217"/>
        <v>#DIV/0!</v>
      </c>
      <c r="Q2360" t="str">
        <f t="shared" si="218"/>
        <v>technology</v>
      </c>
      <c r="R2360" t="str">
        <f t="shared" si="219"/>
        <v>web</v>
      </c>
      <c r="S2360" s="11">
        <f t="shared" si="220"/>
        <v>41978.930972222224</v>
      </c>
      <c r="T2360" s="11">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1">
        <f t="shared" si="220"/>
        <v>42159.649583333332</v>
      </c>
      <c r="T2361" s="11">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1">
        <f t="shared" si="220"/>
        <v>42377.70694444445</v>
      </c>
      <c r="T2362" s="11">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t="e">
        <f t="shared" si="217"/>
        <v>#DIV/0!</v>
      </c>
      <c r="Q2363" t="str">
        <f t="shared" si="218"/>
        <v>technology</v>
      </c>
      <c r="R2363" t="str">
        <f t="shared" si="219"/>
        <v>web</v>
      </c>
      <c r="S2363" s="11">
        <f t="shared" si="220"/>
        <v>42466.858888888892</v>
      </c>
      <c r="T2363" s="11">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1">
        <f t="shared" si="220"/>
        <v>41954.688310185185</v>
      </c>
      <c r="T2364" s="11">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t="e">
        <f t="shared" si="217"/>
        <v>#DIV/0!</v>
      </c>
      <c r="Q2365" t="str">
        <f t="shared" si="218"/>
        <v>technology</v>
      </c>
      <c r="R2365" t="str">
        <f t="shared" si="219"/>
        <v>web</v>
      </c>
      <c r="S2365" s="11">
        <f t="shared" si="220"/>
        <v>42322.011574074073</v>
      </c>
      <c r="T2365" s="11">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t="e">
        <f t="shared" si="217"/>
        <v>#DIV/0!</v>
      </c>
      <c r="Q2366" t="str">
        <f t="shared" si="218"/>
        <v>technology</v>
      </c>
      <c r="R2366" t="str">
        <f t="shared" si="219"/>
        <v>web</v>
      </c>
      <c r="S2366" s="11">
        <f t="shared" si="220"/>
        <v>42248.934675925921</v>
      </c>
      <c r="T2366" s="11">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t="e">
        <f t="shared" si="217"/>
        <v>#DIV/0!</v>
      </c>
      <c r="Q2367" t="str">
        <f t="shared" si="218"/>
        <v>technology</v>
      </c>
      <c r="R2367" t="str">
        <f t="shared" si="219"/>
        <v>web</v>
      </c>
      <c r="S2367" s="11">
        <f t="shared" si="220"/>
        <v>42346.736400462964</v>
      </c>
      <c r="T2367" s="11">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1">
        <f t="shared" si="220"/>
        <v>42268.531631944439</v>
      </c>
      <c r="T2368" s="11">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1">
        <f t="shared" si="220"/>
        <v>42425.970092592594</v>
      </c>
      <c r="T2369" s="11">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1">
        <f t="shared" si="220"/>
        <v>42063.721817129626</v>
      </c>
      <c r="T2370" s="11">
        <f t="shared" si="221"/>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t="e">
        <f t="shared" ref="P2371:P2434" si="223">E2371/L2371</f>
        <v>#DIV/0!</v>
      </c>
      <c r="Q2371" t="str">
        <f t="shared" ref="Q2371:Q2434" si="224">LEFT(N2371,FIND("/",N2371)-1)</f>
        <v>technology</v>
      </c>
      <c r="R2371" t="str">
        <f t="shared" ref="R2371:R2434" si="225">MID(N2371,FIND("/",N2371)+1,20)</f>
        <v>web</v>
      </c>
      <c r="S2371" s="11">
        <f t="shared" ref="S2371:S2434" si="226">(((J2371/60)/60)/24)+DATE(1970,1,1)</f>
        <v>42380.812627314815</v>
      </c>
      <c r="T2371" s="11">
        <f t="shared" ref="T2371:T2434" si="227">(((I2371/60)/60)/24)+DATE(1970,1,1)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1">
        <f t="shared" si="226"/>
        <v>41961.18913194444</v>
      </c>
      <c r="T2372" s="11">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t="e">
        <f t="shared" si="223"/>
        <v>#DIV/0!</v>
      </c>
      <c r="Q2373" t="str">
        <f t="shared" si="224"/>
        <v>technology</v>
      </c>
      <c r="R2373" t="str">
        <f t="shared" si="225"/>
        <v>web</v>
      </c>
      <c r="S2373" s="11">
        <f t="shared" si="226"/>
        <v>42150.777731481481</v>
      </c>
      <c r="T2373" s="11">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1">
        <f t="shared" si="226"/>
        <v>42088.069108796291</v>
      </c>
      <c r="T2374" s="11">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1">
        <f t="shared" si="226"/>
        <v>42215.662314814821</v>
      </c>
      <c r="T2375" s="11">
        <f t="shared" si="227"/>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1">
        <f t="shared" si="226"/>
        <v>42017.843287037031</v>
      </c>
      <c r="T2376" s="11">
        <f t="shared" si="227"/>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t="e">
        <f t="shared" si="223"/>
        <v>#DIV/0!</v>
      </c>
      <c r="Q2377" t="str">
        <f t="shared" si="224"/>
        <v>technology</v>
      </c>
      <c r="R2377" t="str">
        <f t="shared" si="225"/>
        <v>web</v>
      </c>
      <c r="S2377" s="11">
        <f t="shared" si="226"/>
        <v>42592.836076388892</v>
      </c>
      <c r="T2377" s="11">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1">
        <f t="shared" si="226"/>
        <v>42318.925532407404</v>
      </c>
      <c r="T2378" s="11">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t="e">
        <f t="shared" si="223"/>
        <v>#DIV/0!</v>
      </c>
      <c r="Q2379" t="str">
        <f t="shared" si="224"/>
        <v>technology</v>
      </c>
      <c r="R2379" t="str">
        <f t="shared" si="225"/>
        <v>web</v>
      </c>
      <c r="S2379" s="11">
        <f t="shared" si="226"/>
        <v>42669.870173611111</v>
      </c>
      <c r="T2379" s="11">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t="e">
        <f t="shared" si="223"/>
        <v>#DIV/0!</v>
      </c>
      <c r="Q2380" t="str">
        <f t="shared" si="224"/>
        <v>technology</v>
      </c>
      <c r="R2380" t="str">
        <f t="shared" si="225"/>
        <v>web</v>
      </c>
      <c r="S2380" s="11">
        <f t="shared" si="226"/>
        <v>42213.013078703705</v>
      </c>
      <c r="T2380" s="11">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t="e">
        <f t="shared" si="223"/>
        <v>#DIV/0!</v>
      </c>
      <c r="Q2381" t="str">
        <f t="shared" si="224"/>
        <v>technology</v>
      </c>
      <c r="R2381" t="str">
        <f t="shared" si="225"/>
        <v>web</v>
      </c>
      <c r="S2381" s="11">
        <f t="shared" si="226"/>
        <v>42237.016388888893</v>
      </c>
      <c r="T2381" s="11">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1">
        <f t="shared" si="226"/>
        <v>42248.793310185181</v>
      </c>
      <c r="T2382" s="11">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1">
        <f t="shared" si="226"/>
        <v>42074.935740740737</v>
      </c>
      <c r="T2383" s="11">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1">
        <f t="shared" si="226"/>
        <v>42195.187534722223</v>
      </c>
      <c r="T2384" s="11">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1">
        <f t="shared" si="226"/>
        <v>42027.056793981479</v>
      </c>
      <c r="T2385" s="11">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1">
        <f t="shared" si="226"/>
        <v>41927.067627314813</v>
      </c>
      <c r="T2386" s="11">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1">
        <f t="shared" si="226"/>
        <v>42191.70175925926</v>
      </c>
      <c r="T2387" s="11">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t="e">
        <f t="shared" si="223"/>
        <v>#DIV/0!</v>
      </c>
      <c r="Q2388" t="str">
        <f t="shared" si="224"/>
        <v>technology</v>
      </c>
      <c r="R2388" t="str">
        <f t="shared" si="225"/>
        <v>web</v>
      </c>
      <c r="S2388" s="11">
        <f t="shared" si="226"/>
        <v>41954.838240740741</v>
      </c>
      <c r="T2388" s="11">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1">
        <f t="shared" si="226"/>
        <v>42528.626620370371</v>
      </c>
      <c r="T2389" s="11">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1">
        <f t="shared" si="226"/>
        <v>41989.853692129633</v>
      </c>
      <c r="T2390" s="11">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1">
        <f t="shared" si="226"/>
        <v>42179.653379629628</v>
      </c>
      <c r="T2391" s="11">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t="e">
        <f t="shared" si="223"/>
        <v>#DIV/0!</v>
      </c>
      <c r="Q2392" t="str">
        <f t="shared" si="224"/>
        <v>technology</v>
      </c>
      <c r="R2392" t="str">
        <f t="shared" si="225"/>
        <v>web</v>
      </c>
      <c r="S2392" s="11">
        <f t="shared" si="226"/>
        <v>41968.262314814812</v>
      </c>
      <c r="T2392" s="11">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1">
        <f t="shared" si="226"/>
        <v>42064.794490740736</v>
      </c>
      <c r="T2393" s="11">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t="e">
        <f t="shared" si="223"/>
        <v>#DIV/0!</v>
      </c>
      <c r="Q2394" t="str">
        <f t="shared" si="224"/>
        <v>technology</v>
      </c>
      <c r="R2394" t="str">
        <f t="shared" si="225"/>
        <v>web</v>
      </c>
      <c r="S2394" s="11">
        <f t="shared" si="226"/>
        <v>42276.120636574073</v>
      </c>
      <c r="T2394" s="11">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1">
        <f t="shared" si="226"/>
        <v>42194.648344907408</v>
      </c>
      <c r="T2395" s="11">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1">
        <f t="shared" si="226"/>
        <v>42031.362187499995</v>
      </c>
      <c r="T2396" s="11">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t="e">
        <f t="shared" si="223"/>
        <v>#DIV/0!</v>
      </c>
      <c r="Q2397" t="str">
        <f t="shared" si="224"/>
        <v>technology</v>
      </c>
      <c r="R2397" t="str">
        <f t="shared" si="225"/>
        <v>web</v>
      </c>
      <c r="S2397" s="11">
        <f t="shared" si="226"/>
        <v>42717.121377314819</v>
      </c>
      <c r="T2397" s="11">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1">
        <f t="shared" si="226"/>
        <v>42262.849050925928</v>
      </c>
      <c r="T2398" s="11">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t="e">
        <f t="shared" si="223"/>
        <v>#DIV/0!</v>
      </c>
      <c r="Q2399" t="str">
        <f t="shared" si="224"/>
        <v>technology</v>
      </c>
      <c r="R2399" t="str">
        <f t="shared" si="225"/>
        <v>web</v>
      </c>
      <c r="S2399" s="11">
        <f t="shared" si="226"/>
        <v>41976.88490740741</v>
      </c>
      <c r="T2399" s="11">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t="e">
        <f t="shared" si="223"/>
        <v>#DIV/0!</v>
      </c>
      <c r="Q2400" t="str">
        <f t="shared" si="224"/>
        <v>technology</v>
      </c>
      <c r="R2400" t="str">
        <f t="shared" si="225"/>
        <v>web</v>
      </c>
      <c r="S2400" s="11">
        <f t="shared" si="226"/>
        <v>42157.916481481487</v>
      </c>
      <c r="T2400" s="11">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t="e">
        <f t="shared" si="223"/>
        <v>#DIV/0!</v>
      </c>
      <c r="Q2401" t="str">
        <f t="shared" si="224"/>
        <v>technology</v>
      </c>
      <c r="R2401" t="str">
        <f t="shared" si="225"/>
        <v>web</v>
      </c>
      <c r="S2401" s="11">
        <f t="shared" si="226"/>
        <v>41956.853078703702</v>
      </c>
      <c r="T2401" s="11">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t="e">
        <f t="shared" si="223"/>
        <v>#DIV/0!</v>
      </c>
      <c r="Q2402" t="str">
        <f t="shared" si="224"/>
        <v>technology</v>
      </c>
      <c r="R2402" t="str">
        <f t="shared" si="225"/>
        <v>web</v>
      </c>
      <c r="S2402" s="11">
        <f t="shared" si="226"/>
        <v>42444.268101851849</v>
      </c>
      <c r="T2402" s="11">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1">
        <f t="shared" si="226"/>
        <v>42374.822870370372</v>
      </c>
      <c r="T2403" s="11">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1">
        <f t="shared" si="226"/>
        <v>42107.679756944446</v>
      </c>
      <c r="T2404" s="11">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1">
        <f t="shared" si="226"/>
        <v>42399.882615740738</v>
      </c>
      <c r="T2405" s="11">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t="e">
        <f t="shared" si="223"/>
        <v>#DIV/0!</v>
      </c>
      <c r="Q2406" t="str">
        <f t="shared" si="224"/>
        <v>food</v>
      </c>
      <c r="R2406" t="str">
        <f t="shared" si="225"/>
        <v>food trucks</v>
      </c>
      <c r="S2406" s="11">
        <f t="shared" si="226"/>
        <v>42342.03943287037</v>
      </c>
      <c r="T2406" s="11">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1">
        <f t="shared" si="226"/>
        <v>42595.585358796292</v>
      </c>
      <c r="T2407" s="11">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1">
        <f t="shared" si="226"/>
        <v>41983.110995370371</v>
      </c>
      <c r="T2408" s="11">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1">
        <f t="shared" si="226"/>
        <v>42082.575555555552</v>
      </c>
      <c r="T2409" s="11">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1">
        <f t="shared" si="226"/>
        <v>41919.140706018516</v>
      </c>
      <c r="T2410" s="11">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1">
        <f t="shared" si="226"/>
        <v>42204.875868055555</v>
      </c>
      <c r="T2411" s="11">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t="e">
        <f t="shared" si="223"/>
        <v>#DIV/0!</v>
      </c>
      <c r="Q2412" t="str">
        <f t="shared" si="224"/>
        <v>food</v>
      </c>
      <c r="R2412" t="str">
        <f t="shared" si="225"/>
        <v>food trucks</v>
      </c>
      <c r="S2412" s="11">
        <f t="shared" si="226"/>
        <v>42224.408275462964</v>
      </c>
      <c r="T2412" s="11">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1">
        <f t="shared" si="226"/>
        <v>42211.732430555552</v>
      </c>
      <c r="T2413" s="11">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t="e">
        <f t="shared" si="223"/>
        <v>#DIV/0!</v>
      </c>
      <c r="Q2414" t="str">
        <f t="shared" si="224"/>
        <v>food</v>
      </c>
      <c r="R2414" t="str">
        <f t="shared" si="225"/>
        <v>food trucks</v>
      </c>
      <c r="S2414" s="11">
        <f t="shared" si="226"/>
        <v>42655.736956018518</v>
      </c>
      <c r="T2414" s="11">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1">
        <f t="shared" si="226"/>
        <v>41760.10974537037</v>
      </c>
      <c r="T2415" s="11">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1">
        <f t="shared" si="226"/>
        <v>42198.695138888885</v>
      </c>
      <c r="T2416" s="11">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1">
        <f t="shared" si="226"/>
        <v>42536.862800925926</v>
      </c>
      <c r="T2417" s="11">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1">
        <f t="shared" si="226"/>
        <v>42019.737766203703</v>
      </c>
      <c r="T2418" s="11">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t="e">
        <f t="shared" si="223"/>
        <v>#DIV/0!</v>
      </c>
      <c r="Q2419" t="str">
        <f t="shared" si="224"/>
        <v>food</v>
      </c>
      <c r="R2419" t="str">
        <f t="shared" si="225"/>
        <v>food trucks</v>
      </c>
      <c r="S2419" s="11">
        <f t="shared" si="226"/>
        <v>41831.884108796294</v>
      </c>
      <c r="T2419" s="11">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1">
        <f t="shared" si="226"/>
        <v>42027.856990740736</v>
      </c>
      <c r="T2420" s="11">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t="e">
        <f t="shared" si="223"/>
        <v>#DIV/0!</v>
      </c>
      <c r="Q2421" t="str">
        <f t="shared" si="224"/>
        <v>food</v>
      </c>
      <c r="R2421" t="str">
        <f t="shared" si="225"/>
        <v>food trucks</v>
      </c>
      <c r="S2421" s="11">
        <f t="shared" si="226"/>
        <v>41993.738298611104</v>
      </c>
      <c r="T2421" s="11">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1">
        <f t="shared" si="226"/>
        <v>41893.028877314813</v>
      </c>
      <c r="T2422" s="11">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1">
        <f t="shared" si="226"/>
        <v>42026.687453703707</v>
      </c>
      <c r="T2423" s="11">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1">
        <f t="shared" si="226"/>
        <v>42044.724953703699</v>
      </c>
      <c r="T2424" s="11">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1">
        <f t="shared" si="226"/>
        <v>41974.704745370371</v>
      </c>
      <c r="T2425" s="11">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1">
        <f t="shared" si="226"/>
        <v>41909.892453703702</v>
      </c>
      <c r="T2426" s="11">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1">
        <f t="shared" si="226"/>
        <v>42502.913761574076</v>
      </c>
      <c r="T2427" s="11">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t="e">
        <f t="shared" si="223"/>
        <v>#DIV/0!</v>
      </c>
      <c r="Q2428" t="str">
        <f t="shared" si="224"/>
        <v>food</v>
      </c>
      <c r="R2428" t="str">
        <f t="shared" si="225"/>
        <v>food trucks</v>
      </c>
      <c r="S2428" s="11">
        <f t="shared" si="226"/>
        <v>42164.170046296291</v>
      </c>
      <c r="T2428" s="11">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1">
        <f t="shared" si="226"/>
        <v>42412.318668981476</v>
      </c>
      <c r="T2429" s="11">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1">
        <f t="shared" si="226"/>
        <v>42045.784155092595</v>
      </c>
      <c r="T2430" s="11">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1">
        <f t="shared" si="226"/>
        <v>42734.879236111112</v>
      </c>
      <c r="T2431" s="11">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1">
        <f t="shared" si="226"/>
        <v>42382.130833333329</v>
      </c>
      <c r="T2432" s="11">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1">
        <f t="shared" si="226"/>
        <v>42489.099687499998</v>
      </c>
      <c r="T2433" s="11">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1">
        <f t="shared" si="226"/>
        <v>42041.218715277777</v>
      </c>
      <c r="T2434" s="11">
        <f t="shared" si="227"/>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t="e">
        <f t="shared" ref="P2435:P2498" si="229">E2435/L2435</f>
        <v>#DIV/0!</v>
      </c>
      <c r="Q2435" t="str">
        <f t="shared" ref="Q2435:Q2498" si="230">LEFT(N2435,FIND("/",N2435)-1)</f>
        <v>food</v>
      </c>
      <c r="R2435" t="str">
        <f t="shared" ref="R2435:R2498" si="231">MID(N2435,FIND("/",N2435)+1,20)</f>
        <v>food trucks</v>
      </c>
      <c r="S2435" s="11">
        <f t="shared" ref="S2435:S2498" si="232">(((J2435/60)/60)/24)+DATE(1970,1,1)</f>
        <v>42397.89980324074</v>
      </c>
      <c r="T2435" s="11">
        <f t="shared" ref="T2435:T2498" si="233">(((I2435/60)/60)/24)+DATE(1970,1,1)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1">
        <f t="shared" si="232"/>
        <v>42180.18604166666</v>
      </c>
      <c r="T2436" s="11">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1">
        <f t="shared" si="232"/>
        <v>42252.277615740735</v>
      </c>
      <c r="T2437" s="11">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1">
        <f t="shared" si="232"/>
        <v>42338.615393518514</v>
      </c>
      <c r="T2438" s="11">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t="e">
        <f t="shared" si="229"/>
        <v>#DIV/0!</v>
      </c>
      <c r="Q2439" t="str">
        <f t="shared" si="230"/>
        <v>food</v>
      </c>
      <c r="R2439" t="str">
        <f t="shared" si="231"/>
        <v>food trucks</v>
      </c>
      <c r="S2439" s="11">
        <f t="shared" si="232"/>
        <v>42031.965138888889</v>
      </c>
      <c r="T2439" s="11">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1">
        <f t="shared" si="232"/>
        <v>42285.91506944444</v>
      </c>
      <c r="T2440" s="11">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t="e">
        <f t="shared" si="229"/>
        <v>#DIV/0!</v>
      </c>
      <c r="Q2441" t="str">
        <f t="shared" si="230"/>
        <v>food</v>
      </c>
      <c r="R2441" t="str">
        <f t="shared" si="231"/>
        <v>food trucks</v>
      </c>
      <c r="S2441" s="11">
        <f t="shared" si="232"/>
        <v>42265.818622685183</v>
      </c>
      <c r="T2441" s="11">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1">
        <f t="shared" si="232"/>
        <v>42383.899456018517</v>
      </c>
      <c r="T2442" s="11">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1">
        <f t="shared" si="232"/>
        <v>42187.125625000001</v>
      </c>
      <c r="T2443" s="11">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1">
        <f t="shared" si="232"/>
        <v>42052.666990740734</v>
      </c>
      <c r="T2444" s="11">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1">
        <f t="shared" si="232"/>
        <v>41836.625254629631</v>
      </c>
      <c r="T2445" s="11">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1">
        <f t="shared" si="232"/>
        <v>42485.754525462966</v>
      </c>
      <c r="T2446" s="11">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1">
        <f t="shared" si="232"/>
        <v>42243.190057870372</v>
      </c>
      <c r="T2447" s="11">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1">
        <f t="shared" si="232"/>
        <v>42670.602673611109</v>
      </c>
      <c r="T2448" s="11">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1">
        <f t="shared" si="232"/>
        <v>42654.469826388886</v>
      </c>
      <c r="T2449" s="11">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1">
        <f t="shared" si="232"/>
        <v>42607.316122685181</v>
      </c>
      <c r="T2450" s="11">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1">
        <f t="shared" si="232"/>
        <v>41943.142534722225</v>
      </c>
      <c r="T2451" s="11">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1">
        <f t="shared" si="232"/>
        <v>41902.07240740741</v>
      </c>
      <c r="T2452" s="11">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1">
        <f t="shared" si="232"/>
        <v>42779.908449074079</v>
      </c>
      <c r="T2453" s="11">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1">
        <f t="shared" si="232"/>
        <v>42338.84375</v>
      </c>
      <c r="T2454" s="11">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1">
        <f t="shared" si="232"/>
        <v>42738.692233796297</v>
      </c>
      <c r="T2455" s="11">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1">
        <f t="shared" si="232"/>
        <v>42770.201481481476</v>
      </c>
      <c r="T2456" s="11">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1">
        <f t="shared" si="232"/>
        <v>42452.781828703708</v>
      </c>
      <c r="T2457" s="11">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1">
        <f t="shared" si="232"/>
        <v>42761.961099537039</v>
      </c>
      <c r="T2458" s="11">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1">
        <f t="shared" si="232"/>
        <v>42423.602500000001</v>
      </c>
      <c r="T2459" s="11">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1">
        <f t="shared" si="232"/>
        <v>42495.871736111112</v>
      </c>
      <c r="T2460" s="11">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1">
        <f t="shared" si="232"/>
        <v>42407.637557870374</v>
      </c>
      <c r="T2461" s="11">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1">
        <f t="shared" si="232"/>
        <v>42704.187118055561</v>
      </c>
      <c r="T2462" s="11">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1">
        <f t="shared" si="232"/>
        <v>40784.012696759259</v>
      </c>
      <c r="T2463" s="11">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1">
        <f t="shared" si="232"/>
        <v>41089.186296296299</v>
      </c>
      <c r="T2464" s="11">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1">
        <f t="shared" si="232"/>
        <v>41341.111400462964</v>
      </c>
      <c r="T2465" s="11">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1">
        <f t="shared" si="232"/>
        <v>42248.90042824074</v>
      </c>
      <c r="T2466" s="11">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1">
        <f t="shared" si="232"/>
        <v>41145.719305555554</v>
      </c>
      <c r="T2467" s="11">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1">
        <f t="shared" si="232"/>
        <v>41373.102465277778</v>
      </c>
      <c r="T2468" s="11">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1">
        <f t="shared" si="232"/>
        <v>41025.874201388891</v>
      </c>
      <c r="T2469" s="11">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1">
        <f t="shared" si="232"/>
        <v>41174.154178240737</v>
      </c>
      <c r="T2470" s="11">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1">
        <f t="shared" si="232"/>
        <v>40557.429733796293</v>
      </c>
      <c r="T2471" s="11">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1">
        <f t="shared" si="232"/>
        <v>41023.07471064815</v>
      </c>
      <c r="T2472" s="11">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1">
        <f t="shared" si="232"/>
        <v>40893.992962962962</v>
      </c>
      <c r="T2473" s="11">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1">
        <f t="shared" si="232"/>
        <v>40354.11550925926</v>
      </c>
      <c r="T2474" s="11">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1">
        <f t="shared" si="232"/>
        <v>41193.748483796298</v>
      </c>
      <c r="T2475" s="11">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1">
        <f t="shared" si="232"/>
        <v>40417.011296296296</v>
      </c>
      <c r="T2476" s="11">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1">
        <f t="shared" si="232"/>
        <v>40310.287673611114</v>
      </c>
      <c r="T2477" s="11">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1">
        <f t="shared" si="232"/>
        <v>41913.328356481477</v>
      </c>
      <c r="T2478" s="11">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1">
        <f t="shared" si="232"/>
        <v>41088.691493055558</v>
      </c>
      <c r="T2479" s="11">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1">
        <f t="shared" si="232"/>
        <v>41257.950381944444</v>
      </c>
      <c r="T2480" s="11">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1">
        <f t="shared" si="232"/>
        <v>41107.726782407408</v>
      </c>
      <c r="T2481" s="11">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1">
        <f t="shared" si="232"/>
        <v>42227.936157407406</v>
      </c>
      <c r="T2482" s="11">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1">
        <f t="shared" si="232"/>
        <v>40999.645925925928</v>
      </c>
      <c r="T2483" s="11">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1">
        <f t="shared" si="232"/>
        <v>40711.782210648147</v>
      </c>
      <c r="T2484" s="11">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1">
        <f t="shared" si="232"/>
        <v>40970.750034722223</v>
      </c>
      <c r="T2485" s="11">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1">
        <f t="shared" si="232"/>
        <v>40771.916701388887</v>
      </c>
      <c r="T2486" s="11">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1">
        <f t="shared" si="232"/>
        <v>40793.998599537037</v>
      </c>
      <c r="T2487" s="11">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1">
        <f t="shared" si="232"/>
        <v>40991.708055555559</v>
      </c>
      <c r="T2488" s="11">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1">
        <f t="shared" si="232"/>
        <v>41026.083298611113</v>
      </c>
      <c r="T2489" s="11">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1">
        <f t="shared" si="232"/>
        <v>40833.633194444446</v>
      </c>
      <c r="T2490" s="11">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1">
        <f t="shared" si="232"/>
        <v>41373.690266203703</v>
      </c>
      <c r="T2491" s="11">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1">
        <f t="shared" si="232"/>
        <v>41023.227731481478</v>
      </c>
      <c r="T2492" s="11">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1">
        <f t="shared" si="232"/>
        <v>40542.839282407411</v>
      </c>
      <c r="T2493" s="11">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1">
        <f t="shared" si="232"/>
        <v>41024.985972222225</v>
      </c>
      <c r="T2494" s="11">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1">
        <f t="shared" si="232"/>
        <v>41348.168287037035</v>
      </c>
      <c r="T2495" s="11">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1">
        <f t="shared" si="232"/>
        <v>41022.645185185182</v>
      </c>
      <c r="T2496" s="11">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1">
        <f t="shared" si="232"/>
        <v>41036.946469907409</v>
      </c>
      <c r="T2497" s="11">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1">
        <f t="shared" si="232"/>
        <v>41327.996435185189</v>
      </c>
      <c r="T2498" s="11">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E2499/L2499</f>
        <v>80.551071428571419</v>
      </c>
      <c r="Q2499" t="str">
        <f t="shared" ref="Q2499:Q2562" si="236">LEFT(N2499,FIND("/",N2499)-1)</f>
        <v>music</v>
      </c>
      <c r="R2499" t="str">
        <f t="shared" ref="R2499:R2562" si="237">MID(N2499,FIND("/",N2499)+1,20)</f>
        <v>indie rock</v>
      </c>
      <c r="S2499" s="11">
        <f t="shared" ref="S2499:S2562" si="238">(((J2499/60)/60)/24)+DATE(1970,1,1)</f>
        <v>40730.878912037035</v>
      </c>
      <c r="T2499" s="11">
        <f t="shared" ref="T2499:T2562" si="23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1">
        <f t="shared" si="238"/>
        <v>42017.967442129629</v>
      </c>
      <c r="T2500" s="11">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1">
        <f t="shared" si="238"/>
        <v>41226.648576388885</v>
      </c>
      <c r="T2501" s="11">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1">
        <f t="shared" si="238"/>
        <v>41053.772858796299</v>
      </c>
      <c r="T2502" s="11">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1">
        <f t="shared" si="238"/>
        <v>42244.776666666665</v>
      </c>
      <c r="T2503" s="11">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1">
        <f t="shared" si="238"/>
        <v>41858.825439814813</v>
      </c>
      <c r="T2504" s="11">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t="e">
        <f t="shared" si="235"/>
        <v>#DIV/0!</v>
      </c>
      <c r="Q2505" t="str">
        <f t="shared" si="236"/>
        <v>food</v>
      </c>
      <c r="R2505" t="str">
        <f t="shared" si="237"/>
        <v>restaurants</v>
      </c>
      <c r="S2505" s="11">
        <f t="shared" si="238"/>
        <v>42498.899398148147</v>
      </c>
      <c r="T2505" s="11">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t="e">
        <f t="shared" si="235"/>
        <v>#DIV/0!</v>
      </c>
      <c r="Q2506" t="str">
        <f t="shared" si="236"/>
        <v>food</v>
      </c>
      <c r="R2506" t="str">
        <f t="shared" si="237"/>
        <v>restaurants</v>
      </c>
      <c r="S2506" s="11">
        <f t="shared" si="238"/>
        <v>41928.015439814815</v>
      </c>
      <c r="T2506" s="11">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t="e">
        <f t="shared" si="235"/>
        <v>#DIV/0!</v>
      </c>
      <c r="Q2507" t="str">
        <f t="shared" si="236"/>
        <v>food</v>
      </c>
      <c r="R2507" t="str">
        <f t="shared" si="237"/>
        <v>restaurants</v>
      </c>
      <c r="S2507" s="11">
        <f t="shared" si="238"/>
        <v>42047.05574074074</v>
      </c>
      <c r="T2507" s="11">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1">
        <f t="shared" si="238"/>
        <v>42258.297094907408</v>
      </c>
      <c r="T2508" s="11">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t="e">
        <f t="shared" si="235"/>
        <v>#DIV/0!</v>
      </c>
      <c r="Q2509" t="str">
        <f t="shared" si="236"/>
        <v>food</v>
      </c>
      <c r="R2509" t="str">
        <f t="shared" si="237"/>
        <v>restaurants</v>
      </c>
      <c r="S2509" s="11">
        <f t="shared" si="238"/>
        <v>42105.072962962964</v>
      </c>
      <c r="T2509" s="11">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t="e">
        <f t="shared" si="235"/>
        <v>#DIV/0!</v>
      </c>
      <c r="Q2510" t="str">
        <f t="shared" si="236"/>
        <v>food</v>
      </c>
      <c r="R2510" t="str">
        <f t="shared" si="237"/>
        <v>restaurants</v>
      </c>
      <c r="S2510" s="11">
        <f t="shared" si="238"/>
        <v>41835.951782407406</v>
      </c>
      <c r="T2510" s="11">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1">
        <f t="shared" si="238"/>
        <v>42058.809594907405</v>
      </c>
      <c r="T2511" s="11">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1">
        <f t="shared" si="238"/>
        <v>42078.997361111105</v>
      </c>
      <c r="T2512" s="11">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t="e">
        <f t="shared" si="235"/>
        <v>#DIV/0!</v>
      </c>
      <c r="Q2513" t="str">
        <f t="shared" si="236"/>
        <v>food</v>
      </c>
      <c r="R2513" t="str">
        <f t="shared" si="237"/>
        <v>restaurants</v>
      </c>
      <c r="S2513" s="11">
        <f t="shared" si="238"/>
        <v>42371.446909722217</v>
      </c>
      <c r="T2513" s="11">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t="e">
        <f t="shared" si="235"/>
        <v>#DIV/0!</v>
      </c>
      <c r="Q2514" t="str">
        <f t="shared" si="236"/>
        <v>food</v>
      </c>
      <c r="R2514" t="str">
        <f t="shared" si="237"/>
        <v>restaurants</v>
      </c>
      <c r="S2514" s="11">
        <f t="shared" si="238"/>
        <v>41971.876863425925</v>
      </c>
      <c r="T2514" s="11">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t="e">
        <f t="shared" si="235"/>
        <v>#DIV/0!</v>
      </c>
      <c r="Q2515" t="str">
        <f t="shared" si="236"/>
        <v>food</v>
      </c>
      <c r="R2515" t="str">
        <f t="shared" si="237"/>
        <v>restaurants</v>
      </c>
      <c r="S2515" s="11">
        <f t="shared" si="238"/>
        <v>42732.00681712963</v>
      </c>
      <c r="T2515" s="11">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1">
        <f t="shared" si="238"/>
        <v>41854.389780092592</v>
      </c>
      <c r="T2516" s="11">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1">
        <f t="shared" si="238"/>
        <v>42027.839733796296</v>
      </c>
      <c r="T2517" s="11">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t="e">
        <f t="shared" si="235"/>
        <v>#DIV/0!</v>
      </c>
      <c r="Q2518" t="str">
        <f t="shared" si="236"/>
        <v>food</v>
      </c>
      <c r="R2518" t="str">
        <f t="shared" si="237"/>
        <v>restaurants</v>
      </c>
      <c r="S2518" s="11">
        <f t="shared" si="238"/>
        <v>41942.653379629628</v>
      </c>
      <c r="T2518" s="11">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1">
        <f t="shared" si="238"/>
        <v>42052.802430555559</v>
      </c>
      <c r="T2519" s="11">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t="e">
        <f t="shared" si="235"/>
        <v>#DIV/0!</v>
      </c>
      <c r="Q2520" t="str">
        <f t="shared" si="236"/>
        <v>food</v>
      </c>
      <c r="R2520" t="str">
        <f t="shared" si="237"/>
        <v>restaurants</v>
      </c>
      <c r="S2520" s="11">
        <f t="shared" si="238"/>
        <v>41926.680879629632</v>
      </c>
      <c r="T2520" s="11">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1">
        <f t="shared" si="238"/>
        <v>41809.155138888891</v>
      </c>
      <c r="T2521" s="11">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t="e">
        <f t="shared" si="235"/>
        <v>#DIV/0!</v>
      </c>
      <c r="Q2522" t="str">
        <f t="shared" si="236"/>
        <v>food</v>
      </c>
      <c r="R2522" t="str">
        <f t="shared" si="237"/>
        <v>restaurants</v>
      </c>
      <c r="S2522" s="11">
        <f t="shared" si="238"/>
        <v>42612.600520833337</v>
      </c>
      <c r="T2522" s="11">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1">
        <f t="shared" si="238"/>
        <v>42269.967835648145</v>
      </c>
      <c r="T2523" s="11">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1">
        <f t="shared" si="238"/>
        <v>42460.573611111111</v>
      </c>
      <c r="T2524" s="11">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1">
        <f t="shared" si="238"/>
        <v>41930.975601851853</v>
      </c>
      <c r="T2525" s="11">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1">
        <f t="shared" si="238"/>
        <v>41961.807372685187</v>
      </c>
      <c r="T2526" s="11">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1">
        <f t="shared" si="238"/>
        <v>41058.844571759262</v>
      </c>
      <c r="T2527" s="11">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1">
        <f t="shared" si="238"/>
        <v>41953.091134259259</v>
      </c>
      <c r="T2528" s="11">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1">
        <f t="shared" si="238"/>
        <v>41546.75105324074</v>
      </c>
      <c r="T2529" s="11">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1">
        <f t="shared" si="238"/>
        <v>42217.834525462968</v>
      </c>
      <c r="T2530" s="11">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1">
        <f t="shared" si="238"/>
        <v>40948.080729166664</v>
      </c>
      <c r="T2531" s="11">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1">
        <f t="shared" si="238"/>
        <v>42081.864641203705</v>
      </c>
      <c r="T2532" s="11">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1">
        <f t="shared" si="238"/>
        <v>42208.680023148147</v>
      </c>
      <c r="T2533" s="11">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1">
        <f t="shared" si="238"/>
        <v>41107.849143518521</v>
      </c>
      <c r="T2534" s="11">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1">
        <f t="shared" si="238"/>
        <v>41304.751284722224</v>
      </c>
      <c r="T2535" s="11">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1">
        <f t="shared" si="238"/>
        <v>40127.700370370374</v>
      </c>
      <c r="T2536" s="11">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1">
        <f t="shared" si="238"/>
        <v>41943.791030092594</v>
      </c>
      <c r="T2537" s="11">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1">
        <f t="shared" si="238"/>
        <v>41464.106087962966</v>
      </c>
      <c r="T2538" s="11">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1">
        <f t="shared" si="238"/>
        <v>40696.648784722223</v>
      </c>
      <c r="T2539" s="11">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1">
        <f t="shared" si="238"/>
        <v>41298.509965277779</v>
      </c>
      <c r="T2540" s="11">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1">
        <f t="shared" si="238"/>
        <v>41977.902222222227</v>
      </c>
      <c r="T2541" s="11">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1">
        <f t="shared" si="238"/>
        <v>40785.675011574072</v>
      </c>
      <c r="T2542" s="11">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1">
        <f t="shared" si="238"/>
        <v>41483.449282407404</v>
      </c>
      <c r="T2543" s="11">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1">
        <f t="shared" si="238"/>
        <v>41509.426585648151</v>
      </c>
      <c r="T2544" s="11">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1">
        <f t="shared" si="238"/>
        <v>40514.107615740737</v>
      </c>
      <c r="T2545" s="11">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1">
        <f t="shared" si="238"/>
        <v>41068.520474537036</v>
      </c>
      <c r="T2546" s="11">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1">
        <f t="shared" si="238"/>
        <v>42027.13817129629</v>
      </c>
      <c r="T2547" s="11">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1">
        <f t="shared" si="238"/>
        <v>41524.858553240738</v>
      </c>
      <c r="T2548" s="11">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1">
        <f t="shared" si="238"/>
        <v>40973.773182870369</v>
      </c>
      <c r="T2549" s="11">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1">
        <f t="shared" si="238"/>
        <v>42618.625428240746</v>
      </c>
      <c r="T2550" s="11">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1">
        <f t="shared" si="238"/>
        <v>41390.757754629631</v>
      </c>
      <c r="T2551" s="11">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1">
        <f t="shared" si="238"/>
        <v>42228.634328703702</v>
      </c>
      <c r="T2552" s="11">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1">
        <f t="shared" si="238"/>
        <v>40961.252141203702</v>
      </c>
      <c r="T2553" s="11">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1">
        <f t="shared" si="238"/>
        <v>42769.809965277775</v>
      </c>
      <c r="T2554" s="11">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1">
        <f t="shared" si="238"/>
        <v>41113.199155092596</v>
      </c>
      <c r="T2555" s="11">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1">
        <f t="shared" si="238"/>
        <v>42125.078275462962</v>
      </c>
      <c r="T2556" s="11">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1">
        <f t="shared" si="238"/>
        <v>41026.655011574076</v>
      </c>
      <c r="T2557" s="11">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1">
        <f t="shared" si="238"/>
        <v>41222.991400462961</v>
      </c>
      <c r="T2558" s="11">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1">
        <f t="shared" si="238"/>
        <v>41744.745208333334</v>
      </c>
      <c r="T2559" s="11">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1">
        <f t="shared" si="238"/>
        <v>42093.860023148154</v>
      </c>
      <c r="T2560" s="11">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1">
        <f t="shared" si="238"/>
        <v>40829.873657407406</v>
      </c>
      <c r="T2561" s="11">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1">
        <f t="shared" si="238"/>
        <v>42039.951087962967</v>
      </c>
      <c r="T2562" s="11">
        <f t="shared" si="23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t="e">
        <f t="shared" ref="P2563:P2626" si="241">E2563/L2563</f>
        <v>#DIV/0!</v>
      </c>
      <c r="Q2563" t="str">
        <f t="shared" ref="Q2563:Q2626" si="242">LEFT(N2563,FIND("/",N2563)-1)</f>
        <v>food</v>
      </c>
      <c r="R2563" t="str">
        <f t="shared" ref="R2563:R2626" si="243">MID(N2563,FIND("/",N2563)+1,20)</f>
        <v>food trucks</v>
      </c>
      <c r="S2563" s="11">
        <f t="shared" ref="S2563:S2626" si="244">(((J2563/60)/60)/24)+DATE(1970,1,1)</f>
        <v>42260.528807870374</v>
      </c>
      <c r="T2563" s="11">
        <f t="shared" ref="T2563:T2626" si="245">(((I2563/60)/60)/24)+DATE(1970,1,1)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1">
        <f t="shared" si="244"/>
        <v>42594.524756944447</v>
      </c>
      <c r="T2564" s="11">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t="e">
        <f t="shared" si="241"/>
        <v>#DIV/0!</v>
      </c>
      <c r="Q2565" t="str">
        <f t="shared" si="242"/>
        <v>food</v>
      </c>
      <c r="R2565" t="str">
        <f t="shared" si="243"/>
        <v>food trucks</v>
      </c>
      <c r="S2565" s="11">
        <f t="shared" si="244"/>
        <v>42155.139479166668</v>
      </c>
      <c r="T2565" s="11">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t="e">
        <f t="shared" si="241"/>
        <v>#DIV/0!</v>
      </c>
      <c r="Q2566" t="str">
        <f t="shared" si="242"/>
        <v>food</v>
      </c>
      <c r="R2566" t="str">
        <f t="shared" si="243"/>
        <v>food trucks</v>
      </c>
      <c r="S2566" s="11">
        <f t="shared" si="244"/>
        <v>41822.040497685186</v>
      </c>
      <c r="T2566" s="11">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1">
        <f t="shared" si="244"/>
        <v>42440.650335648148</v>
      </c>
      <c r="T2567" s="11">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t="e">
        <f t="shared" si="241"/>
        <v>#DIV/0!</v>
      </c>
      <c r="Q2568" t="str">
        <f t="shared" si="242"/>
        <v>food</v>
      </c>
      <c r="R2568" t="str">
        <f t="shared" si="243"/>
        <v>food trucks</v>
      </c>
      <c r="S2568" s="11">
        <f t="shared" si="244"/>
        <v>41842.980879629627</v>
      </c>
      <c r="T2568" s="11">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1">
        <f t="shared" si="244"/>
        <v>42087.878912037035</v>
      </c>
      <c r="T2569" s="11">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1">
        <f t="shared" si="244"/>
        <v>42584.666597222225</v>
      </c>
      <c r="T2570" s="11">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1">
        <f t="shared" si="244"/>
        <v>42234.105462962965</v>
      </c>
      <c r="T2571" s="11">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1">
        <f t="shared" si="244"/>
        <v>42744.903182870374</v>
      </c>
      <c r="T2572" s="11">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1">
        <f t="shared" si="244"/>
        <v>42449.341678240744</v>
      </c>
      <c r="T2573" s="11">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t="e">
        <f t="shared" si="241"/>
        <v>#DIV/0!</v>
      </c>
      <c r="Q2574" t="str">
        <f t="shared" si="242"/>
        <v>food</v>
      </c>
      <c r="R2574" t="str">
        <f t="shared" si="243"/>
        <v>food trucks</v>
      </c>
      <c r="S2574" s="11">
        <f t="shared" si="244"/>
        <v>42077.119409722218</v>
      </c>
      <c r="T2574" s="11">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t="e">
        <f t="shared" si="241"/>
        <v>#DIV/0!</v>
      </c>
      <c r="Q2575" t="str">
        <f t="shared" si="242"/>
        <v>food</v>
      </c>
      <c r="R2575" t="str">
        <f t="shared" si="243"/>
        <v>food trucks</v>
      </c>
      <c r="S2575" s="11">
        <f t="shared" si="244"/>
        <v>41829.592002314814</v>
      </c>
      <c r="T2575" s="11">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t="e">
        <f t="shared" si="241"/>
        <v>#DIV/0!</v>
      </c>
      <c r="Q2576" t="str">
        <f t="shared" si="242"/>
        <v>food</v>
      </c>
      <c r="R2576" t="str">
        <f t="shared" si="243"/>
        <v>food trucks</v>
      </c>
      <c r="S2576" s="11">
        <f t="shared" si="244"/>
        <v>42487.825752314813</v>
      </c>
      <c r="T2576" s="11">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t="e">
        <f t="shared" si="241"/>
        <v>#DIV/0!</v>
      </c>
      <c r="Q2577" t="str">
        <f t="shared" si="242"/>
        <v>food</v>
      </c>
      <c r="R2577" t="str">
        <f t="shared" si="243"/>
        <v>food trucks</v>
      </c>
      <c r="S2577" s="11">
        <f t="shared" si="244"/>
        <v>41986.108726851846</v>
      </c>
      <c r="T2577" s="11">
        <f t="shared" si="245"/>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t="e">
        <f t="shared" si="241"/>
        <v>#DIV/0!</v>
      </c>
      <c r="Q2578" t="str">
        <f t="shared" si="242"/>
        <v>food</v>
      </c>
      <c r="R2578" t="str">
        <f t="shared" si="243"/>
        <v>food trucks</v>
      </c>
      <c r="S2578" s="11">
        <f t="shared" si="244"/>
        <v>42060.00980324074</v>
      </c>
      <c r="T2578" s="11">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t="e">
        <f t="shared" si="241"/>
        <v>#DIV/0!</v>
      </c>
      <c r="Q2579" t="str">
        <f t="shared" si="242"/>
        <v>food</v>
      </c>
      <c r="R2579" t="str">
        <f t="shared" si="243"/>
        <v>food trucks</v>
      </c>
      <c r="S2579" s="11">
        <f t="shared" si="244"/>
        <v>41830.820567129631</v>
      </c>
      <c r="T2579" s="11">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t="e">
        <f t="shared" si="241"/>
        <v>#DIV/0!</v>
      </c>
      <c r="Q2580" t="str">
        <f t="shared" si="242"/>
        <v>food</v>
      </c>
      <c r="R2580" t="str">
        <f t="shared" si="243"/>
        <v>food trucks</v>
      </c>
      <c r="S2580" s="11">
        <f t="shared" si="244"/>
        <v>42238.022905092599</v>
      </c>
      <c r="T2580" s="11">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1">
        <f t="shared" si="244"/>
        <v>41837.829895833333</v>
      </c>
      <c r="T2581" s="11">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1">
        <f t="shared" si="244"/>
        <v>42110.326423611114</v>
      </c>
      <c r="T2582" s="11">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1">
        <f t="shared" si="244"/>
        <v>42294.628449074073</v>
      </c>
      <c r="T2583" s="11">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1">
        <f t="shared" si="244"/>
        <v>42642.988819444443</v>
      </c>
      <c r="T2584" s="11">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1">
        <f t="shared" si="244"/>
        <v>42019.76944444445</v>
      </c>
      <c r="T2585" s="11">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t="e">
        <f t="shared" si="241"/>
        <v>#DIV/0!</v>
      </c>
      <c r="Q2586" t="str">
        <f t="shared" si="242"/>
        <v>food</v>
      </c>
      <c r="R2586" t="str">
        <f t="shared" si="243"/>
        <v>food trucks</v>
      </c>
      <c r="S2586" s="11">
        <f t="shared" si="244"/>
        <v>42140.173252314817</v>
      </c>
      <c r="T2586" s="11">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1">
        <f t="shared" si="244"/>
        <v>41795.963333333333</v>
      </c>
      <c r="T2587" s="11">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1">
        <f t="shared" si="244"/>
        <v>42333.330277777779</v>
      </c>
      <c r="T2588" s="11">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1">
        <f t="shared" si="244"/>
        <v>42338.675381944442</v>
      </c>
      <c r="T2589" s="11">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1">
        <f t="shared" si="244"/>
        <v>42042.676226851851</v>
      </c>
      <c r="T2590" s="11">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1">
        <f t="shared" si="244"/>
        <v>42422.536192129628</v>
      </c>
      <c r="T2591" s="11">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t="e">
        <f t="shared" si="241"/>
        <v>#DIV/0!</v>
      </c>
      <c r="Q2592" t="str">
        <f t="shared" si="242"/>
        <v>food</v>
      </c>
      <c r="R2592" t="str">
        <f t="shared" si="243"/>
        <v>food trucks</v>
      </c>
      <c r="S2592" s="11">
        <f t="shared" si="244"/>
        <v>42388.589085648149</v>
      </c>
      <c r="T2592" s="11">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1">
        <f t="shared" si="244"/>
        <v>42382.906527777777</v>
      </c>
      <c r="T2593" s="11">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1">
        <f t="shared" si="244"/>
        <v>41887.801168981481</v>
      </c>
      <c r="T2594" s="11">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t="e">
        <f t="shared" si="241"/>
        <v>#DIV/0!</v>
      </c>
      <c r="Q2595" t="str">
        <f t="shared" si="242"/>
        <v>food</v>
      </c>
      <c r="R2595" t="str">
        <f t="shared" si="243"/>
        <v>food trucks</v>
      </c>
      <c r="S2595" s="11">
        <f t="shared" si="244"/>
        <v>42089.84520833334</v>
      </c>
      <c r="T2595" s="11">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1">
        <f t="shared" si="244"/>
        <v>41828.967916666668</v>
      </c>
      <c r="T2596" s="11">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1">
        <f t="shared" si="244"/>
        <v>42760.244212962964</v>
      </c>
      <c r="T2597" s="11">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1">
        <f t="shared" si="244"/>
        <v>41828.664456018516</v>
      </c>
      <c r="T2598" s="11">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1">
        <f t="shared" si="244"/>
        <v>42510.341631944444</v>
      </c>
      <c r="T2599" s="11">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1">
        <f t="shared" si="244"/>
        <v>42240.840289351851</v>
      </c>
      <c r="T2600" s="11">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1">
        <f t="shared" si="244"/>
        <v>41809.754016203704</v>
      </c>
      <c r="T2601" s="11">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1">
        <f t="shared" si="244"/>
        <v>42394.900462962964</v>
      </c>
      <c r="T2602" s="11">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1">
        <f t="shared" si="244"/>
        <v>41150.902187499996</v>
      </c>
      <c r="T2603" s="11">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1">
        <f t="shared" si="244"/>
        <v>41915.747314814813</v>
      </c>
      <c r="T2604" s="11">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1">
        <f t="shared" si="244"/>
        <v>41617.912662037037</v>
      </c>
      <c r="T2605" s="11">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1">
        <f t="shared" si="244"/>
        <v>40998.051192129627</v>
      </c>
      <c r="T2606" s="11">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1">
        <f t="shared" si="244"/>
        <v>42508.541550925926</v>
      </c>
      <c r="T2607" s="11">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1">
        <f t="shared" si="244"/>
        <v>41726.712754629632</v>
      </c>
      <c r="T2608" s="11">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1">
        <f t="shared" si="244"/>
        <v>42184.874675925923</v>
      </c>
      <c r="T2609" s="11">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1">
        <f t="shared" si="244"/>
        <v>42767.801712962959</v>
      </c>
      <c r="T2610" s="11">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1">
        <f t="shared" si="244"/>
        <v>41075.237858796296</v>
      </c>
      <c r="T2611" s="11">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1">
        <f t="shared" si="244"/>
        <v>42564.881076388891</v>
      </c>
      <c r="T2612" s="11">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1">
        <f t="shared" si="244"/>
        <v>42704.335810185185</v>
      </c>
      <c r="T2613" s="11">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1">
        <f t="shared" si="244"/>
        <v>41982.143171296295</v>
      </c>
      <c r="T2614" s="11">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1">
        <f t="shared" si="244"/>
        <v>41143.81821759259</v>
      </c>
      <c r="T2615" s="11">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1">
        <f t="shared" si="244"/>
        <v>41730.708472222221</v>
      </c>
      <c r="T2616" s="11">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1">
        <f t="shared" si="244"/>
        <v>42453.49726851852</v>
      </c>
      <c r="T2617" s="11">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1">
        <f t="shared" si="244"/>
        <v>42211.99454861111</v>
      </c>
      <c r="T2618" s="11">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1">
        <f t="shared" si="244"/>
        <v>41902.874432870369</v>
      </c>
      <c r="T2619" s="11">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1">
        <f t="shared" si="244"/>
        <v>42279.792372685188</v>
      </c>
      <c r="T2620" s="11">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1">
        <f t="shared" si="244"/>
        <v>42273.884305555555</v>
      </c>
      <c r="T2621" s="11">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1">
        <f t="shared" si="244"/>
        <v>42251.16715277778</v>
      </c>
      <c r="T2622" s="11">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1">
        <f t="shared" si="244"/>
        <v>42115.74754629629</v>
      </c>
      <c r="T2623" s="11">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1">
        <f t="shared" si="244"/>
        <v>42689.74324074074</v>
      </c>
      <c r="T2624" s="11">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1">
        <f t="shared" si="244"/>
        <v>42692.256550925929</v>
      </c>
      <c r="T2625" s="11">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1">
        <f t="shared" si="244"/>
        <v>41144.42155092593</v>
      </c>
      <c r="T2626" s="11">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E2627/L2627</f>
        <v>27.576923076923077</v>
      </c>
      <c r="Q2627" t="str">
        <f t="shared" ref="Q2627:Q2690" si="248">LEFT(N2627,FIND("/",N2627)-1)</f>
        <v>technology</v>
      </c>
      <c r="R2627" t="str">
        <f t="shared" ref="R2627:R2690" si="249">MID(N2627,FIND("/",N2627)+1,20)</f>
        <v>space exploration</v>
      </c>
      <c r="S2627" s="11">
        <f t="shared" ref="S2627:S2690" si="250">(((J2627/60)/60)/24)+DATE(1970,1,1)</f>
        <v>42658.810277777782</v>
      </c>
      <c r="T2627" s="11">
        <f t="shared" ref="T2627:T2690" si="251">(((I2627/60)/60)/24)+DATE(1970,1,1)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1">
        <f t="shared" si="250"/>
        <v>42128.628113425926</v>
      </c>
      <c r="T2628" s="11">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1">
        <f t="shared" si="250"/>
        <v>42304.829409722224</v>
      </c>
      <c r="T2629" s="11">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1">
        <f t="shared" si="250"/>
        <v>41953.966053240743</v>
      </c>
      <c r="T2630" s="11">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1">
        <f t="shared" si="250"/>
        <v>42108.538449074069</v>
      </c>
      <c r="T2631" s="11">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1">
        <f t="shared" si="250"/>
        <v>42524.105462962965</v>
      </c>
      <c r="T2632" s="11">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1">
        <f t="shared" si="250"/>
        <v>42218.169293981482</v>
      </c>
      <c r="T2633" s="11">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1">
        <f t="shared" si="250"/>
        <v>42494.061793981484</v>
      </c>
      <c r="T2634" s="11">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1">
        <f t="shared" si="250"/>
        <v>41667.823287037041</v>
      </c>
      <c r="T2635" s="11">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1">
        <f t="shared" si="250"/>
        <v>42612.656493055561</v>
      </c>
      <c r="T2636" s="11">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1">
        <f t="shared" si="250"/>
        <v>42037.950937500005</v>
      </c>
      <c r="T2637" s="11">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1">
        <f t="shared" si="250"/>
        <v>42636.614745370374</v>
      </c>
      <c r="T2638" s="11">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1">
        <f t="shared" si="250"/>
        <v>42639.549479166672</v>
      </c>
      <c r="T2639" s="11">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1">
        <f t="shared" si="250"/>
        <v>41989.913136574076</v>
      </c>
      <c r="T2640" s="11">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1">
        <f t="shared" si="250"/>
        <v>42024.86513888889</v>
      </c>
      <c r="T2641" s="11">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1">
        <f t="shared" si="250"/>
        <v>42103.160578703704</v>
      </c>
      <c r="T2642" s="11">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1">
        <f t="shared" si="250"/>
        <v>41880.827118055553</v>
      </c>
      <c r="T2643" s="11">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t="e">
        <f t="shared" si="247"/>
        <v>#DIV/0!</v>
      </c>
      <c r="Q2644" t="str">
        <f t="shared" si="248"/>
        <v>technology</v>
      </c>
      <c r="R2644" t="str">
        <f t="shared" si="249"/>
        <v>space exploration</v>
      </c>
      <c r="S2644" s="11">
        <f t="shared" si="250"/>
        <v>42536.246620370366</v>
      </c>
      <c r="T2644" s="11">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1">
        <f t="shared" si="250"/>
        <v>42689.582349537035</v>
      </c>
      <c r="T2645" s="11">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1">
        <f t="shared" si="250"/>
        <v>42774.792071759264</v>
      </c>
      <c r="T2646" s="11">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1">
        <f t="shared" si="250"/>
        <v>41921.842627314814</v>
      </c>
      <c r="T2647" s="11">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1">
        <f t="shared" si="250"/>
        <v>42226.313298611116</v>
      </c>
      <c r="T2648" s="11">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1">
        <f t="shared" si="250"/>
        <v>42200.261793981481</v>
      </c>
      <c r="T2649" s="11">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1">
        <f t="shared" si="250"/>
        <v>42408.714814814812</v>
      </c>
      <c r="T2650" s="11">
        <f t="shared" si="251"/>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1">
        <f t="shared" si="250"/>
        <v>42341.99700231482</v>
      </c>
      <c r="T2651" s="11">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1">
        <f t="shared" si="250"/>
        <v>42695.624340277776</v>
      </c>
      <c r="T2652" s="11">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1">
        <f t="shared" si="250"/>
        <v>42327.805659722217</v>
      </c>
      <c r="T2653" s="11">
        <f t="shared" si="251"/>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1">
        <f t="shared" si="250"/>
        <v>41953.158854166672</v>
      </c>
      <c r="T2654" s="11">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1">
        <f t="shared" si="250"/>
        <v>41771.651932870373</v>
      </c>
      <c r="T2655" s="11">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1">
        <f t="shared" si="250"/>
        <v>42055.600995370376</v>
      </c>
      <c r="T2656" s="11">
        <f t="shared" si="251"/>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1">
        <f t="shared" si="250"/>
        <v>42381.866284722222</v>
      </c>
      <c r="T2657" s="11">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1">
        <f t="shared" si="250"/>
        <v>42767.688518518517</v>
      </c>
      <c r="T2658" s="11">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1">
        <f t="shared" si="250"/>
        <v>42551.928854166668</v>
      </c>
      <c r="T2659" s="11">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1">
        <f t="shared" si="250"/>
        <v>42551.884189814817</v>
      </c>
      <c r="T2660" s="11">
        <f t="shared" si="251"/>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1">
        <f t="shared" si="250"/>
        <v>42082.069560185191</v>
      </c>
      <c r="T2661" s="11">
        <f t="shared" si="251"/>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1">
        <f t="shared" si="250"/>
        <v>42272.713171296295</v>
      </c>
      <c r="T2662" s="11">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1">
        <f t="shared" si="250"/>
        <v>41542.958449074074</v>
      </c>
      <c r="T2663" s="11">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1">
        <f t="shared" si="250"/>
        <v>42207.746678240743</v>
      </c>
      <c r="T2664" s="11">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1">
        <f t="shared" si="250"/>
        <v>42222.622766203705</v>
      </c>
      <c r="T2665" s="11">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1">
        <f t="shared" si="250"/>
        <v>42313.02542824074</v>
      </c>
      <c r="T2666" s="11">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1">
        <f t="shared" si="250"/>
        <v>42083.895532407405</v>
      </c>
      <c r="T2667" s="11">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1">
        <f t="shared" si="250"/>
        <v>42235.764340277776</v>
      </c>
      <c r="T2668" s="11">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1">
        <f t="shared" si="250"/>
        <v>42380.926111111112</v>
      </c>
      <c r="T2669" s="11">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1">
        <f t="shared" si="250"/>
        <v>42275.588715277772</v>
      </c>
      <c r="T2670" s="11">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1">
        <f t="shared" si="250"/>
        <v>42319.035833333335</v>
      </c>
      <c r="T2671" s="11">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1">
        <f t="shared" si="250"/>
        <v>41821.020601851851</v>
      </c>
      <c r="T2672" s="11">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1">
        <f t="shared" si="250"/>
        <v>41962.749027777783</v>
      </c>
      <c r="T2673" s="11">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1">
        <f t="shared" si="250"/>
        <v>42344.884143518517</v>
      </c>
      <c r="T2674" s="11">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1">
        <f t="shared" si="250"/>
        <v>41912.541655092595</v>
      </c>
      <c r="T2675" s="11">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1">
        <f t="shared" si="250"/>
        <v>42529.632754629631</v>
      </c>
      <c r="T2676" s="11">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1">
        <f t="shared" si="250"/>
        <v>41923.857511574075</v>
      </c>
      <c r="T2677" s="11">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1">
        <f t="shared" si="250"/>
        <v>42482.624699074076</v>
      </c>
      <c r="T2678" s="11">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1">
        <f t="shared" si="250"/>
        <v>41793.029432870368</v>
      </c>
      <c r="T2679" s="11">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1">
        <f t="shared" si="250"/>
        <v>42241.798206018517</v>
      </c>
      <c r="T2680" s="11">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1">
        <f t="shared" si="250"/>
        <v>42033.001087962963</v>
      </c>
      <c r="T2681" s="11">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1">
        <f t="shared" si="250"/>
        <v>42436.211701388893</v>
      </c>
      <c r="T2682" s="11">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1">
        <f t="shared" si="250"/>
        <v>41805.895254629628</v>
      </c>
      <c r="T2683" s="11">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1">
        <f t="shared" si="250"/>
        <v>41932.871990740743</v>
      </c>
      <c r="T2684" s="11">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1">
        <f t="shared" si="250"/>
        <v>42034.75509259259</v>
      </c>
      <c r="T2685" s="11">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1">
        <f t="shared" si="250"/>
        <v>41820.914641203701</v>
      </c>
      <c r="T2686" s="11">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1">
        <f t="shared" si="250"/>
        <v>42061.69594907407</v>
      </c>
      <c r="T2687" s="11">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t="e">
        <f t="shared" si="247"/>
        <v>#DIV/0!</v>
      </c>
      <c r="Q2688" t="str">
        <f t="shared" si="248"/>
        <v>food</v>
      </c>
      <c r="R2688" t="str">
        <f t="shared" si="249"/>
        <v>food trucks</v>
      </c>
      <c r="S2688" s="11">
        <f t="shared" si="250"/>
        <v>41892.974803240737</v>
      </c>
      <c r="T2688" s="11">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t="e">
        <f t="shared" si="247"/>
        <v>#DIV/0!</v>
      </c>
      <c r="Q2689" t="str">
        <f t="shared" si="248"/>
        <v>food</v>
      </c>
      <c r="R2689" t="str">
        <f t="shared" si="249"/>
        <v>food trucks</v>
      </c>
      <c r="S2689" s="11">
        <f t="shared" si="250"/>
        <v>42154.64025462963</v>
      </c>
      <c r="T2689" s="11">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1">
        <f t="shared" si="250"/>
        <v>42028.118865740747</v>
      </c>
      <c r="T2690" s="11">
        <f t="shared" si="251"/>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E2691/L2691</f>
        <v>1</v>
      </c>
      <c r="Q2691" t="str">
        <f t="shared" ref="Q2691:Q2754" si="254">LEFT(N2691,FIND("/",N2691)-1)</f>
        <v>food</v>
      </c>
      <c r="R2691" t="str">
        <f t="shared" ref="R2691:R2754" si="255">MID(N2691,FIND("/",N2691)+1,20)</f>
        <v>food trucks</v>
      </c>
      <c r="S2691" s="11">
        <f t="shared" ref="S2691:S2754" si="256">(((J2691/60)/60)/24)+DATE(1970,1,1)</f>
        <v>42551.961689814809</v>
      </c>
      <c r="T2691" s="11">
        <f t="shared" ref="T2691:T2754" si="257">(((I2691/60)/60)/24)+DATE(1970,1,1)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1">
        <f t="shared" si="256"/>
        <v>42113.105046296296</v>
      </c>
      <c r="T2692" s="11">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1">
        <f t="shared" si="256"/>
        <v>42089.724039351851</v>
      </c>
      <c r="T2693" s="11">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1">
        <f t="shared" si="256"/>
        <v>42058.334027777775</v>
      </c>
      <c r="T2694" s="11">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1">
        <f t="shared" si="256"/>
        <v>41834.138495370367</v>
      </c>
      <c r="T2695" s="11">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1">
        <f t="shared" si="256"/>
        <v>41878.140497685185</v>
      </c>
      <c r="T2696" s="11">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1">
        <f t="shared" si="256"/>
        <v>42048.181921296295</v>
      </c>
      <c r="T2697" s="11">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1">
        <f t="shared" si="256"/>
        <v>41964.844444444447</v>
      </c>
      <c r="T2698" s="11">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1">
        <f t="shared" si="256"/>
        <v>42187.940081018518</v>
      </c>
      <c r="T2699" s="11">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1">
        <f t="shared" si="256"/>
        <v>41787.898240740738</v>
      </c>
      <c r="T2700" s="11">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t="e">
        <f t="shared" si="253"/>
        <v>#DIV/0!</v>
      </c>
      <c r="Q2701" t="str">
        <f t="shared" si="254"/>
        <v>food</v>
      </c>
      <c r="R2701" t="str">
        <f t="shared" si="255"/>
        <v>food trucks</v>
      </c>
      <c r="S2701" s="11">
        <f t="shared" si="256"/>
        <v>41829.896562499998</v>
      </c>
      <c r="T2701" s="11">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1">
        <f t="shared" si="256"/>
        <v>41870.87467592593</v>
      </c>
      <c r="T2702" s="11">
        <f t="shared" si="257"/>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1">
        <f t="shared" si="256"/>
        <v>42801.774699074071</v>
      </c>
      <c r="T2703" s="11">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1">
        <f t="shared" si="256"/>
        <v>42800.801817129628</v>
      </c>
      <c r="T2704" s="11">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1">
        <f t="shared" si="256"/>
        <v>42756.690162037034</v>
      </c>
      <c r="T2705" s="11">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1">
        <f t="shared" si="256"/>
        <v>42787.862430555557</v>
      </c>
      <c r="T2706" s="11">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1">
        <f t="shared" si="256"/>
        <v>42773.916180555556</v>
      </c>
      <c r="T2707" s="11">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1">
        <f t="shared" si="256"/>
        <v>41899.294942129629</v>
      </c>
      <c r="T2708" s="11">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1">
        <f t="shared" si="256"/>
        <v>41391.782905092594</v>
      </c>
      <c r="T2709" s="11">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1">
        <f t="shared" si="256"/>
        <v>42512.698217592595</v>
      </c>
      <c r="T2710" s="11">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1">
        <f t="shared" si="256"/>
        <v>42612.149780092594</v>
      </c>
      <c r="T2711" s="11">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1">
        <f t="shared" si="256"/>
        <v>41828.229490740741</v>
      </c>
      <c r="T2712" s="11">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1">
        <f t="shared" si="256"/>
        <v>41780.745254629634</v>
      </c>
      <c r="T2713" s="11">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1">
        <f t="shared" si="256"/>
        <v>41432.062037037038</v>
      </c>
      <c r="T2714" s="11">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1">
        <f t="shared" si="256"/>
        <v>42322.653749999998</v>
      </c>
      <c r="T2715" s="11">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1">
        <f t="shared" si="256"/>
        <v>42629.655046296291</v>
      </c>
      <c r="T2716" s="11">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1">
        <f t="shared" si="256"/>
        <v>42387.398472222223</v>
      </c>
      <c r="T2717" s="11">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1">
        <f t="shared" si="256"/>
        <v>42255.333252314813</v>
      </c>
      <c r="T2718" s="11">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1">
        <f t="shared" si="256"/>
        <v>41934.914918981485</v>
      </c>
      <c r="T2719" s="11">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1">
        <f t="shared" si="256"/>
        <v>42465.596585648149</v>
      </c>
      <c r="T2720" s="11">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1">
        <f t="shared" si="256"/>
        <v>42418.031180555554</v>
      </c>
      <c r="T2721" s="11">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1">
        <f t="shared" si="256"/>
        <v>42655.465891203698</v>
      </c>
      <c r="T2722" s="11">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1">
        <f t="shared" si="256"/>
        <v>41493.543958333335</v>
      </c>
      <c r="T2723" s="11">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1">
        <f t="shared" si="256"/>
        <v>42704.857094907406</v>
      </c>
      <c r="T2724" s="11">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1">
        <f t="shared" si="256"/>
        <v>41944.83898148148</v>
      </c>
      <c r="T2725" s="11">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1">
        <f t="shared" si="256"/>
        <v>42199.32707175926</v>
      </c>
      <c r="T2726" s="11">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1">
        <f t="shared" si="256"/>
        <v>42745.744618055556</v>
      </c>
      <c r="T2727" s="11">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1">
        <f t="shared" si="256"/>
        <v>42452.579988425925</v>
      </c>
      <c r="T2728" s="11">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1">
        <f t="shared" si="256"/>
        <v>42198.676655092597</v>
      </c>
      <c r="T2729" s="11">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1">
        <f t="shared" si="256"/>
        <v>42333.59993055556</v>
      </c>
      <c r="T2730" s="11">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1">
        <f t="shared" si="256"/>
        <v>42095.240706018521</v>
      </c>
      <c r="T2731" s="11">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1">
        <f t="shared" si="256"/>
        <v>41351.541377314818</v>
      </c>
      <c r="T2732" s="11">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1">
        <f t="shared" si="256"/>
        <v>41872.525717592594</v>
      </c>
      <c r="T2733" s="11">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1">
        <f t="shared" si="256"/>
        <v>41389.808194444442</v>
      </c>
      <c r="T2734" s="11">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1">
        <f t="shared" si="256"/>
        <v>42044.272847222222</v>
      </c>
      <c r="T2735" s="11">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1">
        <f t="shared" si="256"/>
        <v>42626.668888888889</v>
      </c>
      <c r="T2736" s="11">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1">
        <f t="shared" si="256"/>
        <v>41316.120949074073</v>
      </c>
      <c r="T2737" s="11">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1">
        <f t="shared" si="256"/>
        <v>41722.666354166664</v>
      </c>
      <c r="T2738" s="11">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1">
        <f t="shared" si="256"/>
        <v>41611.917673611111</v>
      </c>
      <c r="T2739" s="11">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1">
        <f t="shared" si="256"/>
        <v>42620.143564814818</v>
      </c>
      <c r="T2740" s="11">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1">
        <f t="shared" si="256"/>
        <v>41719.887928240743</v>
      </c>
      <c r="T2741" s="11">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1">
        <f t="shared" si="256"/>
        <v>42045.031851851847</v>
      </c>
      <c r="T2742" s="11">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1">
        <f t="shared" si="256"/>
        <v>41911.657430555555</v>
      </c>
      <c r="T2743" s="11">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1">
        <f t="shared" si="256"/>
        <v>41030.719756944447</v>
      </c>
      <c r="T2744" s="11">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t="e">
        <f t="shared" si="253"/>
        <v>#DIV/0!</v>
      </c>
      <c r="Q2745" t="str">
        <f t="shared" si="254"/>
        <v>publishing</v>
      </c>
      <c r="R2745" t="str">
        <f t="shared" si="255"/>
        <v>children's books</v>
      </c>
      <c r="S2745" s="11">
        <f t="shared" si="256"/>
        <v>42632.328784722224</v>
      </c>
      <c r="T2745" s="11">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1">
        <f t="shared" si="256"/>
        <v>40938.062476851854</v>
      </c>
      <c r="T2746" s="11">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1">
        <f t="shared" si="256"/>
        <v>41044.988055555557</v>
      </c>
      <c r="T2747" s="11">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1">
        <f t="shared" si="256"/>
        <v>41850.781377314815</v>
      </c>
      <c r="T2748" s="11">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1">
        <f t="shared" si="256"/>
        <v>41044.64811342593</v>
      </c>
      <c r="T2749" s="11">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1">
        <f t="shared" si="256"/>
        <v>42585.7106712963</v>
      </c>
      <c r="T2750" s="11">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1">
        <f t="shared" si="256"/>
        <v>42068.799039351856</v>
      </c>
      <c r="T2751" s="11">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t="e">
        <f t="shared" si="253"/>
        <v>#DIV/0!</v>
      </c>
      <c r="Q2752" t="str">
        <f t="shared" si="254"/>
        <v>publishing</v>
      </c>
      <c r="R2752" t="str">
        <f t="shared" si="255"/>
        <v>children's books</v>
      </c>
      <c r="S2752" s="11">
        <f t="shared" si="256"/>
        <v>41078.899826388886</v>
      </c>
      <c r="T2752" s="11">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t="e">
        <f t="shared" si="253"/>
        <v>#DIV/0!</v>
      </c>
      <c r="Q2753" t="str">
        <f t="shared" si="254"/>
        <v>publishing</v>
      </c>
      <c r="R2753" t="str">
        <f t="shared" si="255"/>
        <v>children's books</v>
      </c>
      <c r="S2753" s="11">
        <f t="shared" si="256"/>
        <v>41747.887060185189</v>
      </c>
      <c r="T2753" s="11">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1">
        <f t="shared" si="256"/>
        <v>40855.765092592592</v>
      </c>
      <c r="T2754" s="11">
        <f t="shared" si="257"/>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E2755/L2755</f>
        <v>47.5</v>
      </c>
      <c r="Q2755" t="str">
        <f t="shared" ref="Q2755:Q2818" si="260">LEFT(N2755,FIND("/",N2755)-1)</f>
        <v>publishing</v>
      </c>
      <c r="R2755" t="str">
        <f t="shared" ref="R2755:R2818" si="261">MID(N2755,FIND("/",N2755)+1,20)</f>
        <v>children's books</v>
      </c>
      <c r="S2755" s="11">
        <f t="shared" ref="S2755:S2818" si="262">(((J2755/60)/60)/24)+DATE(1970,1,1)</f>
        <v>41117.900729166664</v>
      </c>
      <c r="T2755" s="11">
        <f t="shared" ref="T2755:T2818" si="263">(((I2755/60)/60)/24)+DATE(1970,1,1)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t="e">
        <f t="shared" si="259"/>
        <v>#DIV/0!</v>
      </c>
      <c r="Q2756" t="str">
        <f t="shared" si="260"/>
        <v>publishing</v>
      </c>
      <c r="R2756" t="str">
        <f t="shared" si="261"/>
        <v>children's books</v>
      </c>
      <c r="S2756" s="11">
        <f t="shared" si="262"/>
        <v>41863.636006944449</v>
      </c>
      <c r="T2756" s="11">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1">
        <f t="shared" si="262"/>
        <v>42072.790821759263</v>
      </c>
      <c r="T2757" s="11">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1">
        <f t="shared" si="262"/>
        <v>41620.90047453704</v>
      </c>
      <c r="T2758" s="11">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1">
        <f t="shared" si="262"/>
        <v>42573.65662037037</v>
      </c>
      <c r="T2759" s="11">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1">
        <f t="shared" si="262"/>
        <v>42639.441932870366</v>
      </c>
      <c r="T2760" s="11">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1">
        <f t="shared" si="262"/>
        <v>42524.36650462963</v>
      </c>
      <c r="T2761" s="11">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t="e">
        <f t="shared" si="259"/>
        <v>#DIV/0!</v>
      </c>
      <c r="Q2762" t="str">
        <f t="shared" si="260"/>
        <v>publishing</v>
      </c>
      <c r="R2762" t="str">
        <f t="shared" si="261"/>
        <v>children's books</v>
      </c>
      <c r="S2762" s="11">
        <f t="shared" si="262"/>
        <v>41415.461319444446</v>
      </c>
      <c r="T2762" s="11">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1">
        <f t="shared" si="262"/>
        <v>41247.063576388886</v>
      </c>
      <c r="T2763" s="11">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1">
        <f t="shared" si="262"/>
        <v>40927.036979166667</v>
      </c>
      <c r="T2764" s="11">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1">
        <f t="shared" si="262"/>
        <v>41373.579675925925</v>
      </c>
      <c r="T2765" s="11">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1">
        <f t="shared" si="262"/>
        <v>41030.292025462964</v>
      </c>
      <c r="T2766" s="11">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t="e">
        <f t="shared" si="259"/>
        <v>#DIV/0!</v>
      </c>
      <c r="Q2767" t="str">
        <f t="shared" si="260"/>
        <v>publishing</v>
      </c>
      <c r="R2767" t="str">
        <f t="shared" si="261"/>
        <v>children's books</v>
      </c>
      <c r="S2767" s="11">
        <f t="shared" si="262"/>
        <v>41194.579027777778</v>
      </c>
      <c r="T2767" s="11">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1">
        <f t="shared" si="262"/>
        <v>40736.668032407404</v>
      </c>
      <c r="T2768" s="11">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1">
        <f t="shared" si="262"/>
        <v>42172.958912037036</v>
      </c>
      <c r="T2769" s="11">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1">
        <f t="shared" si="262"/>
        <v>40967.614849537036</v>
      </c>
      <c r="T2770" s="11">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1">
        <f t="shared" si="262"/>
        <v>41745.826273148145</v>
      </c>
      <c r="T2771" s="11">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1">
        <f t="shared" si="262"/>
        <v>41686.705208333333</v>
      </c>
      <c r="T2772" s="11">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t="e">
        <f t="shared" si="259"/>
        <v>#DIV/0!</v>
      </c>
      <c r="Q2773" t="str">
        <f t="shared" si="260"/>
        <v>publishing</v>
      </c>
      <c r="R2773" t="str">
        <f t="shared" si="261"/>
        <v>children's books</v>
      </c>
      <c r="S2773" s="11">
        <f t="shared" si="262"/>
        <v>41257.531712962962</v>
      </c>
      <c r="T2773" s="11">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t="e">
        <f t="shared" si="259"/>
        <v>#DIV/0!</v>
      </c>
      <c r="Q2774" t="str">
        <f t="shared" si="260"/>
        <v>publishing</v>
      </c>
      <c r="R2774" t="str">
        <f t="shared" si="261"/>
        <v>children's books</v>
      </c>
      <c r="S2774" s="11">
        <f t="shared" si="262"/>
        <v>41537.869143518517</v>
      </c>
      <c r="T2774" s="11">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1">
        <f t="shared" si="262"/>
        <v>42474.86482638889</v>
      </c>
      <c r="T2775" s="11">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1">
        <f t="shared" si="262"/>
        <v>41311.126481481479</v>
      </c>
      <c r="T2776" s="11">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1">
        <f t="shared" si="262"/>
        <v>40863.013356481482</v>
      </c>
      <c r="T2777" s="11">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1">
        <f t="shared" si="262"/>
        <v>42136.297175925924</v>
      </c>
      <c r="T2778" s="11">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1">
        <f t="shared" si="262"/>
        <v>42172.669027777782</v>
      </c>
      <c r="T2779" s="11">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1">
        <f t="shared" si="262"/>
        <v>41846.978078703702</v>
      </c>
      <c r="T2780" s="11">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1">
        <f t="shared" si="262"/>
        <v>42300.585891203707</v>
      </c>
      <c r="T2781" s="11">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t="e">
        <f t="shared" si="259"/>
        <v>#DIV/0!</v>
      </c>
      <c r="Q2782" t="str">
        <f t="shared" si="260"/>
        <v>publishing</v>
      </c>
      <c r="R2782" t="str">
        <f t="shared" si="261"/>
        <v>children's books</v>
      </c>
      <c r="S2782" s="11">
        <f t="shared" si="262"/>
        <v>42774.447777777779</v>
      </c>
      <c r="T2782" s="11">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1">
        <f t="shared" si="262"/>
        <v>42018.94159722222</v>
      </c>
      <c r="T2783" s="11">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1">
        <f t="shared" si="262"/>
        <v>42026.924976851849</v>
      </c>
      <c r="T2784" s="11">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1">
        <f t="shared" si="262"/>
        <v>42103.535254629634</v>
      </c>
      <c r="T2785" s="11">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1">
        <f t="shared" si="262"/>
        <v>41920.787534722222</v>
      </c>
      <c r="T2786" s="11">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1">
        <f t="shared" si="262"/>
        <v>42558.189432870371</v>
      </c>
      <c r="T2787" s="11">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1">
        <f t="shared" si="262"/>
        <v>41815.569212962961</v>
      </c>
      <c r="T2788" s="11">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1">
        <f t="shared" si="262"/>
        <v>41808.198518518519</v>
      </c>
      <c r="T2789" s="11">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1">
        <f t="shared" si="262"/>
        <v>42550.701886574068</v>
      </c>
      <c r="T2790" s="11">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1">
        <f t="shared" si="262"/>
        <v>42056.013124999998</v>
      </c>
      <c r="T2791" s="11">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1">
        <f t="shared" si="262"/>
        <v>42016.938692129625</v>
      </c>
      <c r="T2792" s="11">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1">
        <f t="shared" si="262"/>
        <v>42591.899988425925</v>
      </c>
      <c r="T2793" s="11">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1">
        <f t="shared" si="262"/>
        <v>42183.231006944443</v>
      </c>
      <c r="T2794" s="11">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1">
        <f t="shared" si="262"/>
        <v>42176.419039351851</v>
      </c>
      <c r="T2795" s="11">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1">
        <f t="shared" si="262"/>
        <v>42416.691655092596</v>
      </c>
      <c r="T2796" s="11">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1">
        <f t="shared" si="262"/>
        <v>41780.525937500002</v>
      </c>
      <c r="T2797" s="11">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1">
        <f t="shared" si="262"/>
        <v>41795.528101851851</v>
      </c>
      <c r="T2798" s="11">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1">
        <f t="shared" si="262"/>
        <v>41798.94027777778</v>
      </c>
      <c r="T2799" s="11">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1">
        <f t="shared" si="262"/>
        <v>42201.675011574072</v>
      </c>
      <c r="T2800" s="11">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1">
        <f t="shared" si="262"/>
        <v>42507.264699074076</v>
      </c>
      <c r="T2801" s="11">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1">
        <f t="shared" si="262"/>
        <v>41948.552847222221</v>
      </c>
      <c r="T2802" s="11">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1">
        <f t="shared" si="262"/>
        <v>41900.243159722224</v>
      </c>
      <c r="T2803" s="11">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1">
        <f t="shared" si="262"/>
        <v>42192.64707175926</v>
      </c>
      <c r="T2804" s="11">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1">
        <f t="shared" si="262"/>
        <v>42158.065694444449</v>
      </c>
      <c r="T2805" s="11">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1">
        <f t="shared" si="262"/>
        <v>41881.453587962962</v>
      </c>
      <c r="T2806" s="11">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1">
        <f t="shared" si="262"/>
        <v>42213.505474537036</v>
      </c>
      <c r="T2807" s="11">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1">
        <f t="shared" si="262"/>
        <v>42185.267245370371</v>
      </c>
      <c r="T2808" s="11">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1">
        <f t="shared" si="262"/>
        <v>42154.873124999998</v>
      </c>
      <c r="T2809" s="11">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1">
        <f t="shared" si="262"/>
        <v>42208.84646990741</v>
      </c>
      <c r="T2810" s="11">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1">
        <f t="shared" si="262"/>
        <v>42451.496817129635</v>
      </c>
      <c r="T2811" s="11">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1">
        <f t="shared" si="262"/>
        <v>41759.13962962963</v>
      </c>
      <c r="T2812" s="11">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1">
        <f t="shared" si="262"/>
        <v>42028.496562500004</v>
      </c>
      <c r="T2813" s="11">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1">
        <f t="shared" si="262"/>
        <v>42054.74418981481</v>
      </c>
      <c r="T2814" s="11">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1">
        <f t="shared" si="262"/>
        <v>42693.742604166662</v>
      </c>
      <c r="T2815" s="11">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1">
        <f t="shared" si="262"/>
        <v>42103.399479166663</v>
      </c>
      <c r="T2816" s="11">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1">
        <f t="shared" si="262"/>
        <v>42559.776724537034</v>
      </c>
      <c r="T2817" s="11">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1">
        <f t="shared" si="262"/>
        <v>42188.467499999999</v>
      </c>
      <c r="T2818" s="11">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E2819/L2819</f>
        <v>23.636363636363637</v>
      </c>
      <c r="Q2819" t="str">
        <f t="shared" ref="Q2819:Q2882" si="266">LEFT(N2819,FIND("/",N2819)-1)</f>
        <v>theater</v>
      </c>
      <c r="R2819" t="str">
        <f t="shared" ref="R2819:R2882" si="267">MID(N2819,FIND("/",N2819)+1,20)</f>
        <v>plays</v>
      </c>
      <c r="S2819" s="11">
        <f t="shared" ref="S2819:S2882" si="268">(((J2819/60)/60)/24)+DATE(1970,1,1)</f>
        <v>42023.634976851856</v>
      </c>
      <c r="T2819" s="11">
        <f t="shared" ref="T2819:T2882" si="26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1">
        <f t="shared" si="268"/>
        <v>42250.598217592589</v>
      </c>
      <c r="T2820" s="11">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1">
        <f t="shared" si="268"/>
        <v>42139.525567129633</v>
      </c>
      <c r="T2821" s="11">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1">
        <f t="shared" si="268"/>
        <v>42401.610983796301</v>
      </c>
      <c r="T2822" s="11">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1">
        <f t="shared" si="268"/>
        <v>41875.922858796301</v>
      </c>
      <c r="T2823" s="11">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1">
        <f t="shared" si="268"/>
        <v>42060.683935185181</v>
      </c>
      <c r="T2824" s="11">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1">
        <f t="shared" si="268"/>
        <v>42067.011643518519</v>
      </c>
      <c r="T2825" s="11">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1">
        <f t="shared" si="268"/>
        <v>42136.270787037036</v>
      </c>
      <c r="T2826" s="11">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1">
        <f t="shared" si="268"/>
        <v>42312.792662037042</v>
      </c>
      <c r="T2827" s="11">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1">
        <f t="shared" si="268"/>
        <v>42171.034861111111</v>
      </c>
      <c r="T2828" s="11">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1">
        <f t="shared" si="268"/>
        <v>42494.683634259258</v>
      </c>
      <c r="T2829" s="11">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1">
        <f t="shared" si="268"/>
        <v>42254.264687499999</v>
      </c>
      <c r="T2830" s="11">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1">
        <f t="shared" si="268"/>
        <v>42495.434236111112</v>
      </c>
      <c r="T2831" s="11">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1">
        <f t="shared" si="268"/>
        <v>41758.839675925927</v>
      </c>
      <c r="T2832" s="11">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1">
        <f t="shared" si="268"/>
        <v>42171.824884259258</v>
      </c>
      <c r="T2833" s="11">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1">
        <f t="shared" si="268"/>
        <v>41938.709421296298</v>
      </c>
      <c r="T2834" s="11">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1">
        <f t="shared" si="268"/>
        <v>42268.127696759257</v>
      </c>
      <c r="T2835" s="11">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1">
        <f t="shared" si="268"/>
        <v>42019.959837962961</v>
      </c>
      <c r="T2836" s="11">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1">
        <f t="shared" si="268"/>
        <v>42313.703900462962</v>
      </c>
      <c r="T2837" s="11">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1">
        <f t="shared" si="268"/>
        <v>42746.261782407411</v>
      </c>
      <c r="T2838" s="11">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1">
        <f t="shared" si="268"/>
        <v>42307.908379629633</v>
      </c>
      <c r="T2839" s="11">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1">
        <f t="shared" si="268"/>
        <v>41842.607592592591</v>
      </c>
      <c r="T2840" s="11">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1">
        <f t="shared" si="268"/>
        <v>41853.240208333329</v>
      </c>
      <c r="T2841" s="11">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1">
        <f t="shared" si="268"/>
        <v>42060.035636574074</v>
      </c>
      <c r="T2842" s="11">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1">
        <f t="shared" si="268"/>
        <v>42291.739548611105</v>
      </c>
      <c r="T2843" s="11">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t="e">
        <f t="shared" si="265"/>
        <v>#DIV/0!</v>
      </c>
      <c r="Q2844" t="str">
        <f t="shared" si="266"/>
        <v>theater</v>
      </c>
      <c r="R2844" t="str">
        <f t="shared" si="267"/>
        <v>plays</v>
      </c>
      <c r="S2844" s="11">
        <f t="shared" si="268"/>
        <v>41784.952488425923</v>
      </c>
      <c r="T2844" s="11">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t="e">
        <f t="shared" si="265"/>
        <v>#DIV/0!</v>
      </c>
      <c r="Q2845" t="str">
        <f t="shared" si="266"/>
        <v>theater</v>
      </c>
      <c r="R2845" t="str">
        <f t="shared" si="267"/>
        <v>plays</v>
      </c>
      <c r="S2845" s="11">
        <f t="shared" si="268"/>
        <v>42492.737847222219</v>
      </c>
      <c r="T2845" s="11">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1">
        <f t="shared" si="268"/>
        <v>42709.546064814815</v>
      </c>
      <c r="T2846" s="11">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1">
        <f t="shared" si="268"/>
        <v>42103.016585648147</v>
      </c>
      <c r="T2847" s="11">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t="e">
        <f t="shared" si="265"/>
        <v>#DIV/0!</v>
      </c>
      <c r="Q2848" t="str">
        <f t="shared" si="266"/>
        <v>theater</v>
      </c>
      <c r="R2848" t="str">
        <f t="shared" si="267"/>
        <v>plays</v>
      </c>
      <c r="S2848" s="11">
        <f t="shared" si="268"/>
        <v>42108.692060185189</v>
      </c>
      <c r="T2848" s="11">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t="e">
        <f t="shared" si="265"/>
        <v>#DIV/0!</v>
      </c>
      <c r="Q2849" t="str">
        <f t="shared" si="266"/>
        <v>theater</v>
      </c>
      <c r="R2849" t="str">
        <f t="shared" si="267"/>
        <v>plays</v>
      </c>
      <c r="S2849" s="11">
        <f t="shared" si="268"/>
        <v>42453.806307870371</v>
      </c>
      <c r="T2849" s="11">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1">
        <f t="shared" si="268"/>
        <v>42123.648831018523</v>
      </c>
      <c r="T2850" s="11">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1">
        <f t="shared" si="268"/>
        <v>42453.428240740745</v>
      </c>
      <c r="T2851" s="11">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1">
        <f t="shared" si="268"/>
        <v>41858.007071759261</v>
      </c>
      <c r="T2852" s="11">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t="e">
        <f t="shared" si="265"/>
        <v>#DIV/0!</v>
      </c>
      <c r="Q2853" t="str">
        <f t="shared" si="266"/>
        <v>theater</v>
      </c>
      <c r="R2853" t="str">
        <f t="shared" si="267"/>
        <v>plays</v>
      </c>
      <c r="S2853" s="11">
        <f t="shared" si="268"/>
        <v>42390.002650462964</v>
      </c>
      <c r="T2853" s="11">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1">
        <f t="shared" si="268"/>
        <v>41781.045173611114</v>
      </c>
      <c r="T2854" s="11">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t="e">
        <f t="shared" si="265"/>
        <v>#DIV/0!</v>
      </c>
      <c r="Q2855" t="str">
        <f t="shared" si="266"/>
        <v>theater</v>
      </c>
      <c r="R2855" t="str">
        <f t="shared" si="267"/>
        <v>plays</v>
      </c>
      <c r="S2855" s="11">
        <f t="shared" si="268"/>
        <v>41836.190937499996</v>
      </c>
      <c r="T2855" s="11">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1">
        <f t="shared" si="268"/>
        <v>42111.71665509259</v>
      </c>
      <c r="T2856" s="11">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1">
        <f t="shared" si="268"/>
        <v>42370.007766203707</v>
      </c>
      <c r="T2857" s="11">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1">
        <f t="shared" si="268"/>
        <v>42165.037581018521</v>
      </c>
      <c r="T2858" s="11">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1">
        <f t="shared" si="268"/>
        <v>42726.920081018514</v>
      </c>
      <c r="T2859" s="11">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t="e">
        <f t="shared" si="265"/>
        <v>#DIV/0!</v>
      </c>
      <c r="Q2860" t="str">
        <f t="shared" si="266"/>
        <v>theater</v>
      </c>
      <c r="R2860" t="str">
        <f t="shared" si="267"/>
        <v>plays</v>
      </c>
      <c r="S2860" s="11">
        <f t="shared" si="268"/>
        <v>41954.545081018514</v>
      </c>
      <c r="T2860" s="11">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1">
        <f t="shared" si="268"/>
        <v>42233.362314814818</v>
      </c>
      <c r="T2861" s="11">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1">
        <f t="shared" si="268"/>
        <v>42480.800648148142</v>
      </c>
      <c r="T2862" s="11">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1">
        <f t="shared" si="268"/>
        <v>42257.590833333335</v>
      </c>
      <c r="T2863" s="11">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1">
        <f t="shared" si="268"/>
        <v>41784.789687500001</v>
      </c>
      <c r="T2864" s="11">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1">
        <f t="shared" si="268"/>
        <v>41831.675034722226</v>
      </c>
      <c r="T2865" s="11">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1">
        <f t="shared" si="268"/>
        <v>42172.613506944443</v>
      </c>
      <c r="T2866" s="11">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t="e">
        <f t="shared" si="265"/>
        <v>#DIV/0!</v>
      </c>
      <c r="Q2867" t="str">
        <f t="shared" si="266"/>
        <v>theater</v>
      </c>
      <c r="R2867" t="str">
        <f t="shared" si="267"/>
        <v>plays</v>
      </c>
      <c r="S2867" s="11">
        <f t="shared" si="268"/>
        <v>41950.114108796297</v>
      </c>
      <c r="T2867" s="11">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1">
        <f t="shared" si="268"/>
        <v>42627.955104166671</v>
      </c>
      <c r="T2868" s="11">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1">
        <f t="shared" si="268"/>
        <v>42531.195277777777</v>
      </c>
      <c r="T2869" s="11">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1">
        <f t="shared" si="268"/>
        <v>42618.827013888891</v>
      </c>
      <c r="T2870" s="11">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1">
        <f t="shared" si="268"/>
        <v>42540.593530092592</v>
      </c>
      <c r="T2871" s="11">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1">
        <f t="shared" si="268"/>
        <v>41746.189409722225</v>
      </c>
      <c r="T2872" s="11">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1">
        <f t="shared" si="268"/>
        <v>41974.738576388889</v>
      </c>
      <c r="T2873" s="11">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t="e">
        <f t="shared" si="265"/>
        <v>#DIV/0!</v>
      </c>
      <c r="Q2874" t="str">
        <f t="shared" si="266"/>
        <v>theater</v>
      </c>
      <c r="R2874" t="str">
        <f t="shared" si="267"/>
        <v>plays</v>
      </c>
      <c r="S2874" s="11">
        <f t="shared" si="268"/>
        <v>42115.11618055556</v>
      </c>
      <c r="T2874" s="11">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1">
        <f t="shared" si="268"/>
        <v>42002.817488425921</v>
      </c>
      <c r="T2875" s="11">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1">
        <f t="shared" si="268"/>
        <v>42722.84474537037</v>
      </c>
      <c r="T2876" s="11">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1">
        <f t="shared" si="268"/>
        <v>42465.128391203703</v>
      </c>
      <c r="T2877" s="11">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t="e">
        <f t="shared" si="265"/>
        <v>#DIV/0!</v>
      </c>
      <c r="Q2878" t="str">
        <f t="shared" si="266"/>
        <v>theater</v>
      </c>
      <c r="R2878" t="str">
        <f t="shared" si="267"/>
        <v>plays</v>
      </c>
      <c r="S2878" s="11">
        <f t="shared" si="268"/>
        <v>42171.743969907402</v>
      </c>
      <c r="T2878" s="11">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1">
        <f t="shared" si="268"/>
        <v>42672.955138888887</v>
      </c>
      <c r="T2879" s="11">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1">
        <f t="shared" si="268"/>
        <v>42128.615682870368</v>
      </c>
      <c r="T2880" s="11">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1">
        <f t="shared" si="268"/>
        <v>42359.725243055553</v>
      </c>
      <c r="T2881" s="11">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1">
        <f t="shared" si="268"/>
        <v>42192.905694444446</v>
      </c>
      <c r="T2882" s="11">
        <f t="shared" si="26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t="e">
        <f t="shared" ref="P2883:P2946" si="271">E2883/L2883</f>
        <v>#DIV/0!</v>
      </c>
      <c r="Q2883" t="str">
        <f t="shared" ref="Q2883:Q2946" si="272">LEFT(N2883,FIND("/",N2883)-1)</f>
        <v>theater</v>
      </c>
      <c r="R2883" t="str">
        <f t="shared" ref="R2883:R2946" si="273">MID(N2883,FIND("/",N2883)+1,20)</f>
        <v>plays</v>
      </c>
      <c r="S2883" s="11">
        <f t="shared" ref="S2883:S2946" si="274">(((J2883/60)/60)/24)+DATE(1970,1,1)</f>
        <v>41916.597638888888</v>
      </c>
      <c r="T2883" s="11">
        <f t="shared" ref="T2883:T2946" si="275">(((I2883/60)/60)/24)+DATE(1970,1,1)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1">
        <f t="shared" si="274"/>
        <v>42461.596273148149</v>
      </c>
      <c r="T2884" s="11">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1">
        <f t="shared" si="274"/>
        <v>42370.90320601852</v>
      </c>
      <c r="T2885" s="11">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1">
        <f t="shared" si="274"/>
        <v>41948.727256944447</v>
      </c>
      <c r="T2886" s="11">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1">
        <f t="shared" si="274"/>
        <v>42047.07640046296</v>
      </c>
      <c r="T2887" s="11">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1">
        <f t="shared" si="274"/>
        <v>42261.632916666669</v>
      </c>
      <c r="T2888" s="11">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1">
        <f t="shared" si="274"/>
        <v>41985.427361111113</v>
      </c>
      <c r="T2889" s="11">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t="e">
        <f t="shared" si="271"/>
        <v>#DIV/0!</v>
      </c>
      <c r="Q2890" t="str">
        <f t="shared" si="272"/>
        <v>theater</v>
      </c>
      <c r="R2890" t="str">
        <f t="shared" si="273"/>
        <v>plays</v>
      </c>
      <c r="S2890" s="11">
        <f t="shared" si="274"/>
        <v>41922.535185185188</v>
      </c>
      <c r="T2890" s="11">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1">
        <f t="shared" si="274"/>
        <v>41850.863252314812</v>
      </c>
      <c r="T2891" s="11">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1">
        <f t="shared" si="274"/>
        <v>41831.742962962962</v>
      </c>
      <c r="T2892" s="11">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1">
        <f t="shared" si="274"/>
        <v>42415.883425925931</v>
      </c>
      <c r="T2893" s="11">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1">
        <f t="shared" si="274"/>
        <v>41869.714166666665</v>
      </c>
      <c r="T2894" s="11">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1">
        <f t="shared" si="274"/>
        <v>41953.773090277777</v>
      </c>
      <c r="T2895" s="11">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t="e">
        <f t="shared" si="271"/>
        <v>#DIV/0!</v>
      </c>
      <c r="Q2896" t="str">
        <f t="shared" si="272"/>
        <v>theater</v>
      </c>
      <c r="R2896" t="str">
        <f t="shared" si="273"/>
        <v>plays</v>
      </c>
      <c r="S2896" s="11">
        <f t="shared" si="274"/>
        <v>42037.986284722225</v>
      </c>
      <c r="T2896" s="11">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1">
        <f t="shared" si="274"/>
        <v>41811.555462962962</v>
      </c>
      <c r="T2897" s="11">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1">
        <f t="shared" si="274"/>
        <v>42701.908807870372</v>
      </c>
      <c r="T2898" s="11">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1">
        <f t="shared" si="274"/>
        <v>42258.646504629629</v>
      </c>
      <c r="T2899" s="11">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1">
        <f t="shared" si="274"/>
        <v>42278.664965277778</v>
      </c>
      <c r="T2900" s="11">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t="e">
        <f t="shared" si="271"/>
        <v>#DIV/0!</v>
      </c>
      <c r="Q2901" t="str">
        <f t="shared" si="272"/>
        <v>theater</v>
      </c>
      <c r="R2901" t="str">
        <f t="shared" si="273"/>
        <v>plays</v>
      </c>
      <c r="S2901" s="11">
        <f t="shared" si="274"/>
        <v>42515.078217592592</v>
      </c>
      <c r="T2901" s="11">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1">
        <f t="shared" si="274"/>
        <v>41830.234166666669</v>
      </c>
      <c r="T2902" s="11">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1">
        <f t="shared" si="274"/>
        <v>41982.904386574075</v>
      </c>
      <c r="T2903" s="11">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1">
        <f t="shared" si="274"/>
        <v>42210.439768518518</v>
      </c>
      <c r="T2904" s="11">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1">
        <f t="shared" si="274"/>
        <v>42196.166874999995</v>
      </c>
      <c r="T2905" s="11">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1">
        <f t="shared" si="274"/>
        <v>41940.967951388891</v>
      </c>
      <c r="T2906" s="11">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1">
        <f t="shared" si="274"/>
        <v>42606.056863425925</v>
      </c>
      <c r="T2907" s="11">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1">
        <f t="shared" si="274"/>
        <v>42199.648912037039</v>
      </c>
      <c r="T2908" s="11">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1">
        <f t="shared" si="274"/>
        <v>42444.877743055549</v>
      </c>
      <c r="T2909" s="11">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1">
        <f t="shared" si="274"/>
        <v>42499.731701388882</v>
      </c>
      <c r="T2910" s="11">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1">
        <f t="shared" si="274"/>
        <v>41929.266215277778</v>
      </c>
      <c r="T2911" s="11">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1">
        <f t="shared" si="274"/>
        <v>42107.841284722221</v>
      </c>
      <c r="T2912" s="11">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1">
        <f t="shared" si="274"/>
        <v>42142.768819444449</v>
      </c>
      <c r="T2913" s="11">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1">
        <f t="shared" si="274"/>
        <v>42354.131643518514</v>
      </c>
      <c r="T2914" s="11">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1">
        <f t="shared" si="274"/>
        <v>41828.922905092593</v>
      </c>
      <c r="T2915" s="11">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1">
        <f t="shared" si="274"/>
        <v>42017.907337962963</v>
      </c>
      <c r="T2916" s="11">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1">
        <f t="shared" si="274"/>
        <v>42415.398032407407</v>
      </c>
      <c r="T2917" s="11">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1">
        <f t="shared" si="274"/>
        <v>41755.476724537039</v>
      </c>
      <c r="T2918" s="11">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1">
        <f t="shared" si="274"/>
        <v>42245.234340277777</v>
      </c>
      <c r="T2919" s="11">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1">
        <f t="shared" si="274"/>
        <v>42278.629710648151</v>
      </c>
      <c r="T2920" s="11">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1">
        <f t="shared" si="274"/>
        <v>41826.61954861111</v>
      </c>
      <c r="T2921" s="11">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1">
        <f t="shared" si="274"/>
        <v>42058.792476851857</v>
      </c>
      <c r="T2922" s="11">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1">
        <f t="shared" si="274"/>
        <v>41877.886620370373</v>
      </c>
      <c r="T2923" s="11">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1">
        <f t="shared" si="274"/>
        <v>42097.874155092592</v>
      </c>
      <c r="T2924" s="11">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1">
        <f t="shared" si="274"/>
        <v>42013.15253472222</v>
      </c>
      <c r="T2925" s="11">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1">
        <f t="shared" si="274"/>
        <v>42103.556828703702</v>
      </c>
      <c r="T2926" s="11">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1">
        <f t="shared" si="274"/>
        <v>41863.584120370368</v>
      </c>
      <c r="T2927" s="11">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1">
        <f t="shared" si="274"/>
        <v>42044.765960648147</v>
      </c>
      <c r="T2928" s="11">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1">
        <f t="shared" si="274"/>
        <v>41806.669317129628</v>
      </c>
      <c r="T2929" s="11">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1">
        <f t="shared" si="274"/>
        <v>42403.998217592598</v>
      </c>
      <c r="T2930" s="11">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1">
        <f t="shared" si="274"/>
        <v>41754.564328703702</v>
      </c>
      <c r="T2931" s="11">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1">
        <f t="shared" si="274"/>
        <v>42101.584074074075</v>
      </c>
      <c r="T2932" s="11">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1">
        <f t="shared" si="274"/>
        <v>41872.291238425925</v>
      </c>
      <c r="T2933" s="11">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1">
        <f t="shared" si="274"/>
        <v>42025.164780092593</v>
      </c>
      <c r="T2934" s="11">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1">
        <f t="shared" si="274"/>
        <v>42495.956631944442</v>
      </c>
      <c r="T2935" s="11">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1">
        <f t="shared" si="274"/>
        <v>41775.636157407411</v>
      </c>
      <c r="T2936" s="11">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1">
        <f t="shared" si="274"/>
        <v>42553.583425925928</v>
      </c>
      <c r="T2937" s="11">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1">
        <f t="shared" si="274"/>
        <v>41912.650729166664</v>
      </c>
      <c r="T2938" s="11">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1">
        <f t="shared" si="274"/>
        <v>41803.457326388889</v>
      </c>
      <c r="T2939" s="11">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1">
        <f t="shared" si="274"/>
        <v>42004.703865740739</v>
      </c>
      <c r="T2940" s="11">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1">
        <f t="shared" si="274"/>
        <v>41845.809166666666</v>
      </c>
      <c r="T2941" s="11">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1">
        <f t="shared" si="274"/>
        <v>41982.773356481484</v>
      </c>
      <c r="T2942" s="11">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1">
        <f t="shared" si="274"/>
        <v>42034.960127314815</v>
      </c>
      <c r="T2943" s="11">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1">
        <f t="shared" si="274"/>
        <v>42334.803923611107</v>
      </c>
      <c r="T2944" s="11">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t="e">
        <f t="shared" si="271"/>
        <v>#DIV/0!</v>
      </c>
      <c r="Q2945" t="str">
        <f t="shared" si="272"/>
        <v>theater</v>
      </c>
      <c r="R2945" t="str">
        <f t="shared" si="273"/>
        <v>spaces</v>
      </c>
      <c r="S2945" s="11">
        <f t="shared" si="274"/>
        <v>42077.129398148143</v>
      </c>
      <c r="T2945" s="11">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1">
        <f t="shared" si="274"/>
        <v>42132.9143287037</v>
      </c>
      <c r="T2946" s="11">
        <f t="shared" si="275"/>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t="e">
        <f t="shared" ref="P2947:P3010" si="277">E2947/L2947</f>
        <v>#DIV/0!</v>
      </c>
      <c r="Q2947" t="str">
        <f t="shared" ref="Q2947:Q3010" si="278">LEFT(N2947,FIND("/",N2947)-1)</f>
        <v>theater</v>
      </c>
      <c r="R2947" t="str">
        <f t="shared" ref="R2947:R3010" si="279">MID(N2947,FIND("/",N2947)+1,20)</f>
        <v>spaces</v>
      </c>
      <c r="S2947" s="11">
        <f t="shared" ref="S2947:S3010" si="280">(((J2947/60)/60)/24)+DATE(1970,1,1)</f>
        <v>42118.139583333337</v>
      </c>
      <c r="T2947" s="11">
        <f t="shared" ref="T2947:T3010" si="281">(((I2947/60)/60)/24)+DATE(1970,1,1)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1">
        <f t="shared" si="280"/>
        <v>42567.531157407408</v>
      </c>
      <c r="T2948" s="11">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1">
        <f t="shared" si="280"/>
        <v>42649.562118055561</v>
      </c>
      <c r="T2949" s="11">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1">
        <f t="shared" si="280"/>
        <v>42097.649224537032</v>
      </c>
      <c r="T2950" s="11">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1">
        <f t="shared" si="280"/>
        <v>42297.823113425926</v>
      </c>
      <c r="T2951" s="11">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t="e">
        <f t="shared" si="277"/>
        <v>#DIV/0!</v>
      </c>
      <c r="Q2952" t="str">
        <f t="shared" si="278"/>
        <v>theater</v>
      </c>
      <c r="R2952" t="str">
        <f t="shared" si="279"/>
        <v>spaces</v>
      </c>
      <c r="S2952" s="11">
        <f t="shared" si="280"/>
        <v>42362.36518518519</v>
      </c>
      <c r="T2952" s="11">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1">
        <f t="shared" si="280"/>
        <v>41872.802928240737</v>
      </c>
      <c r="T2953" s="11">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1">
        <f t="shared" si="280"/>
        <v>42628.690266203703</v>
      </c>
      <c r="T2954" s="11">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1">
        <f t="shared" si="280"/>
        <v>42255.791909722218</v>
      </c>
      <c r="T2955" s="11">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t="e">
        <f t="shared" si="277"/>
        <v>#DIV/0!</v>
      </c>
      <c r="Q2956" t="str">
        <f t="shared" si="278"/>
        <v>theater</v>
      </c>
      <c r="R2956" t="str">
        <f t="shared" si="279"/>
        <v>spaces</v>
      </c>
      <c r="S2956" s="11">
        <f t="shared" si="280"/>
        <v>42790.583368055552</v>
      </c>
      <c r="T2956" s="11">
        <f t="shared" si="281"/>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1">
        <f t="shared" si="280"/>
        <v>42141.741307870368</v>
      </c>
      <c r="T2957" s="11">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1">
        <f t="shared" si="280"/>
        <v>42464.958912037036</v>
      </c>
      <c r="T2958" s="11">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1">
        <f t="shared" si="280"/>
        <v>42031.011249999996</v>
      </c>
      <c r="T2959" s="11">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t="e">
        <f t="shared" si="277"/>
        <v>#DIV/0!</v>
      </c>
      <c r="Q2960" t="str">
        <f t="shared" si="278"/>
        <v>theater</v>
      </c>
      <c r="R2960" t="str">
        <f t="shared" si="279"/>
        <v>spaces</v>
      </c>
      <c r="S2960" s="11">
        <f t="shared" si="280"/>
        <v>42438.779131944444</v>
      </c>
      <c r="T2960" s="11">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t="e">
        <f t="shared" si="277"/>
        <v>#DIV/0!</v>
      </c>
      <c r="Q2961" t="str">
        <f t="shared" si="278"/>
        <v>theater</v>
      </c>
      <c r="R2961" t="str">
        <f t="shared" si="279"/>
        <v>spaces</v>
      </c>
      <c r="S2961" s="11">
        <f t="shared" si="280"/>
        <v>42498.008391203708</v>
      </c>
      <c r="T2961" s="11">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t="e">
        <f t="shared" si="277"/>
        <v>#DIV/0!</v>
      </c>
      <c r="Q2962" t="str">
        <f t="shared" si="278"/>
        <v>theater</v>
      </c>
      <c r="R2962" t="str">
        <f t="shared" si="279"/>
        <v>spaces</v>
      </c>
      <c r="S2962" s="11">
        <f t="shared" si="280"/>
        <v>41863.757210648146</v>
      </c>
      <c r="T2962" s="11">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1">
        <f t="shared" si="280"/>
        <v>42061.212488425925</v>
      </c>
      <c r="T2963" s="11">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1">
        <f t="shared" si="280"/>
        <v>42036.24428240741</v>
      </c>
      <c r="T2964" s="11">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1">
        <f t="shared" si="280"/>
        <v>42157.470185185186</v>
      </c>
      <c r="T2965" s="11">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1">
        <f t="shared" si="280"/>
        <v>41827.909942129627</v>
      </c>
      <c r="T2966" s="11">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1">
        <f t="shared" si="280"/>
        <v>42162.729548611111</v>
      </c>
      <c r="T2967" s="11">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1">
        <f t="shared" si="280"/>
        <v>42233.738564814819</v>
      </c>
      <c r="T2968" s="11">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1">
        <f t="shared" si="280"/>
        <v>42042.197824074072</v>
      </c>
      <c r="T2969" s="11">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1">
        <f t="shared" si="280"/>
        <v>42585.523842592593</v>
      </c>
      <c r="T2970" s="11">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1">
        <f t="shared" si="280"/>
        <v>42097.786493055552</v>
      </c>
      <c r="T2971" s="11">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1">
        <f t="shared" si="280"/>
        <v>41808.669571759259</v>
      </c>
      <c r="T2972" s="11">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1">
        <f t="shared" si="280"/>
        <v>41852.658310185187</v>
      </c>
      <c r="T2973" s="11">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1">
        <f t="shared" si="280"/>
        <v>42694.110185185185</v>
      </c>
      <c r="T2974" s="11">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1">
        <f t="shared" si="280"/>
        <v>42341.818379629629</v>
      </c>
      <c r="T2975" s="11">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1">
        <f t="shared" si="280"/>
        <v>41880.061006944445</v>
      </c>
      <c r="T2976" s="11">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1">
        <f t="shared" si="280"/>
        <v>41941.683865740742</v>
      </c>
      <c r="T2977" s="11">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1">
        <f t="shared" si="280"/>
        <v>42425.730671296296</v>
      </c>
      <c r="T2978" s="11">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1">
        <f t="shared" si="280"/>
        <v>42026.88118055556</v>
      </c>
      <c r="T2979" s="11">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1">
        <f t="shared" si="280"/>
        <v>41922.640590277777</v>
      </c>
      <c r="T2980" s="11">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1">
        <f t="shared" si="280"/>
        <v>41993.824340277773</v>
      </c>
      <c r="T2981" s="11">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1">
        <f t="shared" si="280"/>
        <v>42219.915856481486</v>
      </c>
      <c r="T2982" s="11">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1">
        <f t="shared" si="280"/>
        <v>42225.559675925921</v>
      </c>
      <c r="T2983" s="11">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1">
        <f t="shared" si="280"/>
        <v>42381.686840277776</v>
      </c>
      <c r="T2984" s="11">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1">
        <f t="shared" si="280"/>
        <v>41894.632361111115</v>
      </c>
      <c r="T2985" s="11">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1">
        <f t="shared" si="280"/>
        <v>42576.278715277775</v>
      </c>
      <c r="T2986" s="11">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1">
        <f t="shared" si="280"/>
        <v>42654.973703703698</v>
      </c>
      <c r="T2987" s="11">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1">
        <f t="shared" si="280"/>
        <v>42431.500069444446</v>
      </c>
      <c r="T2988" s="11">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1">
        <f t="shared" si="280"/>
        <v>42627.307303240741</v>
      </c>
      <c r="T2989" s="11">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1">
        <f t="shared" si="280"/>
        <v>42511.362048611118</v>
      </c>
      <c r="T2990" s="11">
        <f t="shared" si="281"/>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1">
        <f t="shared" si="280"/>
        <v>42337.02039351852</v>
      </c>
      <c r="T2991" s="11">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1">
        <f t="shared" si="280"/>
        <v>42341.57430555555</v>
      </c>
      <c r="T2992" s="11">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1">
        <f t="shared" si="280"/>
        <v>42740.837152777778</v>
      </c>
      <c r="T2993" s="11">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1">
        <f t="shared" si="280"/>
        <v>42622.767476851848</v>
      </c>
      <c r="T2994" s="11">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1">
        <f t="shared" si="280"/>
        <v>42390.838738425926</v>
      </c>
      <c r="T2995" s="11">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1">
        <f t="shared" si="280"/>
        <v>41885.478842592594</v>
      </c>
      <c r="T2996" s="11">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1">
        <f t="shared" si="280"/>
        <v>42724.665173611109</v>
      </c>
      <c r="T2997" s="11">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1">
        <f t="shared" si="280"/>
        <v>42090.912500000006</v>
      </c>
      <c r="T2998" s="11">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1">
        <f t="shared" si="280"/>
        <v>42775.733715277776</v>
      </c>
      <c r="T2999" s="11">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1">
        <f t="shared" si="280"/>
        <v>41778.193622685183</v>
      </c>
      <c r="T3000" s="11">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1">
        <f t="shared" si="280"/>
        <v>42780.740277777775</v>
      </c>
      <c r="T3001" s="11">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1">
        <f t="shared" si="280"/>
        <v>42752.827199074076</v>
      </c>
      <c r="T3002" s="11">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1">
        <f t="shared" si="280"/>
        <v>42534.895625000005</v>
      </c>
      <c r="T3003" s="11">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1">
        <f t="shared" si="280"/>
        <v>41239.83625</v>
      </c>
      <c r="T3004" s="11">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1">
        <f t="shared" si="280"/>
        <v>42398.849259259259</v>
      </c>
      <c r="T3005" s="11">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1">
        <f t="shared" si="280"/>
        <v>41928.881064814814</v>
      </c>
      <c r="T3006" s="11">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1">
        <f t="shared" si="280"/>
        <v>41888.674826388888</v>
      </c>
      <c r="T3007" s="11">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1">
        <f t="shared" si="280"/>
        <v>41957.756840277783</v>
      </c>
      <c r="T3008" s="11">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1">
        <f t="shared" si="280"/>
        <v>42098.216238425928</v>
      </c>
      <c r="T3009" s="11">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1">
        <f t="shared" si="280"/>
        <v>42360.212025462963</v>
      </c>
      <c r="T3010" s="11">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E3011/L3011</f>
        <v>233.8984375</v>
      </c>
      <c r="Q3011" t="str">
        <f t="shared" ref="Q3011:Q3074" si="284">LEFT(N3011,FIND("/",N3011)-1)</f>
        <v>theater</v>
      </c>
      <c r="R3011" t="str">
        <f t="shared" ref="R3011:R3074" si="285">MID(N3011,FIND("/",N3011)+1,20)</f>
        <v>spaces</v>
      </c>
      <c r="S3011" s="11">
        <f t="shared" ref="S3011:S3074" si="286">(((J3011/60)/60)/24)+DATE(1970,1,1)</f>
        <v>41939.569907407407</v>
      </c>
      <c r="T3011" s="11">
        <f t="shared" ref="T3011:T3074" si="287">(((I3011/60)/60)/24)+DATE(1970,1,1)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1">
        <f t="shared" si="286"/>
        <v>41996.832395833335</v>
      </c>
      <c r="T3012" s="11">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1">
        <f t="shared" si="286"/>
        <v>42334.468935185185</v>
      </c>
      <c r="T3013" s="11">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1">
        <f t="shared" si="286"/>
        <v>42024.702893518523</v>
      </c>
      <c r="T3014" s="11">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1">
        <f t="shared" si="286"/>
        <v>42146.836215277777</v>
      </c>
      <c r="T3015" s="11">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1">
        <f t="shared" si="286"/>
        <v>41920.123611111114</v>
      </c>
      <c r="T3016" s="11">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1">
        <f t="shared" si="286"/>
        <v>41785.72729166667</v>
      </c>
      <c r="T3017" s="11">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1">
        <f t="shared" si="286"/>
        <v>41778.548055555555</v>
      </c>
      <c r="T3018" s="11">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1">
        <f t="shared" si="286"/>
        <v>41841.850034722222</v>
      </c>
      <c r="T3019" s="11">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1">
        <f t="shared" si="286"/>
        <v>42163.29833333334</v>
      </c>
      <c r="T3020" s="11">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1">
        <f t="shared" si="286"/>
        <v>41758.833564814813</v>
      </c>
      <c r="T3021" s="11">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1">
        <f t="shared" si="286"/>
        <v>42170.846446759257</v>
      </c>
      <c r="T3022" s="11">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1">
        <f t="shared" si="286"/>
        <v>42660.618854166663</v>
      </c>
      <c r="T3023" s="11">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1">
        <f t="shared" si="286"/>
        <v>42564.95380787037</v>
      </c>
      <c r="T3024" s="11">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1">
        <f t="shared" si="286"/>
        <v>42121.675763888896</v>
      </c>
      <c r="T3025" s="11">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1">
        <f t="shared" si="286"/>
        <v>41158.993923611109</v>
      </c>
      <c r="T3026" s="11">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1">
        <f t="shared" si="286"/>
        <v>41761.509409722225</v>
      </c>
      <c r="T3027" s="11">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1">
        <f t="shared" si="286"/>
        <v>42783.459398148145</v>
      </c>
      <c r="T3028" s="11">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1">
        <f t="shared" si="286"/>
        <v>42053.704293981486</v>
      </c>
      <c r="T3029" s="11">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1">
        <f t="shared" si="286"/>
        <v>42567.264178240745</v>
      </c>
      <c r="T3030" s="11">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1">
        <f t="shared" si="286"/>
        <v>41932.708877314813</v>
      </c>
      <c r="T3031" s="11">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1">
        <f t="shared" si="286"/>
        <v>42233.747349537036</v>
      </c>
      <c r="T3032" s="11">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1">
        <f t="shared" si="286"/>
        <v>42597.882488425923</v>
      </c>
      <c r="T3033" s="11">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1">
        <f t="shared" si="286"/>
        <v>42228.044664351852</v>
      </c>
      <c r="T3034" s="11">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1">
        <f t="shared" si="286"/>
        <v>42570.110243055555</v>
      </c>
      <c r="T3035" s="11">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1">
        <f t="shared" si="286"/>
        <v>42644.535358796296</v>
      </c>
      <c r="T3036" s="11">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1">
        <f t="shared" si="286"/>
        <v>41368.560289351852</v>
      </c>
      <c r="T3037" s="11">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1">
        <f t="shared" si="286"/>
        <v>41466.785231481481</v>
      </c>
      <c r="T3038" s="11">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1">
        <f t="shared" si="286"/>
        <v>40378.893206018518</v>
      </c>
      <c r="T3039" s="11">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1">
        <f t="shared" si="286"/>
        <v>42373.252280092594</v>
      </c>
      <c r="T3040" s="11">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1">
        <f t="shared" si="286"/>
        <v>41610.794421296298</v>
      </c>
      <c r="T3041" s="11">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1">
        <f t="shared" si="286"/>
        <v>42177.791909722218</v>
      </c>
      <c r="T3042" s="11">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1">
        <f t="shared" si="286"/>
        <v>42359.868611111116</v>
      </c>
      <c r="T3043" s="11">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1">
        <f t="shared" si="286"/>
        <v>42253.688043981485</v>
      </c>
      <c r="T3044" s="11">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1">
        <f t="shared" si="286"/>
        <v>42083.070590277777</v>
      </c>
      <c r="T3045" s="11">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1">
        <f t="shared" si="286"/>
        <v>42387.7268287037</v>
      </c>
      <c r="T3046" s="11">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1">
        <f t="shared" si="286"/>
        <v>41843.155729166669</v>
      </c>
      <c r="T3047" s="11">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1">
        <f t="shared" si="286"/>
        <v>41862.803078703706</v>
      </c>
      <c r="T3048" s="11">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1">
        <f t="shared" si="286"/>
        <v>42443.989050925928</v>
      </c>
      <c r="T3049" s="11">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1">
        <f t="shared" si="286"/>
        <v>41975.901180555549</v>
      </c>
      <c r="T3050" s="11">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1">
        <f t="shared" si="286"/>
        <v>42139.014525462961</v>
      </c>
      <c r="T3051" s="11">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1">
        <f t="shared" si="286"/>
        <v>42465.16851851852</v>
      </c>
      <c r="T3052" s="11">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1">
        <f t="shared" si="286"/>
        <v>42744.416030092587</v>
      </c>
      <c r="T3053" s="11">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1">
        <f t="shared" si="286"/>
        <v>42122.670069444444</v>
      </c>
      <c r="T3054" s="11">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1">
        <f t="shared" si="286"/>
        <v>41862.761724537035</v>
      </c>
      <c r="T3055" s="11">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t="e">
        <f t="shared" si="283"/>
        <v>#DIV/0!</v>
      </c>
      <c r="Q3056" t="str">
        <f t="shared" si="284"/>
        <v>theater</v>
      </c>
      <c r="R3056" t="str">
        <f t="shared" si="285"/>
        <v>spaces</v>
      </c>
      <c r="S3056" s="11">
        <f t="shared" si="286"/>
        <v>42027.832800925928</v>
      </c>
      <c r="T3056" s="11">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1">
        <f t="shared" si="286"/>
        <v>41953.95821759259</v>
      </c>
      <c r="T3057" s="11">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t="e">
        <f t="shared" si="283"/>
        <v>#DIV/0!</v>
      </c>
      <c r="Q3058" t="str">
        <f t="shared" si="284"/>
        <v>theater</v>
      </c>
      <c r="R3058" t="str">
        <f t="shared" si="285"/>
        <v>spaces</v>
      </c>
      <c r="S3058" s="11">
        <f t="shared" si="286"/>
        <v>41851.636388888888</v>
      </c>
      <c r="T3058" s="11">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t="e">
        <f t="shared" si="283"/>
        <v>#DIV/0!</v>
      </c>
      <c r="Q3059" t="str">
        <f t="shared" si="284"/>
        <v>theater</v>
      </c>
      <c r="R3059" t="str">
        <f t="shared" si="285"/>
        <v>spaces</v>
      </c>
      <c r="S3059" s="11">
        <f t="shared" si="286"/>
        <v>42433.650590277779</v>
      </c>
      <c r="T3059" s="11">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1">
        <f t="shared" si="286"/>
        <v>42460.374305555553</v>
      </c>
      <c r="T3060" s="11">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1">
        <f t="shared" si="286"/>
        <v>41829.935717592591</v>
      </c>
      <c r="T3061" s="11">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1">
        <f t="shared" si="286"/>
        <v>42245.274699074071</v>
      </c>
      <c r="T3062" s="11">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t="e">
        <f t="shared" si="283"/>
        <v>#DIV/0!</v>
      </c>
      <c r="Q3063" t="str">
        <f t="shared" si="284"/>
        <v>theater</v>
      </c>
      <c r="R3063" t="str">
        <f t="shared" si="285"/>
        <v>spaces</v>
      </c>
      <c r="S3063" s="11">
        <f t="shared" si="286"/>
        <v>41834.784120370372</v>
      </c>
      <c r="T3063" s="11">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1">
        <f t="shared" si="286"/>
        <v>42248.535787037035</v>
      </c>
      <c r="T3064" s="11">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1">
        <f t="shared" si="286"/>
        <v>42630.922893518517</v>
      </c>
      <c r="T3065" s="11">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1">
        <f t="shared" si="286"/>
        <v>42299.130162037036</v>
      </c>
      <c r="T3066" s="11">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1">
        <f t="shared" si="286"/>
        <v>41825.055231481485</v>
      </c>
      <c r="T3067" s="11">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1">
        <f t="shared" si="286"/>
        <v>42531.228437500002</v>
      </c>
      <c r="T3068" s="11">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1">
        <f t="shared" si="286"/>
        <v>42226.938414351855</v>
      </c>
      <c r="T3069" s="11">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1">
        <f t="shared" si="286"/>
        <v>42263.691574074073</v>
      </c>
      <c r="T3070" s="11">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1">
        <f t="shared" si="286"/>
        <v>41957.833726851852</v>
      </c>
      <c r="T3071" s="11">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1">
        <f t="shared" si="286"/>
        <v>42690.733437499999</v>
      </c>
      <c r="T3072" s="11">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1">
        <f t="shared" si="286"/>
        <v>42097.732418981483</v>
      </c>
      <c r="T3073" s="11">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1">
        <f t="shared" si="286"/>
        <v>42658.690532407403</v>
      </c>
      <c r="T3074" s="11">
        <f t="shared" si="287"/>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E3075/L3075</f>
        <v>92.142857142857139</v>
      </c>
      <c r="Q3075" t="str">
        <f t="shared" ref="Q3075:Q3138" si="290">LEFT(N3075,FIND("/",N3075)-1)</f>
        <v>theater</v>
      </c>
      <c r="R3075" t="str">
        <f t="shared" ref="R3075:R3138" si="291">MID(N3075,FIND("/",N3075)+1,20)</f>
        <v>spaces</v>
      </c>
      <c r="S3075" s="11">
        <f t="shared" ref="S3075:S3138" si="292">(((J3075/60)/60)/24)+DATE(1970,1,1)</f>
        <v>42111.684027777781</v>
      </c>
      <c r="T3075" s="11">
        <f t="shared" ref="T3075:T3138" si="293">(((I3075/60)/60)/24)+DATE(1970,1,1)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1">
        <f t="shared" si="292"/>
        <v>42409.571284722217</v>
      </c>
      <c r="T3076" s="11">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1">
        <f t="shared" si="292"/>
        <v>42551.102314814809</v>
      </c>
      <c r="T3077" s="11">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1">
        <f t="shared" si="292"/>
        <v>42226.651886574073</v>
      </c>
      <c r="T3078" s="11">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1">
        <f t="shared" si="292"/>
        <v>42766.956921296296</v>
      </c>
      <c r="T3079" s="11">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1">
        <f t="shared" si="292"/>
        <v>42031.138831018514</v>
      </c>
      <c r="T3080" s="11">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1">
        <f t="shared" si="292"/>
        <v>42055.713368055556</v>
      </c>
      <c r="T3081" s="11">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1">
        <f t="shared" si="292"/>
        <v>41940.028287037036</v>
      </c>
      <c r="T3082" s="11">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1">
        <f t="shared" si="292"/>
        <v>42237.181608796294</v>
      </c>
      <c r="T3083" s="11">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t="e">
        <f t="shared" si="289"/>
        <v>#DIV/0!</v>
      </c>
      <c r="Q3084" t="str">
        <f t="shared" si="290"/>
        <v>theater</v>
      </c>
      <c r="R3084" t="str">
        <f t="shared" si="291"/>
        <v>spaces</v>
      </c>
      <c r="S3084" s="11">
        <f t="shared" si="292"/>
        <v>42293.922986111109</v>
      </c>
      <c r="T3084" s="11">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1">
        <f t="shared" si="292"/>
        <v>41853.563402777778</v>
      </c>
      <c r="T3085" s="11">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1">
        <f t="shared" si="292"/>
        <v>42100.723738425921</v>
      </c>
      <c r="T3086" s="11">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1">
        <f t="shared" si="292"/>
        <v>42246.883784722217</v>
      </c>
      <c r="T3087" s="11">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1">
        <f t="shared" si="292"/>
        <v>42173.67082175926</v>
      </c>
      <c r="T3088" s="11">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1">
        <f t="shared" si="292"/>
        <v>42665.150347222225</v>
      </c>
      <c r="T3089" s="11">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1">
        <f t="shared" si="292"/>
        <v>41981.57230324074</v>
      </c>
      <c r="T3090" s="11">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1">
        <f t="shared" si="292"/>
        <v>42528.542627314819</v>
      </c>
      <c r="T3091" s="11">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1">
        <f t="shared" si="292"/>
        <v>42065.818807870368</v>
      </c>
      <c r="T3092" s="11">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1">
        <f t="shared" si="292"/>
        <v>42566.948414351849</v>
      </c>
      <c r="T3093" s="11">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1">
        <f t="shared" si="292"/>
        <v>42255.619351851856</v>
      </c>
      <c r="T3094" s="11">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1">
        <f t="shared" si="292"/>
        <v>41760.909039351849</v>
      </c>
      <c r="T3095" s="11">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1">
        <f t="shared" si="292"/>
        <v>42207.795787037037</v>
      </c>
      <c r="T3096" s="11">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1">
        <f t="shared" si="292"/>
        <v>42523.025231481486</v>
      </c>
      <c r="T3097" s="11">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1">
        <f t="shared" si="292"/>
        <v>42114.825532407413</v>
      </c>
      <c r="T3098" s="11">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1">
        <f t="shared" si="292"/>
        <v>42629.503483796296</v>
      </c>
      <c r="T3099" s="11">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1">
        <f t="shared" si="292"/>
        <v>42359.792233796295</v>
      </c>
      <c r="T3100" s="11">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1">
        <f t="shared" si="292"/>
        <v>42382.189710648148</v>
      </c>
      <c r="T3101" s="11">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1">
        <f t="shared" si="292"/>
        <v>41902.622395833336</v>
      </c>
      <c r="T3102" s="11">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1">
        <f t="shared" si="292"/>
        <v>42171.383530092593</v>
      </c>
      <c r="T3103" s="11">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1">
        <f t="shared" si="292"/>
        <v>42555.340486111112</v>
      </c>
      <c r="T3104" s="11">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1">
        <f t="shared" si="292"/>
        <v>42107.156319444446</v>
      </c>
      <c r="T3105" s="11">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1">
        <f t="shared" si="292"/>
        <v>42006.908692129626</v>
      </c>
      <c r="T3106" s="11">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1">
        <f t="shared" si="292"/>
        <v>41876.718935185185</v>
      </c>
      <c r="T3107" s="11">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1">
        <f t="shared" si="292"/>
        <v>42241.429120370376</v>
      </c>
      <c r="T3108" s="11">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1">
        <f t="shared" si="292"/>
        <v>42128.814247685179</v>
      </c>
      <c r="T3109" s="11">
        <f t="shared" si="293"/>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1">
        <f t="shared" si="292"/>
        <v>42062.680486111116</v>
      </c>
      <c r="T3110" s="11">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1">
        <f t="shared" si="292"/>
        <v>41844.125115740739</v>
      </c>
      <c r="T3111" s="11">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1">
        <f t="shared" si="292"/>
        <v>42745.031469907408</v>
      </c>
      <c r="T3112" s="11">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1">
        <f t="shared" si="292"/>
        <v>41885.595138888886</v>
      </c>
      <c r="T3113" s="11">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1">
        <f t="shared" si="292"/>
        <v>42615.121921296297</v>
      </c>
      <c r="T3114" s="11">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1">
        <f t="shared" si="292"/>
        <v>42081.731273148151</v>
      </c>
      <c r="T3115" s="11">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t="e">
        <f t="shared" si="289"/>
        <v>#DIV/0!</v>
      </c>
      <c r="Q3116" t="str">
        <f t="shared" si="290"/>
        <v>theater</v>
      </c>
      <c r="R3116" t="str">
        <f t="shared" si="291"/>
        <v>spaces</v>
      </c>
      <c r="S3116" s="11">
        <f t="shared" si="292"/>
        <v>41843.632523148146</v>
      </c>
      <c r="T3116" s="11">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1">
        <f t="shared" si="292"/>
        <v>42496.447071759263</v>
      </c>
      <c r="T3117" s="11">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1">
        <f t="shared" si="292"/>
        <v>42081.515335648146</v>
      </c>
      <c r="T3118" s="11">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1">
        <f t="shared" si="292"/>
        <v>42509.374537037031</v>
      </c>
      <c r="T3119" s="11">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1">
        <f t="shared" si="292"/>
        <v>42534.649571759262</v>
      </c>
      <c r="T3120" s="11">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1">
        <f t="shared" si="292"/>
        <v>42060.04550925926</v>
      </c>
      <c r="T3121" s="11">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1">
        <f t="shared" si="292"/>
        <v>42435.942083333335</v>
      </c>
      <c r="T3122" s="11">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1">
        <f t="shared" si="292"/>
        <v>41848.679803240739</v>
      </c>
      <c r="T3123" s="11">
        <f t="shared" si="293"/>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1">
        <f t="shared" si="292"/>
        <v>42678.932083333333</v>
      </c>
      <c r="T3124" s="11">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1">
        <f t="shared" si="292"/>
        <v>42530.993032407408</v>
      </c>
      <c r="T3125" s="11">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1">
        <f t="shared" si="292"/>
        <v>41977.780104166668</v>
      </c>
      <c r="T3126" s="11">
        <f t="shared" si="293"/>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t="e">
        <f t="shared" si="289"/>
        <v>#DIV/0!</v>
      </c>
      <c r="Q3127" t="str">
        <f t="shared" si="290"/>
        <v>theater</v>
      </c>
      <c r="R3127" t="str">
        <f t="shared" si="291"/>
        <v>spaces</v>
      </c>
      <c r="S3127" s="11">
        <f t="shared" si="292"/>
        <v>42346.20685185185</v>
      </c>
      <c r="T3127" s="11">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1">
        <f t="shared" si="292"/>
        <v>42427.01807870371</v>
      </c>
      <c r="T3128" s="11">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t="e">
        <f t="shared" si="289"/>
        <v>#DIV/0!</v>
      </c>
      <c r="Q3129" t="str">
        <f t="shared" si="290"/>
        <v>theater</v>
      </c>
      <c r="R3129" t="str">
        <f t="shared" si="291"/>
        <v>spaces</v>
      </c>
      <c r="S3129" s="11">
        <f t="shared" si="292"/>
        <v>42034.856817129628</v>
      </c>
      <c r="T3129" s="11">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1">
        <f t="shared" si="292"/>
        <v>42780.825706018513</v>
      </c>
      <c r="T3130" s="11">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1">
        <f t="shared" si="292"/>
        <v>42803.842812499999</v>
      </c>
      <c r="T3131" s="11">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1">
        <f t="shared" si="292"/>
        <v>42808.640231481477</v>
      </c>
      <c r="T3132" s="11">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1">
        <f t="shared" si="292"/>
        <v>42803.579224537039</v>
      </c>
      <c r="T3133" s="11">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1">
        <f t="shared" si="292"/>
        <v>42786.350231481483</v>
      </c>
      <c r="T3134" s="11">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1">
        <f t="shared" si="292"/>
        <v>42788.565208333333</v>
      </c>
      <c r="T3135" s="11">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1">
        <f t="shared" si="292"/>
        <v>42800.720127314817</v>
      </c>
      <c r="T3136" s="11">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1">
        <f t="shared" si="292"/>
        <v>42807.151863425926</v>
      </c>
      <c r="T3137" s="11">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1">
        <f t="shared" si="292"/>
        <v>42789.462430555555</v>
      </c>
      <c r="T3138" s="11">
        <f t="shared" si="293"/>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E3139/L3139</f>
        <v>50</v>
      </c>
      <c r="Q3139" t="str">
        <f t="shared" ref="Q3139:Q3202" si="296">LEFT(N3139,FIND("/",N3139)-1)</f>
        <v>theater</v>
      </c>
      <c r="R3139" t="str">
        <f t="shared" ref="R3139:R3202" si="297">MID(N3139,FIND("/",N3139)+1,20)</f>
        <v>plays</v>
      </c>
      <c r="S3139" s="11">
        <f t="shared" ref="S3139:S3202" si="298">(((J3139/60)/60)/24)+DATE(1970,1,1)</f>
        <v>42807.885057870371</v>
      </c>
      <c r="T3139" s="11">
        <f t="shared" ref="T3139:T3202" si="2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t="e">
        <f t="shared" si="295"/>
        <v>#DIV/0!</v>
      </c>
      <c r="Q3140" t="str">
        <f t="shared" si="296"/>
        <v>theater</v>
      </c>
      <c r="R3140" t="str">
        <f t="shared" si="297"/>
        <v>plays</v>
      </c>
      <c r="S3140" s="11">
        <f t="shared" si="298"/>
        <v>42809.645914351851</v>
      </c>
      <c r="T3140" s="11">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1">
        <f t="shared" si="298"/>
        <v>42785.270370370374</v>
      </c>
      <c r="T3141" s="11">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1">
        <f t="shared" si="298"/>
        <v>42802.718784722223</v>
      </c>
      <c r="T3142" s="11">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1">
        <f t="shared" si="298"/>
        <v>42800.753333333334</v>
      </c>
      <c r="T3143" s="11">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1">
        <f t="shared" si="298"/>
        <v>42783.513182870374</v>
      </c>
      <c r="T3144" s="11">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t="e">
        <f t="shared" si="295"/>
        <v>#DIV/0!</v>
      </c>
      <c r="Q3145" t="str">
        <f t="shared" si="296"/>
        <v>theater</v>
      </c>
      <c r="R3145" t="str">
        <f t="shared" si="297"/>
        <v>plays</v>
      </c>
      <c r="S3145" s="11">
        <f t="shared" si="298"/>
        <v>42808.358287037037</v>
      </c>
      <c r="T3145" s="11">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1">
        <f t="shared" si="298"/>
        <v>42796.538275462968</v>
      </c>
      <c r="T3146" s="11">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t="e">
        <f t="shared" si="295"/>
        <v>#DIV/0!</v>
      </c>
      <c r="Q3147" t="str">
        <f t="shared" si="296"/>
        <v>theater</v>
      </c>
      <c r="R3147" t="str">
        <f t="shared" si="297"/>
        <v>plays</v>
      </c>
      <c r="S3147" s="11">
        <f t="shared" si="298"/>
        <v>42762.040902777779</v>
      </c>
      <c r="T3147" s="11">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1">
        <f t="shared" si="298"/>
        <v>42796.682476851856</v>
      </c>
      <c r="T3148" s="11">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1">
        <f t="shared" si="298"/>
        <v>41909.969386574077</v>
      </c>
      <c r="T3149" s="11">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1">
        <f t="shared" si="298"/>
        <v>41891.665324074071</v>
      </c>
      <c r="T3150" s="11">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1">
        <f t="shared" si="298"/>
        <v>41226.017361111109</v>
      </c>
      <c r="T3151" s="11">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1">
        <f t="shared" si="298"/>
        <v>40478.263923611114</v>
      </c>
      <c r="T3152" s="11">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1">
        <f t="shared" si="298"/>
        <v>41862.83997685185</v>
      </c>
      <c r="T3153" s="11">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1">
        <f t="shared" si="298"/>
        <v>41550.867673611108</v>
      </c>
      <c r="T3154" s="11">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1">
        <f t="shared" si="298"/>
        <v>40633.154363425929</v>
      </c>
      <c r="T3155" s="11">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1">
        <f t="shared" si="298"/>
        <v>40970.875671296293</v>
      </c>
      <c r="T3156" s="11">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1">
        <f t="shared" si="298"/>
        <v>41233.499131944445</v>
      </c>
      <c r="T3157" s="11">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1">
        <f t="shared" si="298"/>
        <v>41026.953055555554</v>
      </c>
      <c r="T3158" s="11">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1">
        <f t="shared" si="298"/>
        <v>41829.788252314815</v>
      </c>
      <c r="T3159" s="11">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1">
        <f t="shared" si="298"/>
        <v>41447.839722222219</v>
      </c>
      <c r="T3160" s="11">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1">
        <f t="shared" si="298"/>
        <v>40884.066678240742</v>
      </c>
      <c r="T3161" s="11">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1">
        <f t="shared" si="298"/>
        <v>41841.26489583333</v>
      </c>
      <c r="T3162" s="11">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1">
        <f t="shared" si="298"/>
        <v>41897.536134259259</v>
      </c>
      <c r="T3163" s="11">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1">
        <f t="shared" si="298"/>
        <v>41799.685902777775</v>
      </c>
      <c r="T3164" s="11">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1">
        <f t="shared" si="298"/>
        <v>41775.753761574073</v>
      </c>
      <c r="T3165" s="11">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1">
        <f t="shared" si="298"/>
        <v>41766.80572916667</v>
      </c>
      <c r="T3166" s="11">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1">
        <f t="shared" si="298"/>
        <v>40644.159259259257</v>
      </c>
      <c r="T3167" s="11">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1">
        <f t="shared" si="298"/>
        <v>41940.69158564815</v>
      </c>
      <c r="T3168" s="11">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1">
        <f t="shared" si="298"/>
        <v>41839.175706018519</v>
      </c>
      <c r="T3169" s="11">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1">
        <f t="shared" si="298"/>
        <v>41772.105937500004</v>
      </c>
      <c r="T3170" s="11">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1">
        <f t="shared" si="298"/>
        <v>41591.737974537034</v>
      </c>
      <c r="T3171" s="11">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1">
        <f t="shared" si="298"/>
        <v>41789.080370370371</v>
      </c>
      <c r="T3172" s="11">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1">
        <f t="shared" si="298"/>
        <v>42466.608310185184</v>
      </c>
      <c r="T3173" s="11">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1">
        <f t="shared" si="298"/>
        <v>40923.729953703703</v>
      </c>
      <c r="T3174" s="11">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1">
        <f t="shared" si="298"/>
        <v>41878.878379629627</v>
      </c>
      <c r="T3175" s="11">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1">
        <f t="shared" si="298"/>
        <v>41862.864675925928</v>
      </c>
      <c r="T3176" s="11">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1">
        <f t="shared" si="298"/>
        <v>40531.886886574073</v>
      </c>
      <c r="T3177" s="11">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1">
        <f t="shared" si="298"/>
        <v>41477.930914351848</v>
      </c>
      <c r="T3178" s="11">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1">
        <f t="shared" si="298"/>
        <v>41781.666770833333</v>
      </c>
      <c r="T3179" s="11">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1">
        <f t="shared" si="298"/>
        <v>41806.605034722219</v>
      </c>
      <c r="T3180" s="11">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1">
        <f t="shared" si="298"/>
        <v>41375.702210648145</v>
      </c>
      <c r="T3181" s="11">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1">
        <f t="shared" si="298"/>
        <v>41780.412604166668</v>
      </c>
      <c r="T3182" s="11">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1">
        <f t="shared" si="298"/>
        <v>41779.310034722221</v>
      </c>
      <c r="T3183" s="11">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1">
        <f t="shared" si="298"/>
        <v>40883.949317129627</v>
      </c>
      <c r="T3184" s="11">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1">
        <f t="shared" si="298"/>
        <v>41491.79478009259</v>
      </c>
      <c r="T3185" s="11">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1">
        <f t="shared" si="298"/>
        <v>41791.993414351848</v>
      </c>
      <c r="T3186" s="11">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1">
        <f t="shared" si="298"/>
        <v>41829.977326388893</v>
      </c>
      <c r="T3187" s="11">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1">
        <f t="shared" si="298"/>
        <v>41868.924050925925</v>
      </c>
      <c r="T3188" s="11">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1">
        <f t="shared" si="298"/>
        <v>41835.666354166664</v>
      </c>
      <c r="T3189" s="11">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1">
        <f t="shared" si="298"/>
        <v>42144.415532407409</v>
      </c>
      <c r="T3190" s="11">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1">
        <f t="shared" si="298"/>
        <v>42118.346435185187</v>
      </c>
      <c r="T3191" s="11">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t="e">
        <f t="shared" si="295"/>
        <v>#DIV/0!</v>
      </c>
      <c r="Q3192" t="str">
        <f t="shared" si="296"/>
        <v>theater</v>
      </c>
      <c r="R3192" t="str">
        <f t="shared" si="297"/>
        <v>musical</v>
      </c>
      <c r="S3192" s="11">
        <f t="shared" si="298"/>
        <v>42683.151331018518</v>
      </c>
      <c r="T3192" s="11">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1">
        <f t="shared" si="298"/>
        <v>42538.755428240736</v>
      </c>
      <c r="T3193" s="11">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1">
        <f t="shared" si="298"/>
        <v>42018.94049768518</v>
      </c>
      <c r="T3194" s="11">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1">
        <f t="shared" si="298"/>
        <v>42010.968240740738</v>
      </c>
      <c r="T3195" s="11">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t="e">
        <f t="shared" si="295"/>
        <v>#DIV/0!</v>
      </c>
      <c r="Q3196" t="str">
        <f t="shared" si="296"/>
        <v>theater</v>
      </c>
      <c r="R3196" t="str">
        <f t="shared" si="297"/>
        <v>musical</v>
      </c>
      <c r="S3196" s="11">
        <f t="shared" si="298"/>
        <v>42182.062476851846</v>
      </c>
      <c r="T3196" s="11">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1">
        <f t="shared" si="298"/>
        <v>42017.594236111108</v>
      </c>
      <c r="T3197" s="11">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1">
        <f t="shared" si="298"/>
        <v>42157.598090277781</v>
      </c>
      <c r="T3198" s="11">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1">
        <f t="shared" si="298"/>
        <v>42009.493263888886</v>
      </c>
      <c r="T3199" s="11">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1">
        <f t="shared" si="298"/>
        <v>42013.424502314811</v>
      </c>
      <c r="T3200" s="11">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1">
        <f t="shared" si="298"/>
        <v>41858.761782407404</v>
      </c>
      <c r="T3201" s="11">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1">
        <f t="shared" si="298"/>
        <v>42460.320613425924</v>
      </c>
      <c r="T3202" s="11">
        <f t="shared" si="2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E3203/L3203</f>
        <v>12.5</v>
      </c>
      <c r="Q3203" t="str">
        <f t="shared" ref="Q3203:Q3266" si="302">LEFT(N3203,FIND("/",N3203)-1)</f>
        <v>theater</v>
      </c>
      <c r="R3203" t="str">
        <f t="shared" ref="R3203:R3266" si="303">MID(N3203,FIND("/",N3203)+1,20)</f>
        <v>musical</v>
      </c>
      <c r="S3203" s="11">
        <f t="shared" ref="S3203:S3266" si="304">(((J3203/60)/60)/24)+DATE(1970,1,1)</f>
        <v>41861.767094907409</v>
      </c>
      <c r="T3203" s="11">
        <f t="shared" ref="T3203:T3266" si="305">(((I3203/60)/60)/24)+DATE(1970,1,1)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1">
        <f t="shared" si="304"/>
        <v>42293.853541666671</v>
      </c>
      <c r="T3204" s="11">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1">
        <f t="shared" si="304"/>
        <v>42242.988680555558</v>
      </c>
      <c r="T3205" s="11">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t="e">
        <f t="shared" si="301"/>
        <v>#DIV/0!</v>
      </c>
      <c r="Q3206" t="str">
        <f t="shared" si="302"/>
        <v>theater</v>
      </c>
      <c r="R3206" t="str">
        <f t="shared" si="303"/>
        <v>musical</v>
      </c>
      <c r="S3206" s="11">
        <f t="shared" si="304"/>
        <v>42172.686099537037</v>
      </c>
      <c r="T3206" s="11">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1">
        <f t="shared" si="304"/>
        <v>42095.374675925923</v>
      </c>
      <c r="T3207" s="11">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t="e">
        <f t="shared" si="301"/>
        <v>#DIV/0!</v>
      </c>
      <c r="Q3208" t="str">
        <f t="shared" si="302"/>
        <v>theater</v>
      </c>
      <c r="R3208" t="str">
        <f t="shared" si="303"/>
        <v>musical</v>
      </c>
      <c r="S3208" s="11">
        <f t="shared" si="304"/>
        <v>42236.276053240741</v>
      </c>
      <c r="T3208" s="11">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1">
        <f t="shared" si="304"/>
        <v>42057.277858796297</v>
      </c>
      <c r="T3209" s="11">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1">
        <f t="shared" si="304"/>
        <v>41827.605057870373</v>
      </c>
      <c r="T3210" s="11">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1">
        <f t="shared" si="304"/>
        <v>41778.637245370373</v>
      </c>
      <c r="T3211" s="11">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1">
        <f t="shared" si="304"/>
        <v>41013.936562499999</v>
      </c>
      <c r="T3212" s="11">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1">
        <f t="shared" si="304"/>
        <v>41834.586574074077</v>
      </c>
      <c r="T3213" s="11">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1">
        <f t="shared" si="304"/>
        <v>41829.795729166668</v>
      </c>
      <c r="T3214" s="11">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1">
        <f t="shared" si="304"/>
        <v>42171.763414351852</v>
      </c>
      <c r="T3215" s="11">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1">
        <f t="shared" si="304"/>
        <v>42337.792511574073</v>
      </c>
      <c r="T3216" s="11">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1">
        <f t="shared" si="304"/>
        <v>42219.665173611109</v>
      </c>
      <c r="T3217" s="11">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1">
        <f t="shared" si="304"/>
        <v>42165.462627314817</v>
      </c>
      <c r="T3218" s="11">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1">
        <f t="shared" si="304"/>
        <v>42648.546111111107</v>
      </c>
      <c r="T3219" s="11">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1">
        <f t="shared" si="304"/>
        <v>41971.002152777779</v>
      </c>
      <c r="T3220" s="11">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1">
        <f t="shared" si="304"/>
        <v>42050.983182870375</v>
      </c>
      <c r="T3221" s="11">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1">
        <f t="shared" si="304"/>
        <v>42772.833379629628</v>
      </c>
      <c r="T3222" s="11">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1">
        <f t="shared" si="304"/>
        <v>42155.696793981479</v>
      </c>
      <c r="T3223" s="11">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1">
        <f t="shared" si="304"/>
        <v>42270.582141203704</v>
      </c>
      <c r="T3224" s="11">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1">
        <f t="shared" si="304"/>
        <v>42206.835370370376</v>
      </c>
      <c r="T3225" s="11">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1">
        <f t="shared" si="304"/>
        <v>42697.850844907407</v>
      </c>
      <c r="T3226" s="11">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1">
        <f t="shared" si="304"/>
        <v>42503.559467592597</v>
      </c>
      <c r="T3227" s="11">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1">
        <f t="shared" si="304"/>
        <v>42277.583472222221</v>
      </c>
      <c r="T3228" s="11">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1">
        <f t="shared" si="304"/>
        <v>42722.882361111115</v>
      </c>
      <c r="T3229" s="11">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1">
        <f t="shared" si="304"/>
        <v>42323.70930555556</v>
      </c>
      <c r="T3230" s="11">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1">
        <f t="shared" si="304"/>
        <v>41933.291643518518</v>
      </c>
      <c r="T3231" s="11">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1">
        <f t="shared" si="304"/>
        <v>41898.168125000004</v>
      </c>
      <c r="T3232" s="11">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1">
        <f t="shared" si="304"/>
        <v>42446.943831018521</v>
      </c>
      <c r="T3233" s="11">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1">
        <f t="shared" si="304"/>
        <v>42463.81385416667</v>
      </c>
      <c r="T3234" s="11">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1">
        <f t="shared" si="304"/>
        <v>42766.805034722223</v>
      </c>
      <c r="T3235" s="11">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1">
        <f t="shared" si="304"/>
        <v>42734.789444444439</v>
      </c>
      <c r="T3236" s="11">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1">
        <f t="shared" si="304"/>
        <v>42522.347812499997</v>
      </c>
      <c r="T3237" s="11">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1">
        <f t="shared" si="304"/>
        <v>42702.917048611111</v>
      </c>
      <c r="T3238" s="11">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1">
        <f t="shared" si="304"/>
        <v>42252.474351851852</v>
      </c>
      <c r="T3239" s="11">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1">
        <f t="shared" si="304"/>
        <v>42156.510393518518</v>
      </c>
      <c r="T3240" s="11">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1">
        <f t="shared" si="304"/>
        <v>42278.089039351849</v>
      </c>
      <c r="T3241" s="11">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1">
        <f t="shared" si="304"/>
        <v>42754.693842592591</v>
      </c>
      <c r="T3242" s="11">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1">
        <f t="shared" si="304"/>
        <v>41893.324884259258</v>
      </c>
      <c r="T3243" s="11">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1">
        <f t="shared" si="304"/>
        <v>41871.755694444444</v>
      </c>
      <c r="T3244" s="11">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1">
        <f t="shared" si="304"/>
        <v>42262.096782407403</v>
      </c>
      <c r="T3245" s="11">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1">
        <f t="shared" si="304"/>
        <v>42675.694236111114</v>
      </c>
      <c r="T3246" s="11">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1">
        <f t="shared" si="304"/>
        <v>42135.60020833333</v>
      </c>
      <c r="T3247" s="11">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1">
        <f t="shared" si="304"/>
        <v>42230.472222222219</v>
      </c>
      <c r="T3248" s="11">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1">
        <f t="shared" si="304"/>
        <v>42167.434166666666</v>
      </c>
      <c r="T3249" s="11">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1">
        <f t="shared" si="304"/>
        <v>42068.888391203705</v>
      </c>
      <c r="T3250" s="11">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1">
        <f t="shared" si="304"/>
        <v>42145.746689814812</v>
      </c>
      <c r="T3251" s="11">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1">
        <f t="shared" si="304"/>
        <v>41918.742175925923</v>
      </c>
      <c r="T3252" s="11">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1">
        <f t="shared" si="304"/>
        <v>42146.731087962966</v>
      </c>
      <c r="T3253" s="11">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1">
        <f t="shared" si="304"/>
        <v>42590.472685185188</v>
      </c>
      <c r="T3254" s="11">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1">
        <f t="shared" si="304"/>
        <v>42602.576712962968</v>
      </c>
      <c r="T3255" s="11">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1">
        <f t="shared" si="304"/>
        <v>42059.085752314815</v>
      </c>
      <c r="T3256" s="11">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1">
        <f t="shared" si="304"/>
        <v>41889.768229166664</v>
      </c>
      <c r="T3257" s="11">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1">
        <f t="shared" si="304"/>
        <v>42144.573807870373</v>
      </c>
      <c r="T3258" s="11">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1">
        <f t="shared" si="304"/>
        <v>42758.559629629628</v>
      </c>
      <c r="T3259" s="11">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1">
        <f t="shared" si="304"/>
        <v>41982.887280092589</v>
      </c>
      <c r="T3260" s="11">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1">
        <f t="shared" si="304"/>
        <v>42614.760937500003</v>
      </c>
      <c r="T3261" s="11">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1">
        <f t="shared" si="304"/>
        <v>42303.672662037032</v>
      </c>
      <c r="T3262" s="11">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1">
        <f t="shared" si="304"/>
        <v>42171.725416666668</v>
      </c>
      <c r="T3263" s="11">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1">
        <f t="shared" si="304"/>
        <v>41964.315532407403</v>
      </c>
      <c r="T3264" s="11">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1">
        <f t="shared" si="304"/>
        <v>42284.516064814816</v>
      </c>
      <c r="T3265" s="11">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1">
        <f t="shared" si="304"/>
        <v>42016.800208333334</v>
      </c>
      <c r="T3266" s="11">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E3267/L3267</f>
        <v>70.285714285714292</v>
      </c>
      <c r="Q3267" t="str">
        <f t="shared" ref="Q3267:Q3330" si="308">LEFT(N3267,FIND("/",N3267)-1)</f>
        <v>theater</v>
      </c>
      <c r="R3267" t="str">
        <f t="shared" ref="R3267:R3330" si="309">MID(N3267,FIND("/",N3267)+1,20)</f>
        <v>plays</v>
      </c>
      <c r="S3267" s="11">
        <f t="shared" ref="S3267:S3330" si="310">(((J3267/60)/60)/24)+DATE(1970,1,1)</f>
        <v>42311.711979166663</v>
      </c>
      <c r="T3267" s="11">
        <f t="shared" ref="T3267:T3330" si="311">(((I3267/60)/60)/24)+DATE(1970,1,1)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1">
        <f t="shared" si="310"/>
        <v>42136.536134259266</v>
      </c>
      <c r="T3268" s="11">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1">
        <f t="shared" si="310"/>
        <v>42172.757638888885</v>
      </c>
      <c r="T3269" s="11">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1">
        <f t="shared" si="310"/>
        <v>42590.90425925926</v>
      </c>
      <c r="T3270" s="11">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1">
        <f t="shared" si="310"/>
        <v>42137.395798611105</v>
      </c>
      <c r="T3271" s="11">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1">
        <f t="shared" si="310"/>
        <v>42167.533159722225</v>
      </c>
      <c r="T3272" s="11">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1">
        <f t="shared" si="310"/>
        <v>41915.437210648146</v>
      </c>
      <c r="T3273" s="11">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1">
        <f t="shared" si="310"/>
        <v>42284.500104166669</v>
      </c>
      <c r="T3274" s="11">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1">
        <f t="shared" si="310"/>
        <v>42611.801412037035</v>
      </c>
      <c r="T3275" s="11">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1">
        <f t="shared" si="310"/>
        <v>42400.704537037032</v>
      </c>
      <c r="T3276" s="11">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1">
        <f t="shared" si="310"/>
        <v>42017.88045138889</v>
      </c>
      <c r="T3277" s="11">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1">
        <f t="shared" si="310"/>
        <v>42426.949988425928</v>
      </c>
      <c r="T3278" s="11">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1">
        <f t="shared" si="310"/>
        <v>41931.682939814818</v>
      </c>
      <c r="T3279" s="11">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1">
        <f t="shared" si="310"/>
        <v>42124.848414351851</v>
      </c>
      <c r="T3280" s="11">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1">
        <f t="shared" si="310"/>
        <v>42431.102534722217</v>
      </c>
      <c r="T3281" s="11">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1">
        <f t="shared" si="310"/>
        <v>42121.756921296299</v>
      </c>
      <c r="T3282" s="11">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1">
        <f t="shared" si="310"/>
        <v>42219.019733796296</v>
      </c>
      <c r="T3283" s="11">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1">
        <f t="shared" si="310"/>
        <v>42445.19430555556</v>
      </c>
      <c r="T3284" s="11">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1">
        <f t="shared" si="310"/>
        <v>42379.74418981481</v>
      </c>
      <c r="T3285" s="11">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1">
        <f t="shared" si="310"/>
        <v>42380.884872685187</v>
      </c>
      <c r="T3286" s="11">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1">
        <f t="shared" si="310"/>
        <v>42762.942430555559</v>
      </c>
      <c r="T3287" s="11">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1">
        <f t="shared" si="310"/>
        <v>42567.840069444443</v>
      </c>
      <c r="T3288" s="11">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1">
        <f t="shared" si="310"/>
        <v>42311.750324074077</v>
      </c>
      <c r="T3289" s="11">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1">
        <f t="shared" si="310"/>
        <v>42505.774479166663</v>
      </c>
      <c r="T3290" s="11">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1">
        <f t="shared" si="310"/>
        <v>42758.368078703701</v>
      </c>
      <c r="T3291" s="11">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1">
        <f t="shared" si="310"/>
        <v>42775.51494212963</v>
      </c>
      <c r="T3292" s="11">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1">
        <f t="shared" si="310"/>
        <v>42232.702546296292</v>
      </c>
      <c r="T3293" s="11">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1">
        <f t="shared" si="310"/>
        <v>42282.770231481481</v>
      </c>
      <c r="T3294" s="11">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1">
        <f t="shared" si="310"/>
        <v>42768.425370370373</v>
      </c>
      <c r="T3295" s="11">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1">
        <f t="shared" si="310"/>
        <v>42141.541134259256</v>
      </c>
      <c r="T3296" s="11">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1">
        <f t="shared" si="310"/>
        <v>42609.442465277782</v>
      </c>
      <c r="T3297" s="11">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1">
        <f t="shared" si="310"/>
        <v>42309.756620370375</v>
      </c>
      <c r="T3298" s="11">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1">
        <f t="shared" si="310"/>
        <v>42193.771481481483</v>
      </c>
      <c r="T3299" s="11">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1">
        <f t="shared" si="310"/>
        <v>42239.957962962959</v>
      </c>
      <c r="T3300" s="11">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1">
        <f t="shared" si="310"/>
        <v>42261.917395833334</v>
      </c>
      <c r="T3301" s="11">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1">
        <f t="shared" si="310"/>
        <v>42102.743773148148</v>
      </c>
      <c r="T3302" s="11">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1">
        <f t="shared" si="310"/>
        <v>42538.73583333334</v>
      </c>
      <c r="T3303" s="11">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1">
        <f t="shared" si="310"/>
        <v>42681.35157407407</v>
      </c>
      <c r="T3304" s="11">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1">
        <f t="shared" si="310"/>
        <v>42056.65143518518</v>
      </c>
      <c r="T3305" s="11">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1">
        <f t="shared" si="310"/>
        <v>42696.624444444446</v>
      </c>
      <c r="T3306" s="11">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1">
        <f t="shared" si="310"/>
        <v>42186.855879629627</v>
      </c>
      <c r="T3307" s="11">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1">
        <f t="shared" si="310"/>
        <v>42493.219236111108</v>
      </c>
      <c r="T3308" s="11">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1">
        <f t="shared" si="310"/>
        <v>42475.057164351849</v>
      </c>
      <c r="T3309" s="11">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1">
        <f t="shared" si="310"/>
        <v>42452.876909722225</v>
      </c>
      <c r="T3310" s="11">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1">
        <f t="shared" si="310"/>
        <v>42628.650208333333</v>
      </c>
      <c r="T3311" s="11">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1">
        <f t="shared" si="310"/>
        <v>42253.928530092591</v>
      </c>
      <c r="T3312" s="11">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1">
        <f t="shared" si="310"/>
        <v>42264.29178240741</v>
      </c>
      <c r="T3313" s="11">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1">
        <f t="shared" si="310"/>
        <v>42664.809560185182</v>
      </c>
      <c r="T3314" s="11">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1">
        <f t="shared" si="310"/>
        <v>42382.244409722218</v>
      </c>
      <c r="T3315" s="11">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1">
        <f t="shared" si="310"/>
        <v>42105.267488425925</v>
      </c>
      <c r="T3316" s="11">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1">
        <f t="shared" si="310"/>
        <v>42466.303715277783</v>
      </c>
      <c r="T3317" s="11">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1">
        <f t="shared" si="310"/>
        <v>41826.871238425927</v>
      </c>
      <c r="T3318" s="11">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1">
        <f t="shared" si="310"/>
        <v>42499.039629629624</v>
      </c>
      <c r="T3319" s="11">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1">
        <f t="shared" si="310"/>
        <v>42431.302002314813</v>
      </c>
      <c r="T3320" s="11">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1">
        <f t="shared" si="310"/>
        <v>41990.585486111115</v>
      </c>
      <c r="T3321" s="11">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1">
        <f t="shared" si="310"/>
        <v>42513.045798611114</v>
      </c>
      <c r="T3322" s="11">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1">
        <f t="shared" si="310"/>
        <v>41914.100289351853</v>
      </c>
      <c r="T3323" s="11">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1">
        <f t="shared" si="310"/>
        <v>42521.010370370372</v>
      </c>
      <c r="T3324" s="11">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1">
        <f t="shared" si="310"/>
        <v>42608.36583333333</v>
      </c>
      <c r="T3325" s="11">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1">
        <f t="shared" si="310"/>
        <v>42512.58321759259</v>
      </c>
      <c r="T3326" s="11">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1">
        <f t="shared" si="310"/>
        <v>42064.785613425927</v>
      </c>
      <c r="T3327" s="11">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1">
        <f t="shared" si="310"/>
        <v>42041.714178240742</v>
      </c>
      <c r="T3328" s="11">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1">
        <f t="shared" si="310"/>
        <v>42468.374606481477</v>
      </c>
      <c r="T3329" s="11">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1">
        <f t="shared" si="310"/>
        <v>41822.57503472222</v>
      </c>
      <c r="T3330" s="11">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E3331/L3331</f>
        <v>44.92307692307692</v>
      </c>
      <c r="Q3331" t="str">
        <f t="shared" ref="Q3331:Q3394" si="314">LEFT(N3331,FIND("/",N3331)-1)</f>
        <v>theater</v>
      </c>
      <c r="R3331" t="str">
        <f t="shared" ref="R3331:R3394" si="315">MID(N3331,FIND("/",N3331)+1,20)</f>
        <v>plays</v>
      </c>
      <c r="S3331" s="11">
        <f t="shared" ref="S3331:S3394" si="316">(((J3331/60)/60)/24)+DATE(1970,1,1)</f>
        <v>41837.323009259257</v>
      </c>
      <c r="T3331" s="11">
        <f t="shared" ref="T3331:T3394" si="317">(((I3331/60)/60)/24)+DATE(1970,1,1)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1">
        <f t="shared" si="316"/>
        <v>42065.887361111112</v>
      </c>
      <c r="T3332" s="11">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1">
        <f t="shared" si="316"/>
        <v>42248.697754629626</v>
      </c>
      <c r="T3333" s="11">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1">
        <f t="shared" si="316"/>
        <v>41809.860300925924</v>
      </c>
      <c r="T3334" s="11">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1">
        <f t="shared" si="316"/>
        <v>42148.676851851851</v>
      </c>
      <c r="T3335" s="11">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1">
        <f t="shared" si="316"/>
        <v>42185.521087962959</v>
      </c>
      <c r="T3336" s="11">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1">
        <f t="shared" si="316"/>
        <v>41827.674143518518</v>
      </c>
      <c r="T3337" s="11">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1">
        <f t="shared" si="316"/>
        <v>42437.398680555561</v>
      </c>
      <c r="T3338" s="11">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1">
        <f t="shared" si="316"/>
        <v>41901.282025462962</v>
      </c>
      <c r="T3339" s="11">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1">
        <f t="shared" si="316"/>
        <v>42769.574999999997</v>
      </c>
      <c r="T3340" s="11">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1">
        <f t="shared" si="316"/>
        <v>42549.665717592594</v>
      </c>
      <c r="T3341" s="11">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1">
        <f t="shared" si="316"/>
        <v>42685.974004629628</v>
      </c>
      <c r="T3342" s="11">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1">
        <f t="shared" si="316"/>
        <v>42510.798854166671</v>
      </c>
      <c r="T3343" s="11">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1">
        <f t="shared" si="316"/>
        <v>42062.296412037031</v>
      </c>
      <c r="T3344" s="11">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1">
        <f t="shared" si="316"/>
        <v>42452.916481481487</v>
      </c>
      <c r="T3345" s="11">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1">
        <f t="shared" si="316"/>
        <v>41851.200150462959</v>
      </c>
      <c r="T3346" s="11">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1">
        <f t="shared" si="316"/>
        <v>42053.106111111112</v>
      </c>
      <c r="T3347" s="11">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1">
        <f t="shared" si="316"/>
        <v>42054.024421296301</v>
      </c>
      <c r="T3348" s="11">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1">
        <f t="shared" si="316"/>
        <v>42484.551550925928</v>
      </c>
      <c r="T3349" s="11">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1">
        <f t="shared" si="316"/>
        <v>42466.558796296296</v>
      </c>
      <c r="T3350" s="11">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1">
        <f t="shared" si="316"/>
        <v>42513.110787037032</v>
      </c>
      <c r="T3351" s="11">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1">
        <f t="shared" si="316"/>
        <v>42302.701516203699</v>
      </c>
      <c r="T3352" s="11">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1">
        <f t="shared" si="316"/>
        <v>41806.395428240743</v>
      </c>
      <c r="T3353" s="11">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1">
        <f t="shared" si="316"/>
        <v>42495.992800925931</v>
      </c>
      <c r="T3354" s="11">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1">
        <f t="shared" si="316"/>
        <v>42479.432291666672</v>
      </c>
      <c r="T3355" s="11">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1">
        <f t="shared" si="316"/>
        <v>42270.7269212963</v>
      </c>
      <c r="T3356" s="11">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1">
        <f t="shared" si="316"/>
        <v>42489.619525462964</v>
      </c>
      <c r="T3357" s="11">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1">
        <f t="shared" si="316"/>
        <v>42536.815648148149</v>
      </c>
      <c r="T3358" s="11">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1">
        <f t="shared" si="316"/>
        <v>41822.417939814812</v>
      </c>
      <c r="T3359" s="11">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1">
        <f t="shared" si="316"/>
        <v>41932.311099537037</v>
      </c>
      <c r="T3360" s="11">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1">
        <f t="shared" si="316"/>
        <v>42746.057106481487</v>
      </c>
      <c r="T3361" s="11">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1">
        <f t="shared" si="316"/>
        <v>42697.082673611112</v>
      </c>
      <c r="T3362" s="11">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1">
        <f t="shared" si="316"/>
        <v>41866.025347222225</v>
      </c>
      <c r="T3363" s="11">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1">
        <f t="shared" si="316"/>
        <v>42056.091631944444</v>
      </c>
      <c r="T3364" s="11">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1">
        <f t="shared" si="316"/>
        <v>41851.771354166667</v>
      </c>
      <c r="T3365" s="11">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1">
        <f t="shared" si="316"/>
        <v>42422.977418981478</v>
      </c>
      <c r="T3366" s="11">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1">
        <f t="shared" si="316"/>
        <v>42321.101759259262</v>
      </c>
      <c r="T3367" s="11">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1">
        <f t="shared" si="316"/>
        <v>42107.067557870367</v>
      </c>
      <c r="T3368" s="11">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1">
        <f t="shared" si="316"/>
        <v>42192.933958333335</v>
      </c>
      <c r="T3369" s="11">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1">
        <f t="shared" si="316"/>
        <v>41969.199756944443</v>
      </c>
      <c r="T3370" s="11">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1">
        <f t="shared" si="316"/>
        <v>42690.041435185187</v>
      </c>
      <c r="T3371" s="11">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1">
        <f t="shared" si="316"/>
        <v>42690.334317129629</v>
      </c>
      <c r="T3372" s="11">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1">
        <f t="shared" si="316"/>
        <v>42312.874594907407</v>
      </c>
      <c r="T3373" s="11">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1">
        <f t="shared" si="316"/>
        <v>41855.548101851848</v>
      </c>
      <c r="T3374" s="11">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1">
        <f t="shared" si="316"/>
        <v>42179.854629629626</v>
      </c>
      <c r="T3375" s="11">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1">
        <f t="shared" si="316"/>
        <v>42275.731666666667</v>
      </c>
      <c r="T3376" s="11">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1">
        <f t="shared" si="316"/>
        <v>41765.610798611109</v>
      </c>
      <c r="T3377" s="11">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1">
        <f t="shared" si="316"/>
        <v>42059.701319444444</v>
      </c>
      <c r="T3378" s="11">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1">
        <f t="shared" si="316"/>
        <v>42053.732627314821</v>
      </c>
      <c r="T3379" s="11">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1">
        <f t="shared" si="316"/>
        <v>41858.355393518519</v>
      </c>
      <c r="T3380" s="11">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1">
        <f t="shared" si="316"/>
        <v>42225.513888888891</v>
      </c>
      <c r="T3381" s="11">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1">
        <f t="shared" si="316"/>
        <v>41937.95344907407</v>
      </c>
      <c r="T3382" s="11">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1">
        <f t="shared" si="316"/>
        <v>42044.184988425928</v>
      </c>
      <c r="T3383" s="11">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1">
        <f t="shared" si="316"/>
        <v>42559.431203703702</v>
      </c>
      <c r="T3384" s="11">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1">
        <f t="shared" si="316"/>
        <v>42524.782638888893</v>
      </c>
      <c r="T3385" s="11">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1">
        <f t="shared" si="316"/>
        <v>42292.087592592594</v>
      </c>
      <c r="T3386" s="11">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1">
        <f t="shared" si="316"/>
        <v>41953.8675</v>
      </c>
      <c r="T3387" s="11">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1">
        <f t="shared" si="316"/>
        <v>41946.644745370373</v>
      </c>
      <c r="T3388" s="11">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1">
        <f t="shared" si="316"/>
        <v>41947.762592592589</v>
      </c>
      <c r="T3389" s="11">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1">
        <f t="shared" si="316"/>
        <v>42143.461122685185</v>
      </c>
      <c r="T3390" s="11">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1">
        <f t="shared" si="316"/>
        <v>42494.563449074078</v>
      </c>
      <c r="T3391" s="11">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1">
        <f t="shared" si="316"/>
        <v>41815.774826388886</v>
      </c>
      <c r="T3392" s="11">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1">
        <f t="shared" si="316"/>
        <v>41830.545694444445</v>
      </c>
      <c r="T3393" s="11">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1">
        <f t="shared" si="316"/>
        <v>42446.845543981486</v>
      </c>
      <c r="T3394" s="11">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E3395/L3395</f>
        <v>36.06818181818182</v>
      </c>
      <c r="Q3395" t="str">
        <f t="shared" ref="Q3395:Q3458" si="320">LEFT(N3395,FIND("/",N3395)-1)</f>
        <v>theater</v>
      </c>
      <c r="R3395" t="str">
        <f t="shared" ref="R3395:R3458" si="321">MID(N3395,FIND("/",N3395)+1,20)</f>
        <v>plays</v>
      </c>
      <c r="S3395" s="11">
        <f t="shared" ref="S3395:S3458" si="322">(((J3395/60)/60)/24)+DATE(1970,1,1)</f>
        <v>41923.921643518523</v>
      </c>
      <c r="T3395" s="11">
        <f t="shared" ref="T3395:T3458" si="323">(((I3395/60)/60)/24)+DATE(1970,1,1)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1">
        <f t="shared" si="322"/>
        <v>41817.59542824074</v>
      </c>
      <c r="T3396" s="11">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1">
        <f t="shared" si="322"/>
        <v>42140.712314814817</v>
      </c>
      <c r="T3397" s="11">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1">
        <f t="shared" si="322"/>
        <v>41764.44663194444</v>
      </c>
      <c r="T3398" s="11">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1">
        <f t="shared" si="322"/>
        <v>42378.478344907402</v>
      </c>
      <c r="T3399" s="11">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1">
        <f t="shared" si="322"/>
        <v>41941.75203703704</v>
      </c>
      <c r="T3400" s="11">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1">
        <f t="shared" si="322"/>
        <v>42026.920428240745</v>
      </c>
      <c r="T3401" s="11">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1">
        <f t="shared" si="322"/>
        <v>41834.953865740739</v>
      </c>
      <c r="T3402" s="11">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1">
        <f t="shared" si="322"/>
        <v>42193.723912037036</v>
      </c>
      <c r="T3403" s="11">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1">
        <f t="shared" si="322"/>
        <v>42290.61855324074</v>
      </c>
      <c r="T3404" s="11">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1">
        <f t="shared" si="322"/>
        <v>42150.462083333332</v>
      </c>
      <c r="T3405" s="11">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1">
        <f t="shared" si="322"/>
        <v>42152.503495370373</v>
      </c>
      <c r="T3406" s="11">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1">
        <f t="shared" si="322"/>
        <v>42410.017199074078</v>
      </c>
      <c r="T3407" s="11">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1">
        <f t="shared" si="322"/>
        <v>41791.492777777778</v>
      </c>
      <c r="T3408" s="11">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1">
        <f t="shared" si="322"/>
        <v>41796.422326388885</v>
      </c>
      <c r="T3409" s="11">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1">
        <f t="shared" si="322"/>
        <v>41808.991944444446</v>
      </c>
      <c r="T3410" s="11">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1">
        <f t="shared" si="322"/>
        <v>42544.814328703709</v>
      </c>
      <c r="T3411" s="11">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1">
        <f t="shared" si="322"/>
        <v>42500.041550925926</v>
      </c>
      <c r="T3412" s="11">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1">
        <f t="shared" si="322"/>
        <v>42265.022824074069</v>
      </c>
      <c r="T3413" s="11">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1">
        <f t="shared" si="322"/>
        <v>41879.959050925929</v>
      </c>
      <c r="T3414" s="11">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1">
        <f t="shared" si="322"/>
        <v>42053.733078703706</v>
      </c>
      <c r="T3415" s="11">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1">
        <f t="shared" si="322"/>
        <v>42675.832465277781</v>
      </c>
      <c r="T3416" s="11">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1">
        <f t="shared" si="322"/>
        <v>42467.144166666665</v>
      </c>
      <c r="T3417" s="11">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1">
        <f t="shared" si="322"/>
        <v>42089.412557870368</v>
      </c>
      <c r="T3418" s="11">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1">
        <f t="shared" si="322"/>
        <v>41894.91375</v>
      </c>
      <c r="T3419" s="11">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1">
        <f t="shared" si="322"/>
        <v>41752.83457175926</v>
      </c>
      <c r="T3420" s="11">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1">
        <f t="shared" si="322"/>
        <v>42448.821585648147</v>
      </c>
      <c r="T3421" s="11">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1">
        <f t="shared" si="322"/>
        <v>42405.090300925927</v>
      </c>
      <c r="T3422" s="11">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1">
        <f t="shared" si="322"/>
        <v>42037.791238425925</v>
      </c>
      <c r="T3423" s="11">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1">
        <f t="shared" si="322"/>
        <v>42323.562222222223</v>
      </c>
      <c r="T3424" s="11">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1">
        <f t="shared" si="322"/>
        <v>42088.911354166667</v>
      </c>
      <c r="T3425" s="11">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1">
        <f t="shared" si="322"/>
        <v>42018.676898148144</v>
      </c>
      <c r="T3426" s="11">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1">
        <f t="shared" si="322"/>
        <v>41884.617314814815</v>
      </c>
      <c r="T3427" s="11">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1">
        <f t="shared" si="322"/>
        <v>41884.056747685187</v>
      </c>
      <c r="T3428" s="11">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1">
        <f t="shared" si="322"/>
        <v>41792.645277777774</v>
      </c>
      <c r="T3429" s="11">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1">
        <f t="shared" si="322"/>
        <v>42038.720451388886</v>
      </c>
      <c r="T3430" s="11">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1">
        <f t="shared" si="322"/>
        <v>42662.021539351852</v>
      </c>
      <c r="T3431" s="11">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1">
        <f t="shared" si="322"/>
        <v>41820.945613425924</v>
      </c>
      <c r="T3432" s="11">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1">
        <f t="shared" si="322"/>
        <v>41839.730937500004</v>
      </c>
      <c r="T3433" s="11">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1">
        <f t="shared" si="322"/>
        <v>42380.581180555557</v>
      </c>
      <c r="T3434" s="11">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1">
        <f t="shared" si="322"/>
        <v>41776.063136574077</v>
      </c>
      <c r="T3435" s="11">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1">
        <f t="shared" si="322"/>
        <v>41800.380428240744</v>
      </c>
      <c r="T3436" s="11">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1">
        <f t="shared" si="322"/>
        <v>42572.61681712963</v>
      </c>
      <c r="T3437" s="11">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1">
        <f t="shared" si="322"/>
        <v>41851.541585648149</v>
      </c>
      <c r="T3438" s="11">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1">
        <f t="shared" si="322"/>
        <v>42205.710879629631</v>
      </c>
      <c r="T3439" s="11">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1">
        <f t="shared" si="322"/>
        <v>42100.927858796291</v>
      </c>
      <c r="T3440" s="11">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1">
        <f t="shared" si="322"/>
        <v>42374.911226851851</v>
      </c>
      <c r="T3441" s="11">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1">
        <f t="shared" si="322"/>
        <v>41809.12300925926</v>
      </c>
      <c r="T3442" s="11">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1">
        <f t="shared" si="322"/>
        <v>42294.429641203707</v>
      </c>
      <c r="T3443" s="11">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1">
        <f t="shared" si="322"/>
        <v>42124.841111111105</v>
      </c>
      <c r="T3444" s="11">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1">
        <f t="shared" si="322"/>
        <v>41861.524837962963</v>
      </c>
      <c r="T3445" s="11">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1">
        <f t="shared" si="322"/>
        <v>42521.291504629626</v>
      </c>
      <c r="T3446" s="11">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1">
        <f t="shared" si="322"/>
        <v>42272.530509259261</v>
      </c>
      <c r="T3447" s="11">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1">
        <f t="shared" si="322"/>
        <v>42016.832465277781</v>
      </c>
      <c r="T3448" s="11">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1">
        <f t="shared" si="322"/>
        <v>42402.889027777783</v>
      </c>
      <c r="T3449" s="11">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1">
        <f t="shared" si="322"/>
        <v>41960.119085648148</v>
      </c>
      <c r="T3450" s="11">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1">
        <f t="shared" si="322"/>
        <v>42532.052523148144</v>
      </c>
      <c r="T3451" s="11">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1">
        <f t="shared" si="322"/>
        <v>42036.704525462963</v>
      </c>
      <c r="T3452" s="11">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1">
        <f t="shared" si="322"/>
        <v>42088.723692129628</v>
      </c>
      <c r="T3453" s="11">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1">
        <f t="shared" si="322"/>
        <v>41820.639189814814</v>
      </c>
      <c r="T3454" s="11">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1">
        <f t="shared" si="322"/>
        <v>42535.97865740741</v>
      </c>
      <c r="T3455" s="11">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1">
        <f t="shared" si="322"/>
        <v>41821.698599537034</v>
      </c>
      <c r="T3456" s="11">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1">
        <f t="shared" si="322"/>
        <v>42626.7503125</v>
      </c>
      <c r="T3457" s="11">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1">
        <f t="shared" si="322"/>
        <v>41821.205636574072</v>
      </c>
      <c r="T3458" s="11">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E3459/L3459</f>
        <v>50.981818181818184</v>
      </c>
      <c r="Q3459" t="str">
        <f t="shared" ref="Q3459:Q3522" si="326">LEFT(N3459,FIND("/",N3459)-1)</f>
        <v>theater</v>
      </c>
      <c r="R3459" t="str">
        <f t="shared" ref="R3459:R3522" si="327">MID(N3459,FIND("/",N3459)+1,20)</f>
        <v>plays</v>
      </c>
      <c r="S3459" s="11">
        <f t="shared" ref="S3459:S3522" si="328">(((J3459/60)/60)/24)+DATE(1970,1,1)</f>
        <v>42016.706678240742</v>
      </c>
      <c r="T3459" s="11">
        <f t="shared" ref="T3459:T3522" si="32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1">
        <f t="shared" si="328"/>
        <v>42011.202581018515</v>
      </c>
      <c r="T3460" s="11">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1">
        <f t="shared" si="328"/>
        <v>42480.479861111111</v>
      </c>
      <c r="T3461" s="11">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1">
        <f t="shared" si="328"/>
        <v>41852.527222222219</v>
      </c>
      <c r="T3462" s="11">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1">
        <f t="shared" si="328"/>
        <v>42643.632858796293</v>
      </c>
      <c r="T3463" s="11">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1">
        <f t="shared" si="328"/>
        <v>42179.898472222223</v>
      </c>
      <c r="T3464" s="11">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1">
        <f t="shared" si="328"/>
        <v>42612.918807870374</v>
      </c>
      <c r="T3465" s="11">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1">
        <f t="shared" si="328"/>
        <v>42575.130057870367</v>
      </c>
      <c r="T3466" s="11">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1">
        <f t="shared" si="328"/>
        <v>42200.625833333332</v>
      </c>
      <c r="T3467" s="11">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1">
        <f t="shared" si="328"/>
        <v>42420.019097222219</v>
      </c>
      <c r="T3468" s="11">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1">
        <f t="shared" si="328"/>
        <v>42053.671666666662</v>
      </c>
      <c r="T3469" s="11">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1">
        <f t="shared" si="328"/>
        <v>42605.765381944439</v>
      </c>
      <c r="T3470" s="11">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1">
        <f t="shared" si="328"/>
        <v>42458.641724537039</v>
      </c>
      <c r="T3471" s="11">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1">
        <f t="shared" si="328"/>
        <v>42529.022013888884</v>
      </c>
      <c r="T3472" s="11">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1">
        <f t="shared" si="328"/>
        <v>41841.820486111108</v>
      </c>
      <c r="T3473" s="11">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1">
        <f t="shared" si="328"/>
        <v>41928.170497685183</v>
      </c>
      <c r="T3474" s="11">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1">
        <f t="shared" si="328"/>
        <v>42062.834444444445</v>
      </c>
      <c r="T3475" s="11">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1">
        <f t="shared" si="328"/>
        <v>42541.501516203702</v>
      </c>
      <c r="T3476" s="11">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1">
        <f t="shared" si="328"/>
        <v>41918.880833333329</v>
      </c>
      <c r="T3477" s="11">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1">
        <f t="shared" si="328"/>
        <v>41921.279976851853</v>
      </c>
      <c r="T3478" s="11">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1">
        <f t="shared" si="328"/>
        <v>42128.736608796295</v>
      </c>
      <c r="T3479" s="11">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1">
        <f t="shared" si="328"/>
        <v>42053.916921296302</v>
      </c>
      <c r="T3480" s="11">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1">
        <f t="shared" si="328"/>
        <v>41781.855092592588</v>
      </c>
      <c r="T3481" s="11">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1">
        <f t="shared" si="328"/>
        <v>42171.317442129628</v>
      </c>
      <c r="T3482" s="11">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1">
        <f t="shared" si="328"/>
        <v>41989.24754629629</v>
      </c>
      <c r="T3483" s="11">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1">
        <f t="shared" si="328"/>
        <v>41796.771597222221</v>
      </c>
      <c r="T3484" s="11">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1">
        <f t="shared" si="328"/>
        <v>41793.668761574074</v>
      </c>
      <c r="T3485" s="11">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1">
        <f t="shared" si="328"/>
        <v>42506.760405092587</v>
      </c>
      <c r="T3486" s="11">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1">
        <f t="shared" si="328"/>
        <v>42372.693055555559</v>
      </c>
      <c r="T3487" s="11">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1">
        <f t="shared" si="328"/>
        <v>42126.87501157407</v>
      </c>
      <c r="T3488" s="11">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1">
        <f t="shared" si="328"/>
        <v>42149.940416666665</v>
      </c>
      <c r="T3489" s="11">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1">
        <f t="shared" si="328"/>
        <v>42087.768055555556</v>
      </c>
      <c r="T3490" s="11">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1">
        <f t="shared" si="328"/>
        <v>41753.635775462964</v>
      </c>
      <c r="T3491" s="11">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1">
        <f t="shared" si="328"/>
        <v>42443.802361111113</v>
      </c>
      <c r="T3492" s="11">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1">
        <f t="shared" si="328"/>
        <v>42121.249814814815</v>
      </c>
      <c r="T3493" s="11">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1">
        <f t="shared" si="328"/>
        <v>42268.009224537032</v>
      </c>
      <c r="T3494" s="11">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1">
        <f t="shared" si="328"/>
        <v>41848.866157407407</v>
      </c>
      <c r="T3495" s="11">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1">
        <f t="shared" si="328"/>
        <v>42689.214988425927</v>
      </c>
      <c r="T3496" s="11">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1">
        <f t="shared" si="328"/>
        <v>41915.762835648151</v>
      </c>
      <c r="T3497" s="11">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1">
        <f t="shared" si="328"/>
        <v>42584.846828703703</v>
      </c>
      <c r="T3498" s="11">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1">
        <f t="shared" si="328"/>
        <v>42511.741944444439</v>
      </c>
      <c r="T3499" s="11">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1">
        <f t="shared" si="328"/>
        <v>42459.15861111111</v>
      </c>
      <c r="T3500" s="11">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1">
        <f t="shared" si="328"/>
        <v>42132.036168981482</v>
      </c>
      <c r="T3501" s="11">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1">
        <f t="shared" si="328"/>
        <v>42419.91942129629</v>
      </c>
      <c r="T3502" s="11">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1">
        <f t="shared" si="328"/>
        <v>42233.763831018514</v>
      </c>
      <c r="T3503" s="11">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1">
        <f t="shared" si="328"/>
        <v>42430.839398148149</v>
      </c>
      <c r="T3504" s="11">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1">
        <f t="shared" si="328"/>
        <v>42545.478333333333</v>
      </c>
      <c r="T3505" s="11">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1">
        <f t="shared" si="328"/>
        <v>42297.748738425929</v>
      </c>
      <c r="T3506" s="11">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1">
        <f t="shared" si="328"/>
        <v>41760.935706018521</v>
      </c>
      <c r="T3507" s="11">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1">
        <f t="shared" si="328"/>
        <v>41829.734259259261</v>
      </c>
      <c r="T3508" s="11">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1">
        <f t="shared" si="328"/>
        <v>42491.92288194444</v>
      </c>
      <c r="T3509" s="11">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1">
        <f t="shared" si="328"/>
        <v>42477.729780092588</v>
      </c>
      <c r="T3510" s="11">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1">
        <f t="shared" si="328"/>
        <v>41950.859560185185</v>
      </c>
      <c r="T3511" s="11">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1">
        <f t="shared" si="328"/>
        <v>41802.62090277778</v>
      </c>
      <c r="T3512" s="11">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1">
        <f t="shared" si="328"/>
        <v>41927.873784722222</v>
      </c>
      <c r="T3513" s="11">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1">
        <f t="shared" si="328"/>
        <v>42057.536944444444</v>
      </c>
      <c r="T3514" s="11">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1">
        <f t="shared" si="328"/>
        <v>41781.096203703702</v>
      </c>
      <c r="T3515" s="11">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1">
        <f t="shared" si="328"/>
        <v>42020.846666666665</v>
      </c>
      <c r="T3516" s="11">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1">
        <f t="shared" si="328"/>
        <v>42125.772812499999</v>
      </c>
      <c r="T3517" s="11">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1">
        <f t="shared" si="328"/>
        <v>41856.010069444441</v>
      </c>
      <c r="T3518" s="11">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1">
        <f t="shared" si="328"/>
        <v>41794.817523148151</v>
      </c>
      <c r="T3519" s="11">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1">
        <f t="shared" si="328"/>
        <v>41893.783553240741</v>
      </c>
      <c r="T3520" s="11">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1">
        <f t="shared" si="328"/>
        <v>42037.598958333328</v>
      </c>
      <c r="T3521" s="11">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1">
        <f t="shared" si="328"/>
        <v>42227.824212962965</v>
      </c>
      <c r="T3522" s="11">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E3523/L3523</f>
        <v>45.615384615384613</v>
      </c>
      <c r="Q3523" t="str">
        <f t="shared" ref="Q3523:Q3586" si="332">LEFT(N3523,FIND("/",N3523)-1)</f>
        <v>theater</v>
      </c>
      <c r="R3523" t="str">
        <f t="shared" ref="R3523:R3586" si="333">MID(N3523,FIND("/",N3523)+1,20)</f>
        <v>plays</v>
      </c>
      <c r="S3523" s="11">
        <f t="shared" ref="S3523:S3586" si="334">(((J3523/60)/60)/24)+DATE(1970,1,1)</f>
        <v>41881.361342592594</v>
      </c>
      <c r="T3523" s="11">
        <f t="shared" ref="T3523:T3586" si="335">(((I3523/60)/60)/24)+DATE(1970,1,1)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1">
        <f t="shared" si="334"/>
        <v>42234.789884259255</v>
      </c>
      <c r="T3524" s="11">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1">
        <f t="shared" si="334"/>
        <v>42581.397546296299</v>
      </c>
      <c r="T3525" s="11">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1">
        <f t="shared" si="334"/>
        <v>41880.76357638889</v>
      </c>
      <c r="T3526" s="11">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1">
        <f t="shared" si="334"/>
        <v>42214.6956712963</v>
      </c>
      <c r="T3527" s="11">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1">
        <f t="shared" si="334"/>
        <v>42460.335312499999</v>
      </c>
      <c r="T3528" s="11">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1">
        <f t="shared" si="334"/>
        <v>42167.023206018523</v>
      </c>
      <c r="T3529" s="11">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1">
        <f t="shared" si="334"/>
        <v>42733.50136574074</v>
      </c>
      <c r="T3530" s="11">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1">
        <f t="shared" si="334"/>
        <v>42177.761782407411</v>
      </c>
      <c r="T3531" s="11">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1">
        <f t="shared" si="334"/>
        <v>42442.623344907406</v>
      </c>
      <c r="T3532" s="11">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1">
        <f t="shared" si="334"/>
        <v>42521.654328703706</v>
      </c>
      <c r="T3533" s="11">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1">
        <f t="shared" si="334"/>
        <v>41884.599849537037</v>
      </c>
      <c r="T3534" s="11">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1">
        <f t="shared" si="334"/>
        <v>42289.761192129634</v>
      </c>
      <c r="T3535" s="11">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1">
        <f t="shared" si="334"/>
        <v>42243.6252662037</v>
      </c>
      <c r="T3536" s="11">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1">
        <f t="shared" si="334"/>
        <v>42248.640162037031</v>
      </c>
      <c r="T3537" s="11">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1">
        <f t="shared" si="334"/>
        <v>42328.727141203708</v>
      </c>
      <c r="T3538" s="11">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1">
        <f t="shared" si="334"/>
        <v>41923.354351851849</v>
      </c>
      <c r="T3539" s="11">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1">
        <f t="shared" si="334"/>
        <v>42571.420601851853</v>
      </c>
      <c r="T3540" s="11">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1">
        <f t="shared" si="334"/>
        <v>42600.756041666667</v>
      </c>
      <c r="T3541" s="11">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1">
        <f t="shared" si="334"/>
        <v>42517.003368055557</v>
      </c>
      <c r="T3542" s="11">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1">
        <f t="shared" si="334"/>
        <v>42222.730034722219</v>
      </c>
      <c r="T3543" s="11">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1">
        <f t="shared" si="334"/>
        <v>41829.599791666667</v>
      </c>
      <c r="T3544" s="11">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1">
        <f t="shared" si="334"/>
        <v>42150.755312499998</v>
      </c>
      <c r="T3545" s="11">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1">
        <f t="shared" si="334"/>
        <v>42040.831678240742</v>
      </c>
      <c r="T3546" s="11">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1">
        <f t="shared" si="334"/>
        <v>42075.807395833333</v>
      </c>
      <c r="T3547" s="11">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1">
        <f t="shared" si="334"/>
        <v>42073.660694444443</v>
      </c>
      <c r="T3548" s="11">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1">
        <f t="shared" si="334"/>
        <v>42480.078715277778</v>
      </c>
      <c r="T3549" s="11">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1">
        <f t="shared" si="334"/>
        <v>42411.942291666666</v>
      </c>
      <c r="T3550" s="11">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1">
        <f t="shared" si="334"/>
        <v>42223.394363425927</v>
      </c>
      <c r="T3551" s="11">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1">
        <f t="shared" si="334"/>
        <v>42462.893495370372</v>
      </c>
      <c r="T3552" s="11">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1">
        <f t="shared" si="334"/>
        <v>41753.515856481477</v>
      </c>
      <c r="T3553" s="11">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1">
        <f t="shared" si="334"/>
        <v>41788.587083333332</v>
      </c>
      <c r="T3554" s="11">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1">
        <f t="shared" si="334"/>
        <v>42196.028703703705</v>
      </c>
      <c r="T3555" s="11">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1">
        <f t="shared" si="334"/>
        <v>42016.050451388888</v>
      </c>
      <c r="T3556" s="11">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1">
        <f t="shared" si="334"/>
        <v>42661.442060185189</v>
      </c>
      <c r="T3557" s="11">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1">
        <f t="shared" si="334"/>
        <v>41808.649583333332</v>
      </c>
      <c r="T3558" s="11">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1">
        <f t="shared" si="334"/>
        <v>41730.276747685188</v>
      </c>
      <c r="T3559" s="11">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1">
        <f t="shared" si="334"/>
        <v>42139.816840277781</v>
      </c>
      <c r="T3560" s="11">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1">
        <f t="shared" si="334"/>
        <v>42194.096157407403</v>
      </c>
      <c r="T3561" s="11">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1">
        <f t="shared" si="334"/>
        <v>42115.889652777783</v>
      </c>
      <c r="T3562" s="11">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1">
        <f t="shared" si="334"/>
        <v>42203.680300925931</v>
      </c>
      <c r="T3563" s="11">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1">
        <f t="shared" si="334"/>
        <v>42433.761886574073</v>
      </c>
      <c r="T3564" s="11">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1">
        <f t="shared" si="334"/>
        <v>42555.671944444446</v>
      </c>
      <c r="T3565" s="11">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1">
        <f t="shared" si="334"/>
        <v>42236.623252314821</v>
      </c>
      <c r="T3566" s="11">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1">
        <f t="shared" si="334"/>
        <v>41974.743148148147</v>
      </c>
      <c r="T3567" s="11">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1">
        <f t="shared" si="334"/>
        <v>41997.507905092592</v>
      </c>
      <c r="T3568" s="11">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1">
        <f t="shared" si="334"/>
        <v>42135.810694444444</v>
      </c>
      <c r="T3569" s="11">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1">
        <f t="shared" si="334"/>
        <v>41869.740671296298</v>
      </c>
      <c r="T3570" s="11">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1">
        <f t="shared" si="334"/>
        <v>41982.688611111109</v>
      </c>
      <c r="T3571" s="11">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1">
        <f t="shared" si="334"/>
        <v>41976.331979166673</v>
      </c>
      <c r="T3572" s="11">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1">
        <f t="shared" si="334"/>
        <v>41912.858946759261</v>
      </c>
      <c r="T3573" s="11">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1">
        <f t="shared" si="334"/>
        <v>42146.570393518516</v>
      </c>
      <c r="T3574" s="11">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1">
        <f t="shared" si="334"/>
        <v>41921.375532407408</v>
      </c>
      <c r="T3575" s="11">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1">
        <f t="shared" si="334"/>
        <v>41926.942685185182</v>
      </c>
      <c r="T3576" s="11">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1">
        <f t="shared" si="334"/>
        <v>42561.783877314811</v>
      </c>
      <c r="T3577" s="11">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1">
        <f t="shared" si="334"/>
        <v>42649.54923611111</v>
      </c>
      <c r="T3578" s="11">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1">
        <f t="shared" si="334"/>
        <v>42093.786840277782</v>
      </c>
      <c r="T3579" s="11">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1">
        <f t="shared" si="334"/>
        <v>42460.733530092592</v>
      </c>
      <c r="T3580" s="11">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1">
        <f t="shared" si="334"/>
        <v>42430.762222222227</v>
      </c>
      <c r="T3581" s="11">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1">
        <f t="shared" si="334"/>
        <v>42026.176180555558</v>
      </c>
      <c r="T3582" s="11">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1">
        <f t="shared" si="334"/>
        <v>41836.471180555556</v>
      </c>
      <c r="T3583" s="11">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1">
        <f t="shared" si="334"/>
        <v>42451.095856481479</v>
      </c>
      <c r="T3584" s="11">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1">
        <f t="shared" si="334"/>
        <v>42418.425983796296</v>
      </c>
      <c r="T3585" s="11">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1">
        <f t="shared" si="334"/>
        <v>42168.316481481481</v>
      </c>
      <c r="T3586" s="11">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E3587/L3587</f>
        <v>176.08695652173913</v>
      </c>
      <c r="Q3587" t="str">
        <f t="shared" ref="Q3587:Q3650" si="338">LEFT(N3587,FIND("/",N3587)-1)</f>
        <v>theater</v>
      </c>
      <c r="R3587" t="str">
        <f t="shared" ref="R3587:R3650" si="339">MID(N3587,FIND("/",N3587)+1,20)</f>
        <v>plays</v>
      </c>
      <c r="S3587" s="11">
        <f t="shared" ref="S3587:S3650" si="340">(((J3587/60)/60)/24)+DATE(1970,1,1)</f>
        <v>41964.716319444444</v>
      </c>
      <c r="T3587" s="11">
        <f t="shared" ref="T3587:T3650" si="341">(((I3587/60)/60)/24)+DATE(1970,1,1)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1">
        <f t="shared" si="340"/>
        <v>42576.697569444441</v>
      </c>
      <c r="T3588" s="11">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1">
        <f t="shared" si="340"/>
        <v>42503.539976851855</v>
      </c>
      <c r="T3589" s="11">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1">
        <f t="shared" si="340"/>
        <v>42101.828819444447</v>
      </c>
      <c r="T3590" s="11">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1">
        <f t="shared" si="340"/>
        <v>42125.647534722222</v>
      </c>
      <c r="T3591" s="11">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1">
        <f t="shared" si="340"/>
        <v>41902.333726851852</v>
      </c>
      <c r="T3592" s="11">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1">
        <f t="shared" si="340"/>
        <v>42003.948425925926</v>
      </c>
      <c r="T3593" s="11">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1">
        <f t="shared" si="340"/>
        <v>41988.829942129625</v>
      </c>
      <c r="T3594" s="11">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1">
        <f t="shared" si="340"/>
        <v>41974.898599537039</v>
      </c>
      <c r="T3595" s="11">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1">
        <f t="shared" si="340"/>
        <v>42592.066921296297</v>
      </c>
      <c r="T3596" s="11">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1">
        <f t="shared" si="340"/>
        <v>42050.008368055554</v>
      </c>
      <c r="T3597" s="11">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1">
        <f t="shared" si="340"/>
        <v>41856.715069444443</v>
      </c>
      <c r="T3598" s="11">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1">
        <f t="shared" si="340"/>
        <v>42417.585532407407</v>
      </c>
      <c r="T3599" s="11">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1">
        <f t="shared" si="340"/>
        <v>41866.79886574074</v>
      </c>
      <c r="T3600" s="11">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1">
        <f t="shared" si="340"/>
        <v>42220.79487268519</v>
      </c>
      <c r="T3601" s="11">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1">
        <f t="shared" si="340"/>
        <v>42628.849120370374</v>
      </c>
      <c r="T3602" s="11">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1">
        <f t="shared" si="340"/>
        <v>41990.99863425926</v>
      </c>
      <c r="T3603" s="11">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1">
        <f t="shared" si="340"/>
        <v>42447.894432870366</v>
      </c>
      <c r="T3604" s="11">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1">
        <f t="shared" si="340"/>
        <v>42283.864351851851</v>
      </c>
      <c r="T3605" s="11">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1">
        <f t="shared" si="340"/>
        <v>42483.015694444446</v>
      </c>
      <c r="T3606" s="11">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1">
        <f t="shared" si="340"/>
        <v>42383.793124999997</v>
      </c>
      <c r="T3607" s="11">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1">
        <f t="shared" si="340"/>
        <v>42566.604826388888</v>
      </c>
      <c r="T3608" s="11">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1">
        <f t="shared" si="340"/>
        <v>42338.963912037041</v>
      </c>
      <c r="T3609" s="11">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1">
        <f t="shared" si="340"/>
        <v>42506.709375000006</v>
      </c>
      <c r="T3610" s="11">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1">
        <f t="shared" si="340"/>
        <v>42429.991724537031</v>
      </c>
      <c r="T3611" s="11">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1">
        <f t="shared" si="340"/>
        <v>42203.432129629626</v>
      </c>
      <c r="T3612" s="11">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1">
        <f t="shared" si="340"/>
        <v>42072.370381944449</v>
      </c>
      <c r="T3613" s="11">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1">
        <f t="shared" si="340"/>
        <v>41789.726979166669</v>
      </c>
      <c r="T3614" s="11">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1">
        <f t="shared" si="340"/>
        <v>41788.58997685185</v>
      </c>
      <c r="T3615" s="11">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1">
        <f t="shared" si="340"/>
        <v>42144.041851851856</v>
      </c>
      <c r="T3616" s="11">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1">
        <f t="shared" si="340"/>
        <v>42318.593703703707</v>
      </c>
      <c r="T3617" s="11">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1">
        <f t="shared" si="340"/>
        <v>42052.949814814812</v>
      </c>
      <c r="T3618" s="11">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1">
        <f t="shared" si="340"/>
        <v>42779.610289351855</v>
      </c>
      <c r="T3619" s="11">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1">
        <f t="shared" si="340"/>
        <v>42128.627893518518</v>
      </c>
      <c r="T3620" s="11">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1">
        <f t="shared" si="340"/>
        <v>42661.132245370376</v>
      </c>
      <c r="T3621" s="11">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1">
        <f t="shared" si="340"/>
        <v>42037.938206018516</v>
      </c>
      <c r="T3622" s="11">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1">
        <f t="shared" si="340"/>
        <v>42619.935694444444</v>
      </c>
      <c r="T3623" s="11">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1">
        <f t="shared" si="340"/>
        <v>41877.221886574072</v>
      </c>
      <c r="T3624" s="11">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1">
        <f t="shared" si="340"/>
        <v>41828.736921296295</v>
      </c>
      <c r="T3625" s="11">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1">
        <f t="shared" si="340"/>
        <v>42545.774189814809</v>
      </c>
      <c r="T3626" s="11">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1">
        <f t="shared" si="340"/>
        <v>42157.652511574073</v>
      </c>
      <c r="T3627" s="11">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1">
        <f t="shared" si="340"/>
        <v>41846.667326388888</v>
      </c>
      <c r="T3628" s="11">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1">
        <f t="shared" si="340"/>
        <v>42460.741747685184</v>
      </c>
      <c r="T3629" s="11">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t="e">
        <f t="shared" si="337"/>
        <v>#DIV/0!</v>
      </c>
      <c r="Q3630" t="str">
        <f t="shared" si="338"/>
        <v>theater</v>
      </c>
      <c r="R3630" t="str">
        <f t="shared" si="339"/>
        <v>musical</v>
      </c>
      <c r="S3630" s="11">
        <f t="shared" si="340"/>
        <v>42291.833287037036</v>
      </c>
      <c r="T3630" s="11">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1">
        <f t="shared" si="340"/>
        <v>42437.094490740739</v>
      </c>
      <c r="T3631" s="11">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1">
        <f t="shared" si="340"/>
        <v>41942.84710648148</v>
      </c>
      <c r="T3632" s="11">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1">
        <f t="shared" si="340"/>
        <v>41880.753437499996</v>
      </c>
      <c r="T3633" s="11">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1">
        <f t="shared" si="340"/>
        <v>41946.936909722222</v>
      </c>
      <c r="T3634" s="11">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1">
        <f t="shared" si="340"/>
        <v>42649.623460648145</v>
      </c>
      <c r="T3635" s="11">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1">
        <f t="shared" si="340"/>
        <v>42701.166365740741</v>
      </c>
      <c r="T3636" s="11">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1">
        <f t="shared" si="340"/>
        <v>42450.88282407407</v>
      </c>
      <c r="T3637" s="11">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t="e">
        <f t="shared" si="337"/>
        <v>#DIV/0!</v>
      </c>
      <c r="Q3638" t="str">
        <f t="shared" si="338"/>
        <v>theater</v>
      </c>
      <c r="R3638" t="str">
        <f t="shared" si="339"/>
        <v>musical</v>
      </c>
      <c r="S3638" s="11">
        <f t="shared" si="340"/>
        <v>42226.694780092599</v>
      </c>
      <c r="T3638" s="11">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1">
        <f t="shared" si="340"/>
        <v>41975.700636574074</v>
      </c>
      <c r="T3639" s="11">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1">
        <f t="shared" si="340"/>
        <v>42053.672824074078</v>
      </c>
      <c r="T3640" s="11">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1">
        <f t="shared" si="340"/>
        <v>42590.677152777775</v>
      </c>
      <c r="T3641" s="11">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1">
        <f t="shared" si="340"/>
        <v>42104.781597222223</v>
      </c>
      <c r="T3642" s="11">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t="e">
        <f t="shared" si="337"/>
        <v>#DIV/0!</v>
      </c>
      <c r="Q3643" t="str">
        <f t="shared" si="338"/>
        <v>theater</v>
      </c>
      <c r="R3643" t="str">
        <f t="shared" si="339"/>
        <v>musical</v>
      </c>
      <c r="S3643" s="11">
        <f t="shared" si="340"/>
        <v>41899.627071759263</v>
      </c>
      <c r="T3643" s="11">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1">
        <f t="shared" si="340"/>
        <v>42297.816284722227</v>
      </c>
      <c r="T3644" s="11">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t="e">
        <f t="shared" si="337"/>
        <v>#DIV/0!</v>
      </c>
      <c r="Q3645" t="str">
        <f t="shared" si="338"/>
        <v>theater</v>
      </c>
      <c r="R3645" t="str">
        <f t="shared" si="339"/>
        <v>musical</v>
      </c>
      <c r="S3645" s="11">
        <f t="shared" si="340"/>
        <v>42285.143969907411</v>
      </c>
      <c r="T3645" s="11">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1">
        <f t="shared" si="340"/>
        <v>42409.241747685184</v>
      </c>
      <c r="T3646" s="11">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1">
        <f t="shared" si="340"/>
        <v>42665.970347222217</v>
      </c>
      <c r="T3647" s="11">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1">
        <f t="shared" si="340"/>
        <v>42140.421319444446</v>
      </c>
      <c r="T3648" s="11">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1">
        <f t="shared" si="340"/>
        <v>42598.749155092592</v>
      </c>
      <c r="T3649" s="11">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1">
        <f t="shared" si="340"/>
        <v>41887.292187500003</v>
      </c>
      <c r="T3650" s="11">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E3651/L3651</f>
        <v>97.5</v>
      </c>
      <c r="Q3651" t="str">
        <f t="shared" ref="Q3651:Q3714" si="344">LEFT(N3651,FIND("/",N3651)-1)</f>
        <v>theater</v>
      </c>
      <c r="R3651" t="str">
        <f t="shared" ref="R3651:R3714" si="345">MID(N3651,FIND("/",N3651)+1,20)</f>
        <v>plays</v>
      </c>
      <c r="S3651" s="11">
        <f t="shared" ref="S3651:S3714" si="346">(((J3651/60)/60)/24)+DATE(1970,1,1)</f>
        <v>41780.712893518517</v>
      </c>
      <c r="T3651" s="11">
        <f t="shared" ref="T3651:T3714" si="347">(((I3651/60)/60)/24)+DATE(1970,1,1)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1">
        <f t="shared" si="346"/>
        <v>42381.478981481487</v>
      </c>
      <c r="T3652" s="11">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1">
        <f t="shared" si="346"/>
        <v>41828.646319444444</v>
      </c>
      <c r="T3653" s="11">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1">
        <f t="shared" si="346"/>
        <v>42596.644699074073</v>
      </c>
      <c r="T3654" s="11">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1">
        <f t="shared" si="346"/>
        <v>42191.363506944443</v>
      </c>
      <c r="T3655" s="11">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1">
        <f t="shared" si="346"/>
        <v>42440.416504629626</v>
      </c>
      <c r="T3656" s="11">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1">
        <f t="shared" si="346"/>
        <v>42173.803217592591</v>
      </c>
      <c r="T3657" s="11">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1">
        <f t="shared" si="346"/>
        <v>42737.910138888896</v>
      </c>
      <c r="T3658" s="11">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1">
        <f t="shared" si="346"/>
        <v>42499.629849537043</v>
      </c>
      <c r="T3659" s="11">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1">
        <f t="shared" si="346"/>
        <v>41775.858564814815</v>
      </c>
      <c r="T3660" s="11">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1">
        <f t="shared" si="346"/>
        <v>42055.277199074073</v>
      </c>
      <c r="T3661" s="11">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1">
        <f t="shared" si="346"/>
        <v>41971.881076388891</v>
      </c>
      <c r="T3662" s="11">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1">
        <f t="shared" si="346"/>
        <v>42447.896666666667</v>
      </c>
      <c r="T3663" s="11">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1">
        <f t="shared" si="346"/>
        <v>42064.220069444447</v>
      </c>
      <c r="T3664" s="11">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1">
        <f t="shared" si="346"/>
        <v>42665.451736111107</v>
      </c>
      <c r="T3665" s="11">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1">
        <f t="shared" si="346"/>
        <v>42523.248715277776</v>
      </c>
      <c r="T3666" s="11">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1">
        <f t="shared" si="346"/>
        <v>42294.808124999996</v>
      </c>
      <c r="T3667" s="11">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1">
        <f t="shared" si="346"/>
        <v>41822.90488425926</v>
      </c>
      <c r="T3668" s="11">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1">
        <f t="shared" si="346"/>
        <v>42173.970127314817</v>
      </c>
      <c r="T3669" s="11">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1">
        <f t="shared" si="346"/>
        <v>42185.556157407409</v>
      </c>
      <c r="T3670" s="11">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1">
        <f t="shared" si="346"/>
        <v>42136.675196759257</v>
      </c>
      <c r="T3671" s="11">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1">
        <f t="shared" si="346"/>
        <v>42142.514016203699</v>
      </c>
      <c r="T3672" s="11">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1">
        <f t="shared" si="346"/>
        <v>41820.62809027778</v>
      </c>
      <c r="T3673" s="11">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1">
        <f t="shared" si="346"/>
        <v>41878.946574074071</v>
      </c>
      <c r="T3674" s="11">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1">
        <f t="shared" si="346"/>
        <v>41914.295104166667</v>
      </c>
      <c r="T3675" s="11">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1">
        <f t="shared" si="346"/>
        <v>42556.873020833329</v>
      </c>
      <c r="T3676" s="11">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1">
        <f t="shared" si="346"/>
        <v>42493.597013888888</v>
      </c>
      <c r="T3677" s="11">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1">
        <f t="shared" si="346"/>
        <v>41876.815787037034</v>
      </c>
      <c r="T3678" s="11">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1">
        <f t="shared" si="346"/>
        <v>41802.574282407404</v>
      </c>
      <c r="T3679" s="11">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1">
        <f t="shared" si="346"/>
        <v>42120.531226851846</v>
      </c>
      <c r="T3680" s="11">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1">
        <f t="shared" si="346"/>
        <v>41786.761354166665</v>
      </c>
      <c r="T3681" s="11">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1">
        <f t="shared" si="346"/>
        <v>42627.454097222217</v>
      </c>
      <c r="T3682" s="11">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1">
        <f t="shared" si="346"/>
        <v>42374.651504629626</v>
      </c>
      <c r="T3683" s="11">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1">
        <f t="shared" si="346"/>
        <v>41772.685393518521</v>
      </c>
      <c r="T3684" s="11">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1">
        <f t="shared" si="346"/>
        <v>42633.116851851853</v>
      </c>
      <c r="T3685" s="11">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1">
        <f t="shared" si="346"/>
        <v>42219.180393518516</v>
      </c>
      <c r="T3686" s="11">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1">
        <f t="shared" si="346"/>
        <v>41753.593275462961</v>
      </c>
      <c r="T3687" s="11">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1">
        <f t="shared" si="346"/>
        <v>42230.662731481483</v>
      </c>
      <c r="T3688" s="11">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1">
        <f t="shared" si="346"/>
        <v>41787.218229166669</v>
      </c>
      <c r="T3689" s="11">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1">
        <f t="shared" si="346"/>
        <v>41829.787083333329</v>
      </c>
      <c r="T3690" s="11">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1">
        <f t="shared" si="346"/>
        <v>42147.826840277776</v>
      </c>
      <c r="T3691" s="11">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1">
        <f t="shared" si="346"/>
        <v>41940.598182870373</v>
      </c>
      <c r="T3692" s="11">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1">
        <f t="shared" si="346"/>
        <v>42020.700567129628</v>
      </c>
      <c r="T3693" s="11">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1">
        <f t="shared" si="346"/>
        <v>41891.96503472222</v>
      </c>
      <c r="T3694" s="11">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1">
        <f t="shared" si="346"/>
        <v>42309.191307870366</v>
      </c>
      <c r="T3695" s="11">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1">
        <f t="shared" si="346"/>
        <v>42490.133877314816</v>
      </c>
      <c r="T3696" s="11">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1">
        <f t="shared" si="346"/>
        <v>41995.870486111111</v>
      </c>
      <c r="T3697" s="11">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1">
        <f t="shared" si="346"/>
        <v>41988.617083333331</v>
      </c>
      <c r="T3698" s="11">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1">
        <f t="shared" si="346"/>
        <v>42479.465833333335</v>
      </c>
      <c r="T3699" s="11">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1">
        <f t="shared" si="346"/>
        <v>42401.806562500002</v>
      </c>
      <c r="T3700" s="11">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1">
        <f t="shared" si="346"/>
        <v>41897.602037037039</v>
      </c>
      <c r="T3701" s="11">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1">
        <f t="shared" si="346"/>
        <v>41882.585648148146</v>
      </c>
      <c r="T3702" s="11">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1">
        <f t="shared" si="346"/>
        <v>42129.541585648149</v>
      </c>
      <c r="T3703" s="11">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1">
        <f t="shared" si="346"/>
        <v>42524.53800925926</v>
      </c>
      <c r="T3704" s="11">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1">
        <f t="shared" si="346"/>
        <v>42556.504490740743</v>
      </c>
      <c r="T3705" s="11">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1">
        <f t="shared" si="346"/>
        <v>42461.689745370371</v>
      </c>
      <c r="T3706" s="11">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1">
        <f t="shared" si="346"/>
        <v>41792.542986111112</v>
      </c>
      <c r="T3707" s="11">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1">
        <f t="shared" si="346"/>
        <v>41879.913761574076</v>
      </c>
      <c r="T3708" s="11">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1">
        <f t="shared" si="346"/>
        <v>42552.048356481479</v>
      </c>
      <c r="T3709" s="11">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1">
        <f t="shared" si="346"/>
        <v>41810.142199074071</v>
      </c>
      <c r="T3710" s="11">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1">
        <f t="shared" si="346"/>
        <v>41785.707708333335</v>
      </c>
      <c r="T3711" s="11">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1">
        <f t="shared" si="346"/>
        <v>42072.576249999998</v>
      </c>
      <c r="T3712" s="11">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1">
        <f t="shared" si="346"/>
        <v>41779.724224537036</v>
      </c>
      <c r="T3713" s="11">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1">
        <f t="shared" si="346"/>
        <v>42134.172071759262</v>
      </c>
      <c r="T3714" s="11">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E3715/L3715</f>
        <v>106.84210526315789</v>
      </c>
      <c r="Q3715" t="str">
        <f t="shared" ref="Q3715:Q3778" si="350">LEFT(N3715,FIND("/",N3715)-1)</f>
        <v>theater</v>
      </c>
      <c r="R3715" t="str">
        <f t="shared" ref="R3715:R3778" si="351">MID(N3715,FIND("/",N3715)+1,20)</f>
        <v>plays</v>
      </c>
      <c r="S3715" s="11">
        <f t="shared" ref="S3715:S3778" si="352">(((J3715/60)/60)/24)+DATE(1970,1,1)</f>
        <v>42505.738032407404</v>
      </c>
      <c r="T3715" s="11">
        <f t="shared" ref="T3715:T3778" si="353">(((I3715/60)/60)/24)+DATE(1970,1,1)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1">
        <f t="shared" si="352"/>
        <v>42118.556331018524</v>
      </c>
      <c r="T3716" s="11">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1">
        <f t="shared" si="352"/>
        <v>42036.995590277773</v>
      </c>
      <c r="T3717" s="11">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1">
        <f t="shared" si="352"/>
        <v>42360.887835648144</v>
      </c>
      <c r="T3718" s="11">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1">
        <f t="shared" si="352"/>
        <v>42102.866307870368</v>
      </c>
      <c r="T3719" s="11">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1">
        <f t="shared" si="352"/>
        <v>42032.716145833328</v>
      </c>
      <c r="T3720" s="11">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1">
        <f t="shared" si="352"/>
        <v>42147.729930555557</v>
      </c>
      <c r="T3721" s="11">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1">
        <f t="shared" si="352"/>
        <v>42165.993125000001</v>
      </c>
      <c r="T3722" s="11">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1">
        <f t="shared" si="352"/>
        <v>41927.936157407406</v>
      </c>
      <c r="T3723" s="11">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1">
        <f t="shared" si="352"/>
        <v>42381.671840277777</v>
      </c>
      <c r="T3724" s="11">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1">
        <f t="shared" si="352"/>
        <v>41943.753032407411</v>
      </c>
      <c r="T3725" s="11">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1">
        <f t="shared" si="352"/>
        <v>42465.491435185191</v>
      </c>
      <c r="T3726" s="11">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1">
        <f t="shared" si="352"/>
        <v>42401.945219907408</v>
      </c>
      <c r="T3727" s="11">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1">
        <f t="shared" si="352"/>
        <v>42462.140868055561</v>
      </c>
      <c r="T3728" s="11">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1">
        <f t="shared" si="352"/>
        <v>42632.348310185189</v>
      </c>
      <c r="T3729" s="11">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1">
        <f t="shared" si="352"/>
        <v>42205.171018518522</v>
      </c>
      <c r="T3730" s="11">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1">
        <f t="shared" si="352"/>
        <v>42041.205000000002</v>
      </c>
      <c r="T3731" s="11">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1">
        <f t="shared" si="352"/>
        <v>42203.677766203706</v>
      </c>
      <c r="T3732" s="11">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1">
        <f t="shared" si="352"/>
        <v>41983.752847222218</v>
      </c>
      <c r="T3733" s="11">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1">
        <f t="shared" si="352"/>
        <v>41968.677465277782</v>
      </c>
      <c r="T3734" s="11">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t="e">
        <f t="shared" si="349"/>
        <v>#DIV/0!</v>
      </c>
      <c r="Q3735" t="str">
        <f t="shared" si="350"/>
        <v>theater</v>
      </c>
      <c r="R3735" t="str">
        <f t="shared" si="351"/>
        <v>plays</v>
      </c>
      <c r="S3735" s="11">
        <f t="shared" si="352"/>
        <v>42103.024398148147</v>
      </c>
      <c r="T3735" s="11">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1">
        <f t="shared" si="352"/>
        <v>42089.901574074072</v>
      </c>
      <c r="T3736" s="11">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1">
        <f t="shared" si="352"/>
        <v>42122.693159722221</v>
      </c>
      <c r="T3737" s="11">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1">
        <f t="shared" si="352"/>
        <v>42048.711724537032</v>
      </c>
      <c r="T3738" s="11">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1">
        <f t="shared" si="352"/>
        <v>42297.691006944442</v>
      </c>
      <c r="T3739" s="11">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1">
        <f t="shared" si="352"/>
        <v>41813.938715277778</v>
      </c>
      <c r="T3740" s="11">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1">
        <f t="shared" si="352"/>
        <v>42548.449861111112</v>
      </c>
      <c r="T3741" s="11">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1">
        <f t="shared" si="352"/>
        <v>41833.089756944442</v>
      </c>
      <c r="T3742" s="11">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t="e">
        <f t="shared" si="349"/>
        <v>#DIV/0!</v>
      </c>
      <c r="Q3743" t="str">
        <f t="shared" si="350"/>
        <v>theater</v>
      </c>
      <c r="R3743" t="str">
        <f t="shared" si="351"/>
        <v>plays</v>
      </c>
      <c r="S3743" s="11">
        <f t="shared" si="352"/>
        <v>42325.920717592591</v>
      </c>
      <c r="T3743" s="11">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1">
        <f t="shared" si="352"/>
        <v>41858.214629629627</v>
      </c>
      <c r="T3744" s="11">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t="e">
        <f t="shared" si="349"/>
        <v>#DIV/0!</v>
      </c>
      <c r="Q3745" t="str">
        <f t="shared" si="350"/>
        <v>theater</v>
      </c>
      <c r="R3745" t="str">
        <f t="shared" si="351"/>
        <v>plays</v>
      </c>
      <c r="S3745" s="11">
        <f t="shared" si="352"/>
        <v>41793.710231481484</v>
      </c>
      <c r="T3745" s="11">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t="e">
        <f t="shared" si="349"/>
        <v>#DIV/0!</v>
      </c>
      <c r="Q3746" t="str">
        <f t="shared" si="350"/>
        <v>theater</v>
      </c>
      <c r="R3746" t="str">
        <f t="shared" si="351"/>
        <v>plays</v>
      </c>
      <c r="S3746" s="11">
        <f t="shared" si="352"/>
        <v>41793.814259259263</v>
      </c>
      <c r="T3746" s="11">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1">
        <f t="shared" si="352"/>
        <v>41831.697939814818</v>
      </c>
      <c r="T3747" s="11">
        <f t="shared" si="353"/>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1">
        <f t="shared" si="352"/>
        <v>42621.389340277776</v>
      </c>
      <c r="T3748" s="11">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1">
        <f t="shared" si="352"/>
        <v>42164.299722222218</v>
      </c>
      <c r="T3749" s="11">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1">
        <f t="shared" si="352"/>
        <v>42395.706435185188</v>
      </c>
      <c r="T3750" s="11">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1">
        <f t="shared" si="352"/>
        <v>42458.127175925925</v>
      </c>
      <c r="T3751" s="11">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1">
        <f t="shared" si="352"/>
        <v>42016.981574074074</v>
      </c>
      <c r="T3752" s="11">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1">
        <f t="shared" si="352"/>
        <v>42403.035567129627</v>
      </c>
      <c r="T3753" s="11">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1">
        <f t="shared" si="352"/>
        <v>42619.802488425921</v>
      </c>
      <c r="T3754" s="11">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1">
        <f t="shared" si="352"/>
        <v>42128.824074074073</v>
      </c>
      <c r="T3755" s="11">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1">
        <f t="shared" si="352"/>
        <v>41808.881215277775</v>
      </c>
      <c r="T3756" s="11">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1">
        <f t="shared" si="352"/>
        <v>42445.866979166662</v>
      </c>
      <c r="T3757" s="11">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1">
        <f t="shared" si="352"/>
        <v>41771.814791666664</v>
      </c>
      <c r="T3758" s="11">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1">
        <f t="shared" si="352"/>
        <v>41954.850868055553</v>
      </c>
      <c r="T3759" s="11">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1">
        <f t="shared" si="352"/>
        <v>41747.471504629626</v>
      </c>
      <c r="T3760" s="11">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1">
        <f t="shared" si="352"/>
        <v>42182.108252314814</v>
      </c>
      <c r="T3761" s="11">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1">
        <f t="shared" si="352"/>
        <v>41739.525300925925</v>
      </c>
      <c r="T3762" s="11">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1">
        <f t="shared" si="352"/>
        <v>42173.466863425929</v>
      </c>
      <c r="T3763" s="11">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1">
        <f t="shared" si="352"/>
        <v>42193.813530092593</v>
      </c>
      <c r="T3764" s="11">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1">
        <f t="shared" si="352"/>
        <v>42065.750300925924</v>
      </c>
      <c r="T3765" s="11">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1">
        <f t="shared" si="352"/>
        <v>42499.842962962968</v>
      </c>
      <c r="T3766" s="11">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1">
        <f t="shared" si="352"/>
        <v>41820.776412037041</v>
      </c>
      <c r="T3767" s="11">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1">
        <f t="shared" si="352"/>
        <v>41788.167187500003</v>
      </c>
      <c r="T3768" s="11">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1">
        <f t="shared" si="352"/>
        <v>42050.019641203704</v>
      </c>
      <c r="T3769" s="11">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1">
        <f t="shared" si="352"/>
        <v>41772.727893518517</v>
      </c>
      <c r="T3770" s="11">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1">
        <f t="shared" si="352"/>
        <v>42445.598136574074</v>
      </c>
      <c r="T3771" s="11">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1">
        <f t="shared" si="352"/>
        <v>42138.930671296301</v>
      </c>
      <c r="T3772" s="11">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1">
        <f t="shared" si="352"/>
        <v>42493.857083333336</v>
      </c>
      <c r="T3773" s="11">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1">
        <f t="shared" si="352"/>
        <v>42682.616967592592</v>
      </c>
      <c r="T3774" s="11">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1">
        <f t="shared" si="352"/>
        <v>42656.005173611105</v>
      </c>
      <c r="T3775" s="11">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1">
        <f t="shared" si="352"/>
        <v>42087.792303240742</v>
      </c>
      <c r="T3776" s="11">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1">
        <f t="shared" si="352"/>
        <v>42075.942627314813</v>
      </c>
      <c r="T3777" s="11">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1">
        <f t="shared" si="352"/>
        <v>41814.367800925924</v>
      </c>
      <c r="T3778" s="11">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E3779/L3779</f>
        <v>48.542372881355931</v>
      </c>
      <c r="Q3779" t="str">
        <f t="shared" ref="Q3779:Q3842" si="356">LEFT(N3779,FIND("/",N3779)-1)</f>
        <v>theater</v>
      </c>
      <c r="R3779" t="str">
        <f t="shared" ref="R3779:R3842" si="357">MID(N3779,FIND("/",N3779)+1,20)</f>
        <v>musical</v>
      </c>
      <c r="S3779" s="11">
        <f t="shared" ref="S3779:S3842" si="358">(((J3779/60)/60)/24)+DATE(1970,1,1)</f>
        <v>41887.111354166671</v>
      </c>
      <c r="T3779" s="11">
        <f t="shared" ref="T3779:T3842" si="35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1">
        <f t="shared" si="358"/>
        <v>41989.819212962961</v>
      </c>
      <c r="T3780" s="11">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1">
        <f t="shared" si="358"/>
        <v>42425.735416666663</v>
      </c>
      <c r="T3781" s="11">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1">
        <f t="shared" si="358"/>
        <v>42166.219733796301</v>
      </c>
      <c r="T3782" s="11">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1">
        <f t="shared" si="358"/>
        <v>41865.882928240739</v>
      </c>
      <c r="T3783" s="11">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1">
        <f t="shared" si="358"/>
        <v>42546.862233796302</v>
      </c>
      <c r="T3784" s="11">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1">
        <f t="shared" si="358"/>
        <v>42420.140277777777</v>
      </c>
      <c r="T3785" s="11">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1">
        <f t="shared" si="358"/>
        <v>42531.980694444443</v>
      </c>
      <c r="T3786" s="11">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1">
        <f t="shared" si="358"/>
        <v>42548.63853009259</v>
      </c>
      <c r="T3787" s="11">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1">
        <f t="shared" si="358"/>
        <v>42487.037905092591</v>
      </c>
      <c r="T3788" s="11">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1">
        <f t="shared" si="358"/>
        <v>42167.534791666665</v>
      </c>
      <c r="T3789" s="11">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1">
        <f t="shared" si="358"/>
        <v>42333.695821759262</v>
      </c>
      <c r="T3790" s="11">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1">
        <f t="shared" si="358"/>
        <v>42138.798819444448</v>
      </c>
      <c r="T3791" s="11">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t="e">
        <f t="shared" si="355"/>
        <v>#DIV/0!</v>
      </c>
      <c r="Q3792" t="str">
        <f t="shared" si="356"/>
        <v>theater</v>
      </c>
      <c r="R3792" t="str">
        <f t="shared" si="357"/>
        <v>musical</v>
      </c>
      <c r="S3792" s="11">
        <f t="shared" si="358"/>
        <v>42666.666932870372</v>
      </c>
      <c r="T3792" s="11">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t="e">
        <f t="shared" si="355"/>
        <v>#DIV/0!</v>
      </c>
      <c r="Q3793" t="str">
        <f t="shared" si="356"/>
        <v>theater</v>
      </c>
      <c r="R3793" t="str">
        <f t="shared" si="357"/>
        <v>musical</v>
      </c>
      <c r="S3793" s="11">
        <f t="shared" si="358"/>
        <v>41766.692037037035</v>
      </c>
      <c r="T3793" s="11">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1">
        <f t="shared" si="358"/>
        <v>42170.447013888886</v>
      </c>
      <c r="T3794" s="11">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1">
        <f t="shared" si="358"/>
        <v>41968.938993055555</v>
      </c>
      <c r="T3795" s="11">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1">
        <f t="shared" si="358"/>
        <v>42132.58048611111</v>
      </c>
      <c r="T3796" s="11">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1">
        <f t="shared" si="358"/>
        <v>42201.436226851853</v>
      </c>
      <c r="T3797" s="11">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1">
        <f t="shared" si="358"/>
        <v>42689.029583333337</v>
      </c>
      <c r="T3798" s="11">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1">
        <f t="shared" si="358"/>
        <v>42084.881539351853</v>
      </c>
      <c r="T3799" s="11">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1">
        <f t="shared" si="358"/>
        <v>41831.722777777781</v>
      </c>
      <c r="T3800" s="11">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1">
        <f t="shared" si="358"/>
        <v>42410.93105324074</v>
      </c>
      <c r="T3801" s="11">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1">
        <f t="shared" si="358"/>
        <v>41982.737071759257</v>
      </c>
      <c r="T3802" s="11">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1">
        <f t="shared" si="358"/>
        <v>41975.676111111112</v>
      </c>
      <c r="T3803" s="11">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t="e">
        <f t="shared" si="355"/>
        <v>#DIV/0!</v>
      </c>
      <c r="Q3804" t="str">
        <f t="shared" si="356"/>
        <v>theater</v>
      </c>
      <c r="R3804" t="str">
        <f t="shared" si="357"/>
        <v>musical</v>
      </c>
      <c r="S3804" s="11">
        <f t="shared" si="358"/>
        <v>42269.126226851848</v>
      </c>
      <c r="T3804" s="11">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1">
        <f t="shared" si="358"/>
        <v>42403.971851851849</v>
      </c>
      <c r="T3805" s="11">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t="e">
        <f t="shared" si="355"/>
        <v>#DIV/0!</v>
      </c>
      <c r="Q3806" t="str">
        <f t="shared" si="356"/>
        <v>theater</v>
      </c>
      <c r="R3806" t="str">
        <f t="shared" si="357"/>
        <v>musical</v>
      </c>
      <c r="S3806" s="11">
        <f t="shared" si="358"/>
        <v>42527.00953703704</v>
      </c>
      <c r="T3806" s="11">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1">
        <f t="shared" si="358"/>
        <v>41849.887037037035</v>
      </c>
      <c r="T3807" s="11">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1">
        <f t="shared" si="358"/>
        <v>41799.259039351848</v>
      </c>
      <c r="T3808" s="11">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1">
        <f t="shared" si="358"/>
        <v>42090.909016203703</v>
      </c>
      <c r="T3809" s="11">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1">
        <f t="shared" si="358"/>
        <v>42059.453923611116</v>
      </c>
      <c r="T3810" s="11">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1">
        <f t="shared" si="358"/>
        <v>41800.526701388888</v>
      </c>
      <c r="T3811" s="11">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1">
        <f t="shared" si="358"/>
        <v>42054.849050925928</v>
      </c>
      <c r="T3812" s="11">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1">
        <f t="shared" si="358"/>
        <v>42487.62700231481</v>
      </c>
      <c r="T3813" s="11">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1">
        <f t="shared" si="358"/>
        <v>42109.751250000001</v>
      </c>
      <c r="T3814" s="11">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1">
        <f t="shared" si="358"/>
        <v>42497.275706018518</v>
      </c>
      <c r="T3815" s="11">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1">
        <f t="shared" si="358"/>
        <v>42058.904074074075</v>
      </c>
      <c r="T3816" s="11">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1">
        <f t="shared" si="358"/>
        <v>42207.259918981479</v>
      </c>
      <c r="T3817" s="11">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1">
        <f t="shared" si="358"/>
        <v>41807.690081018518</v>
      </c>
      <c r="T3818" s="11">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1">
        <f t="shared" si="358"/>
        <v>42284.69694444444</v>
      </c>
      <c r="T3819" s="11">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1">
        <f t="shared" si="358"/>
        <v>42045.84238425926</v>
      </c>
      <c r="T3820" s="11">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1">
        <f t="shared" si="358"/>
        <v>42184.209537037037</v>
      </c>
      <c r="T3821" s="11">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1">
        <f t="shared" si="358"/>
        <v>42160.651817129634</v>
      </c>
      <c r="T3822" s="11">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1">
        <f t="shared" si="358"/>
        <v>42341.180636574078</v>
      </c>
      <c r="T3823" s="11">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1">
        <f t="shared" si="358"/>
        <v>42329.838159722218</v>
      </c>
      <c r="T3824" s="11">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1">
        <f t="shared" si="358"/>
        <v>42170.910231481481</v>
      </c>
      <c r="T3825" s="11">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1">
        <f t="shared" si="358"/>
        <v>42571.626192129625</v>
      </c>
      <c r="T3826" s="11">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1">
        <f t="shared" si="358"/>
        <v>42151.069606481484</v>
      </c>
      <c r="T3827" s="11">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1">
        <f t="shared" si="358"/>
        <v>42101.423541666663</v>
      </c>
      <c r="T3828" s="11">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1">
        <f t="shared" si="358"/>
        <v>42034.928252314814</v>
      </c>
      <c r="T3829" s="11">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1">
        <f t="shared" si="358"/>
        <v>41944.527627314819</v>
      </c>
      <c r="T3830" s="11">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1">
        <f t="shared" si="358"/>
        <v>42593.865405092598</v>
      </c>
      <c r="T3831" s="11">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1">
        <f t="shared" si="358"/>
        <v>42503.740868055553</v>
      </c>
      <c r="T3832" s="11">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1">
        <f t="shared" si="358"/>
        <v>41927.848900462966</v>
      </c>
      <c r="T3833" s="11">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1">
        <f t="shared" si="358"/>
        <v>42375.114988425921</v>
      </c>
      <c r="T3834" s="11">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1">
        <f t="shared" si="358"/>
        <v>41963.872361111105</v>
      </c>
      <c r="T3835" s="11">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1">
        <f t="shared" si="358"/>
        <v>42143.445219907408</v>
      </c>
      <c r="T3836" s="11">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1">
        <f t="shared" si="358"/>
        <v>42460.94222222222</v>
      </c>
      <c r="T3837" s="11">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1">
        <f t="shared" si="358"/>
        <v>42553.926527777774</v>
      </c>
      <c r="T3838" s="11">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1">
        <f t="shared" si="358"/>
        <v>42152.765717592592</v>
      </c>
      <c r="T3839" s="11">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1">
        <f t="shared" si="358"/>
        <v>42116.710752314815</v>
      </c>
      <c r="T3840" s="11">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1">
        <f t="shared" si="358"/>
        <v>42155.142638888887</v>
      </c>
      <c r="T3841" s="11">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1">
        <f t="shared" si="358"/>
        <v>42432.701724537037</v>
      </c>
      <c r="T3842" s="11">
        <f t="shared" si="35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E3843/L3843</f>
        <v>25.647058823529413</v>
      </c>
      <c r="Q3843" t="str">
        <f t="shared" ref="Q3843:Q3906" si="362">LEFT(N3843,FIND("/",N3843)-1)</f>
        <v>theater</v>
      </c>
      <c r="R3843" t="str">
        <f t="shared" ref="R3843:R3906" si="363">MID(N3843,FIND("/",N3843)+1,20)</f>
        <v>plays</v>
      </c>
      <c r="S3843" s="11">
        <f t="shared" ref="S3843:S3906" si="364">(((J3843/60)/60)/24)+DATE(1970,1,1)</f>
        <v>41780.785729166666</v>
      </c>
      <c r="T3843" s="11">
        <f t="shared" ref="T3843:T3906" si="365">(((I3843/60)/60)/24)+DATE(1970,1,1)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1">
        <f t="shared" si="364"/>
        <v>41740.493657407409</v>
      </c>
      <c r="T3844" s="11">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1">
        <f t="shared" si="364"/>
        <v>41766.072500000002</v>
      </c>
      <c r="T3845" s="11">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1">
        <f t="shared" si="364"/>
        <v>41766.617291666669</v>
      </c>
      <c r="T3846" s="11">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1">
        <f t="shared" si="364"/>
        <v>42248.627013888887</v>
      </c>
      <c r="T3847" s="11">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1">
        <f t="shared" si="364"/>
        <v>41885.221550925926</v>
      </c>
      <c r="T3848" s="11">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1">
        <f t="shared" si="364"/>
        <v>42159.224432870367</v>
      </c>
      <c r="T3849" s="11">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1">
        <f t="shared" si="364"/>
        <v>42265.817002314812</v>
      </c>
      <c r="T3850" s="11">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1">
        <f t="shared" si="364"/>
        <v>42136.767175925925</v>
      </c>
      <c r="T3851" s="11">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1">
        <f t="shared" si="364"/>
        <v>41975.124340277776</v>
      </c>
      <c r="T3852" s="11">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1">
        <f t="shared" si="364"/>
        <v>42172.439571759256</v>
      </c>
      <c r="T3853" s="11">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1">
        <f t="shared" si="364"/>
        <v>42065.190694444449</v>
      </c>
      <c r="T3854" s="11">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1">
        <f t="shared" si="364"/>
        <v>41848.84002314815</v>
      </c>
      <c r="T3855" s="11">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1">
        <f t="shared" si="364"/>
        <v>42103.884930555556</v>
      </c>
      <c r="T3856" s="11">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1">
        <f t="shared" si="364"/>
        <v>42059.970729166671</v>
      </c>
      <c r="T3857" s="11">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1">
        <f t="shared" si="364"/>
        <v>42041.743090277778</v>
      </c>
      <c r="T3858" s="11">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1">
        <f t="shared" si="364"/>
        <v>41829.73715277778</v>
      </c>
      <c r="T3859" s="11">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1">
        <f t="shared" si="364"/>
        <v>42128.431064814817</v>
      </c>
      <c r="T3860" s="11">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1">
        <f t="shared" si="364"/>
        <v>41789.893599537041</v>
      </c>
      <c r="T3861" s="11">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1">
        <f t="shared" si="364"/>
        <v>41833.660995370366</v>
      </c>
      <c r="T3862" s="11">
        <f t="shared" si="365"/>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1">
        <f t="shared" si="364"/>
        <v>41914.590011574073</v>
      </c>
      <c r="T3863" s="11">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1">
        <f t="shared" si="364"/>
        <v>42611.261064814811</v>
      </c>
      <c r="T3864" s="11">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t="e">
        <f t="shared" si="361"/>
        <v>#DIV/0!</v>
      </c>
      <c r="Q3865" t="str">
        <f t="shared" si="362"/>
        <v>theater</v>
      </c>
      <c r="R3865" t="str">
        <f t="shared" si="363"/>
        <v>plays</v>
      </c>
      <c r="S3865" s="11">
        <f t="shared" si="364"/>
        <v>42253.633159722223</v>
      </c>
      <c r="T3865" s="11">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1">
        <f t="shared" si="364"/>
        <v>42295.891828703709</v>
      </c>
      <c r="T3866" s="11">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1">
        <f t="shared" si="364"/>
        <v>41841.651597222226</v>
      </c>
      <c r="T3867" s="11">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1">
        <f t="shared" si="364"/>
        <v>42402.947002314817</v>
      </c>
      <c r="T3868" s="11">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1">
        <f t="shared" si="364"/>
        <v>42509.814108796301</v>
      </c>
      <c r="T3869" s="11">
        <f t="shared" si="365"/>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1">
        <f t="shared" si="364"/>
        <v>41865.659780092588</v>
      </c>
      <c r="T3870" s="11">
        <f t="shared" si="365"/>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1">
        <f t="shared" si="364"/>
        <v>42047.724444444444</v>
      </c>
      <c r="T3871" s="11">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1">
        <f t="shared" si="364"/>
        <v>41793.17219907407</v>
      </c>
      <c r="T3872" s="11">
        <f t="shared" si="365"/>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1">
        <f t="shared" si="364"/>
        <v>42763.780671296292</v>
      </c>
      <c r="T3873" s="11">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t="e">
        <f t="shared" si="361"/>
        <v>#DIV/0!</v>
      </c>
      <c r="Q3874" t="str">
        <f t="shared" si="362"/>
        <v>theater</v>
      </c>
      <c r="R3874" t="str">
        <f t="shared" si="363"/>
        <v>musical</v>
      </c>
      <c r="S3874" s="11">
        <f t="shared" si="364"/>
        <v>42180.145787037036</v>
      </c>
      <c r="T3874" s="11">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t="e">
        <f t="shared" si="361"/>
        <v>#DIV/0!</v>
      </c>
      <c r="Q3875" t="str">
        <f t="shared" si="362"/>
        <v>theater</v>
      </c>
      <c r="R3875" t="str">
        <f t="shared" si="363"/>
        <v>musical</v>
      </c>
      <c r="S3875" s="11">
        <f t="shared" si="364"/>
        <v>42255.696006944447</v>
      </c>
      <c r="T3875" s="11">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t="e">
        <f t="shared" si="361"/>
        <v>#DIV/0!</v>
      </c>
      <c r="Q3876" t="str">
        <f t="shared" si="362"/>
        <v>theater</v>
      </c>
      <c r="R3876" t="str">
        <f t="shared" si="363"/>
        <v>musical</v>
      </c>
      <c r="S3876" s="11">
        <f t="shared" si="364"/>
        <v>42007.016458333332</v>
      </c>
      <c r="T3876" s="11">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t="e">
        <f t="shared" si="361"/>
        <v>#DIV/0!</v>
      </c>
      <c r="Q3877" t="str">
        <f t="shared" si="362"/>
        <v>theater</v>
      </c>
      <c r="R3877" t="str">
        <f t="shared" si="363"/>
        <v>musical</v>
      </c>
      <c r="S3877" s="11">
        <f t="shared" si="364"/>
        <v>42615.346817129626</v>
      </c>
      <c r="T3877" s="11">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1">
        <f t="shared" si="364"/>
        <v>42372.624166666668</v>
      </c>
      <c r="T3878" s="11">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1">
        <f t="shared" si="364"/>
        <v>42682.67768518519</v>
      </c>
      <c r="T3879" s="11">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1">
        <f t="shared" si="364"/>
        <v>42154.818819444445</v>
      </c>
      <c r="T3880" s="11">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t="e">
        <f t="shared" si="361"/>
        <v>#DIV/0!</v>
      </c>
      <c r="Q3881" t="str">
        <f t="shared" si="362"/>
        <v>theater</v>
      </c>
      <c r="R3881" t="str">
        <f t="shared" si="363"/>
        <v>musical</v>
      </c>
      <c r="S3881" s="11">
        <f t="shared" si="364"/>
        <v>41999.861064814817</v>
      </c>
      <c r="T3881" s="11">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1">
        <f t="shared" si="364"/>
        <v>41815.815046296295</v>
      </c>
      <c r="T3882" s="11">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1">
        <f t="shared" si="364"/>
        <v>42756.018506944441</v>
      </c>
      <c r="T3883" s="11">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t="e">
        <f t="shared" si="361"/>
        <v>#DIV/0!</v>
      </c>
      <c r="Q3884" t="str">
        <f t="shared" si="362"/>
        <v>theater</v>
      </c>
      <c r="R3884" t="str">
        <f t="shared" si="363"/>
        <v>musical</v>
      </c>
      <c r="S3884" s="11">
        <f t="shared" si="364"/>
        <v>42373.983449074076</v>
      </c>
      <c r="T3884" s="11">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t="e">
        <f t="shared" si="361"/>
        <v>#DIV/0!</v>
      </c>
      <c r="Q3885" t="str">
        <f t="shared" si="362"/>
        <v>theater</v>
      </c>
      <c r="R3885" t="str">
        <f t="shared" si="363"/>
        <v>musical</v>
      </c>
      <c r="S3885" s="11">
        <f t="shared" si="364"/>
        <v>41854.602650462963</v>
      </c>
      <c r="T3885" s="11">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t="e">
        <f t="shared" si="361"/>
        <v>#DIV/0!</v>
      </c>
      <c r="Q3886" t="str">
        <f t="shared" si="362"/>
        <v>theater</v>
      </c>
      <c r="R3886" t="str">
        <f t="shared" si="363"/>
        <v>musical</v>
      </c>
      <c r="S3886" s="11">
        <f t="shared" si="364"/>
        <v>42065.791574074072</v>
      </c>
      <c r="T3886" s="11">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t="e">
        <f t="shared" si="361"/>
        <v>#DIV/0!</v>
      </c>
      <c r="Q3887" t="str">
        <f t="shared" si="362"/>
        <v>theater</v>
      </c>
      <c r="R3887" t="str">
        <f t="shared" si="363"/>
        <v>musical</v>
      </c>
      <c r="S3887" s="11">
        <f t="shared" si="364"/>
        <v>42469.951284722221</v>
      </c>
      <c r="T3887" s="11">
        <f t="shared" si="365"/>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t="e">
        <f t="shared" si="361"/>
        <v>#DIV/0!</v>
      </c>
      <c r="Q3888" t="str">
        <f t="shared" si="362"/>
        <v>theater</v>
      </c>
      <c r="R3888" t="str">
        <f t="shared" si="363"/>
        <v>musical</v>
      </c>
      <c r="S3888" s="11">
        <f t="shared" si="364"/>
        <v>41954.228032407409</v>
      </c>
      <c r="T3888" s="11">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1">
        <f t="shared" si="364"/>
        <v>42079.857974537037</v>
      </c>
      <c r="T3889" s="11">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1">
        <f t="shared" si="364"/>
        <v>42762.545810185184</v>
      </c>
      <c r="T3890" s="11">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1">
        <f t="shared" si="364"/>
        <v>41977.004976851851</v>
      </c>
      <c r="T3891" s="11">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1">
        <f t="shared" si="364"/>
        <v>42171.758611111116</v>
      </c>
      <c r="T3892" s="11">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1">
        <f t="shared" si="364"/>
        <v>42056.1324537037</v>
      </c>
      <c r="T3893" s="11">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t="e">
        <f t="shared" si="361"/>
        <v>#DIV/0!</v>
      </c>
      <c r="Q3894" t="str">
        <f t="shared" si="362"/>
        <v>theater</v>
      </c>
      <c r="R3894" t="str">
        <f t="shared" si="363"/>
        <v>plays</v>
      </c>
      <c r="S3894" s="11">
        <f t="shared" si="364"/>
        <v>41867.652280092596</v>
      </c>
      <c r="T3894" s="11">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1">
        <f t="shared" si="364"/>
        <v>41779.657870370371</v>
      </c>
      <c r="T3895" s="11">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1">
        <f t="shared" si="364"/>
        <v>42679.958472222221</v>
      </c>
      <c r="T3896" s="11">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1">
        <f t="shared" si="364"/>
        <v>42032.250208333338</v>
      </c>
      <c r="T3897" s="11">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1">
        <f t="shared" si="364"/>
        <v>41793.191875000004</v>
      </c>
      <c r="T3898" s="11">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1">
        <f t="shared" si="364"/>
        <v>41982.87364583333</v>
      </c>
      <c r="T3899" s="11">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1">
        <f t="shared" si="364"/>
        <v>42193.482291666667</v>
      </c>
      <c r="T3900" s="11">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1">
        <f t="shared" si="364"/>
        <v>41843.775011574071</v>
      </c>
      <c r="T3901" s="11">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1">
        <f t="shared" si="364"/>
        <v>42136.092488425929</v>
      </c>
      <c r="T3902" s="11">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1">
        <f t="shared" si="364"/>
        <v>42317.826377314821</v>
      </c>
      <c r="T3903" s="11">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1">
        <f t="shared" si="364"/>
        <v>42663.468078703707</v>
      </c>
      <c r="T3904" s="11">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t="e">
        <f t="shared" si="361"/>
        <v>#DIV/0!</v>
      </c>
      <c r="Q3905" t="str">
        <f t="shared" si="362"/>
        <v>theater</v>
      </c>
      <c r="R3905" t="str">
        <f t="shared" si="363"/>
        <v>plays</v>
      </c>
      <c r="S3905" s="11">
        <f t="shared" si="364"/>
        <v>42186.01116898148</v>
      </c>
      <c r="T3905" s="11">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1">
        <f t="shared" si="364"/>
        <v>42095.229166666672</v>
      </c>
      <c r="T3906" s="11">
        <f t="shared" si="365"/>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E3907/L3907</f>
        <v>24.714285714285715</v>
      </c>
      <c r="Q3907" t="str">
        <f t="shared" ref="Q3907:Q3970" si="368">LEFT(N3907,FIND("/",N3907)-1)</f>
        <v>theater</v>
      </c>
      <c r="R3907" t="str">
        <f t="shared" ref="R3907:R3970" si="369">MID(N3907,FIND("/",N3907)+1,20)</f>
        <v>plays</v>
      </c>
      <c r="S3907" s="11">
        <f t="shared" ref="S3907:S3970" si="370">(((J3907/60)/60)/24)+DATE(1970,1,1)</f>
        <v>42124.623877314814</v>
      </c>
      <c r="T3907" s="11">
        <f t="shared" ref="T3907:T3970" si="371">(((I3907/60)/60)/24)+DATE(1970,1,1)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1">
        <f t="shared" si="370"/>
        <v>42143.917743055557</v>
      </c>
      <c r="T3908" s="11">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1">
        <f t="shared" si="370"/>
        <v>41906.819513888891</v>
      </c>
      <c r="T3909" s="11">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1">
        <f t="shared" si="370"/>
        <v>41834.135370370372</v>
      </c>
      <c r="T3910" s="11">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1">
        <f t="shared" si="370"/>
        <v>41863.359282407408</v>
      </c>
      <c r="T3911" s="11">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1">
        <f t="shared" si="370"/>
        <v>42224.756909722222</v>
      </c>
      <c r="T3912" s="11">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1">
        <f t="shared" si="370"/>
        <v>41939.8122337963</v>
      </c>
      <c r="T3913" s="11">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1">
        <f t="shared" si="370"/>
        <v>42059.270023148143</v>
      </c>
      <c r="T3914" s="11">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1">
        <f t="shared" si="370"/>
        <v>42308.211215277777</v>
      </c>
      <c r="T3915" s="11">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1">
        <f t="shared" si="370"/>
        <v>42114.818935185183</v>
      </c>
      <c r="T3916" s="11">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1">
        <f t="shared" si="370"/>
        <v>42492.98505787037</v>
      </c>
      <c r="T3917" s="11">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t="e">
        <f t="shared" si="367"/>
        <v>#DIV/0!</v>
      </c>
      <c r="Q3918" t="str">
        <f t="shared" si="368"/>
        <v>theater</v>
      </c>
      <c r="R3918" t="str">
        <f t="shared" si="369"/>
        <v>plays</v>
      </c>
      <c r="S3918" s="11">
        <f t="shared" si="370"/>
        <v>42494.471666666665</v>
      </c>
      <c r="T3918" s="11">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1">
        <f t="shared" si="370"/>
        <v>41863.527326388888</v>
      </c>
      <c r="T3919" s="11">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1">
        <f t="shared" si="370"/>
        <v>41843.664618055554</v>
      </c>
      <c r="T3920" s="11">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1">
        <f t="shared" si="370"/>
        <v>42358.684872685189</v>
      </c>
      <c r="T3921" s="11">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1">
        <f t="shared" si="370"/>
        <v>42657.38726851852</v>
      </c>
      <c r="T3922" s="11">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t="e">
        <f t="shared" si="367"/>
        <v>#DIV/0!</v>
      </c>
      <c r="Q3923" t="str">
        <f t="shared" si="368"/>
        <v>theater</v>
      </c>
      <c r="R3923" t="str">
        <f t="shared" si="369"/>
        <v>plays</v>
      </c>
      <c r="S3923" s="11">
        <f t="shared" si="370"/>
        <v>41926.542303240742</v>
      </c>
      <c r="T3923" s="11">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1">
        <f t="shared" si="370"/>
        <v>42020.768634259264</v>
      </c>
      <c r="T3924" s="11">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1">
        <f t="shared" si="370"/>
        <v>42075.979988425926</v>
      </c>
      <c r="T3925" s="11">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1">
        <f t="shared" si="370"/>
        <v>41786.959745370368</v>
      </c>
      <c r="T3926" s="11">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1">
        <f t="shared" si="370"/>
        <v>41820.870821759258</v>
      </c>
      <c r="T3927" s="11">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1">
        <f t="shared" si="370"/>
        <v>41970.085046296299</v>
      </c>
      <c r="T3928" s="11">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1">
        <f t="shared" si="370"/>
        <v>41830.267407407409</v>
      </c>
      <c r="T3929" s="11">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1">
        <f t="shared" si="370"/>
        <v>42265.683182870373</v>
      </c>
      <c r="T3930" s="11">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1">
        <f t="shared" si="370"/>
        <v>42601.827141203699</v>
      </c>
      <c r="T3931" s="11">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t="e">
        <f t="shared" si="367"/>
        <v>#DIV/0!</v>
      </c>
      <c r="Q3932" t="str">
        <f t="shared" si="368"/>
        <v>theater</v>
      </c>
      <c r="R3932" t="str">
        <f t="shared" si="369"/>
        <v>plays</v>
      </c>
      <c r="S3932" s="11">
        <f t="shared" si="370"/>
        <v>42433.338749999995</v>
      </c>
      <c r="T3932" s="11">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t="e">
        <f t="shared" si="367"/>
        <v>#DIV/0!</v>
      </c>
      <c r="Q3933" t="str">
        <f t="shared" si="368"/>
        <v>theater</v>
      </c>
      <c r="R3933" t="str">
        <f t="shared" si="369"/>
        <v>plays</v>
      </c>
      <c r="S3933" s="11">
        <f t="shared" si="370"/>
        <v>42228.151701388888</v>
      </c>
      <c r="T3933" s="11">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1">
        <f t="shared" si="370"/>
        <v>42415.168564814812</v>
      </c>
      <c r="T3934" s="11">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1">
        <f t="shared" si="370"/>
        <v>42538.968310185184</v>
      </c>
      <c r="T3935" s="11">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1">
        <f t="shared" si="370"/>
        <v>42233.671747685185</v>
      </c>
      <c r="T3936" s="11">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1">
        <f t="shared" si="370"/>
        <v>42221.656782407401</v>
      </c>
      <c r="T3937" s="11">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t="e">
        <f t="shared" si="367"/>
        <v>#DIV/0!</v>
      </c>
      <c r="Q3938" t="str">
        <f t="shared" si="368"/>
        <v>theater</v>
      </c>
      <c r="R3938" t="str">
        <f t="shared" si="369"/>
        <v>plays</v>
      </c>
      <c r="S3938" s="11">
        <f t="shared" si="370"/>
        <v>42675.262962962966</v>
      </c>
      <c r="T3938" s="11">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1">
        <f t="shared" si="370"/>
        <v>42534.631481481483</v>
      </c>
      <c r="T3939" s="11">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1">
        <f t="shared" si="370"/>
        <v>42151.905717592599</v>
      </c>
      <c r="T3940" s="11">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1">
        <f t="shared" si="370"/>
        <v>41915.400219907409</v>
      </c>
      <c r="T3941" s="11">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1">
        <f t="shared" si="370"/>
        <v>41961.492488425924</v>
      </c>
      <c r="T3942" s="11">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1">
        <f t="shared" si="370"/>
        <v>41940.587233796294</v>
      </c>
      <c r="T3943" s="11">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t="e">
        <f t="shared" si="367"/>
        <v>#DIV/0!</v>
      </c>
      <c r="Q3944" t="str">
        <f t="shared" si="368"/>
        <v>theater</v>
      </c>
      <c r="R3944" t="str">
        <f t="shared" si="369"/>
        <v>plays</v>
      </c>
      <c r="S3944" s="11">
        <f t="shared" si="370"/>
        <v>42111.904097222221</v>
      </c>
      <c r="T3944" s="11">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1">
        <f t="shared" si="370"/>
        <v>42279.778564814813</v>
      </c>
      <c r="T3945" s="11">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t="e">
        <f t="shared" si="367"/>
        <v>#DIV/0!</v>
      </c>
      <c r="Q3946" t="str">
        <f t="shared" si="368"/>
        <v>theater</v>
      </c>
      <c r="R3946" t="str">
        <f t="shared" si="369"/>
        <v>plays</v>
      </c>
      <c r="S3946" s="11">
        <f t="shared" si="370"/>
        <v>42213.662905092591</v>
      </c>
      <c r="T3946" s="11">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1">
        <f t="shared" si="370"/>
        <v>42109.801712962959</v>
      </c>
      <c r="T3947" s="11">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1">
        <f t="shared" si="370"/>
        <v>42031.833587962959</v>
      </c>
      <c r="T3948" s="11">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1">
        <f t="shared" si="370"/>
        <v>42615.142870370371</v>
      </c>
      <c r="T3949" s="11">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t="e">
        <f t="shared" si="367"/>
        <v>#DIV/0!</v>
      </c>
      <c r="Q3950" t="str">
        <f t="shared" si="368"/>
        <v>theater</v>
      </c>
      <c r="R3950" t="str">
        <f t="shared" si="369"/>
        <v>plays</v>
      </c>
      <c r="S3950" s="11">
        <f t="shared" si="370"/>
        <v>41829.325497685182</v>
      </c>
      <c r="T3950" s="11">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1">
        <f t="shared" si="370"/>
        <v>42016.120613425926</v>
      </c>
      <c r="T3951" s="11">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1">
        <f t="shared" si="370"/>
        <v>42439.702314814815</v>
      </c>
      <c r="T3952" s="11">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1">
        <f t="shared" si="370"/>
        <v>42433.825717592597</v>
      </c>
      <c r="T3953" s="11">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1">
        <f t="shared" si="370"/>
        <v>42243.790393518517</v>
      </c>
      <c r="T3954" s="11">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t="e">
        <f t="shared" si="367"/>
        <v>#DIV/0!</v>
      </c>
      <c r="Q3955" t="str">
        <f t="shared" si="368"/>
        <v>theater</v>
      </c>
      <c r="R3955" t="str">
        <f t="shared" si="369"/>
        <v>plays</v>
      </c>
      <c r="S3955" s="11">
        <f t="shared" si="370"/>
        <v>42550.048449074078</v>
      </c>
      <c r="T3955" s="11">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t="e">
        <f t="shared" si="367"/>
        <v>#DIV/0!</v>
      </c>
      <c r="Q3956" t="str">
        <f t="shared" si="368"/>
        <v>theater</v>
      </c>
      <c r="R3956" t="str">
        <f t="shared" si="369"/>
        <v>plays</v>
      </c>
      <c r="S3956" s="11">
        <f t="shared" si="370"/>
        <v>41774.651203703703</v>
      </c>
      <c r="T3956" s="11">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1">
        <f t="shared" si="370"/>
        <v>42306.848854166667</v>
      </c>
      <c r="T3957" s="11">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t="e">
        <f t="shared" si="367"/>
        <v>#DIV/0!</v>
      </c>
      <c r="Q3958" t="str">
        <f t="shared" si="368"/>
        <v>theater</v>
      </c>
      <c r="R3958" t="str">
        <f t="shared" si="369"/>
        <v>plays</v>
      </c>
      <c r="S3958" s="11">
        <f t="shared" si="370"/>
        <v>42457.932025462964</v>
      </c>
      <c r="T3958" s="11">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1">
        <f t="shared" si="370"/>
        <v>42513.976319444439</v>
      </c>
      <c r="T3959" s="11">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1">
        <f t="shared" si="370"/>
        <v>41816.950370370374</v>
      </c>
      <c r="T3960" s="11">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1">
        <f t="shared" si="370"/>
        <v>41880.788842592592</v>
      </c>
      <c r="T3961" s="11">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1">
        <f t="shared" si="370"/>
        <v>42342.845555555556</v>
      </c>
      <c r="T3962" s="11">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1">
        <f t="shared" si="370"/>
        <v>41745.891319444447</v>
      </c>
      <c r="T3963" s="11">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1">
        <f t="shared" si="370"/>
        <v>42311.621458333335</v>
      </c>
      <c r="T3964" s="11">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t="e">
        <f t="shared" si="367"/>
        <v>#DIV/0!</v>
      </c>
      <c r="Q3965" t="str">
        <f t="shared" si="368"/>
        <v>theater</v>
      </c>
      <c r="R3965" t="str">
        <f t="shared" si="369"/>
        <v>plays</v>
      </c>
      <c r="S3965" s="11">
        <f t="shared" si="370"/>
        <v>42296.154131944444</v>
      </c>
      <c r="T3965" s="11">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1">
        <f t="shared" si="370"/>
        <v>42053.722060185188</v>
      </c>
      <c r="T3966" s="11">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1">
        <f t="shared" si="370"/>
        <v>42414.235879629632</v>
      </c>
      <c r="T3967" s="11">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1">
        <f t="shared" si="370"/>
        <v>41801.711550925924</v>
      </c>
      <c r="T3968" s="11">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1">
        <f t="shared" si="370"/>
        <v>42770.290590277778</v>
      </c>
      <c r="T3969" s="11">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1">
        <f t="shared" si="370"/>
        <v>42452.815659722226</v>
      </c>
      <c r="T3970" s="11">
        <f t="shared" si="371"/>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E3971/L3971</f>
        <v>35.166666666666664</v>
      </c>
      <c r="Q3971" t="str">
        <f t="shared" ref="Q3971:Q4034" si="374">LEFT(N3971,FIND("/",N3971)-1)</f>
        <v>theater</v>
      </c>
      <c r="R3971" t="str">
        <f t="shared" ref="R3971:R4034" si="375">MID(N3971,FIND("/",N3971)+1,20)</f>
        <v>plays</v>
      </c>
      <c r="S3971" s="11">
        <f t="shared" ref="S3971:S4034" si="376">(((J3971/60)/60)/24)+DATE(1970,1,1)</f>
        <v>42601.854699074072</v>
      </c>
      <c r="T3971" s="11">
        <f t="shared" ref="T3971:T4034" si="377">(((I3971/60)/60)/24)+DATE(1970,1,1)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1">
        <f t="shared" si="376"/>
        <v>42447.863553240735</v>
      </c>
      <c r="T3972" s="11">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1">
        <f t="shared" si="376"/>
        <v>41811.536180555559</v>
      </c>
      <c r="T3973" s="11">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1">
        <f t="shared" si="376"/>
        <v>41981.067523148144</v>
      </c>
      <c r="T3974" s="11">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1">
        <f t="shared" si="376"/>
        <v>42469.68414351852</v>
      </c>
      <c r="T3975" s="11">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1">
        <f t="shared" si="376"/>
        <v>42493.546851851846</v>
      </c>
      <c r="T3976" s="11">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t="e">
        <f t="shared" si="373"/>
        <v>#DIV/0!</v>
      </c>
      <c r="Q3977" t="str">
        <f t="shared" si="374"/>
        <v>theater</v>
      </c>
      <c r="R3977" t="str">
        <f t="shared" si="375"/>
        <v>plays</v>
      </c>
      <c r="S3977" s="11">
        <f t="shared" si="376"/>
        <v>42534.866875</v>
      </c>
      <c r="T3977" s="11">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1">
        <f t="shared" si="376"/>
        <v>41830.858344907407</v>
      </c>
      <c r="T3978" s="11">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1">
        <f t="shared" si="376"/>
        <v>42543.788564814815</v>
      </c>
      <c r="T3979" s="11">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1">
        <f t="shared" si="376"/>
        <v>41975.642974537041</v>
      </c>
      <c r="T3980" s="11">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1">
        <f t="shared" si="376"/>
        <v>42069.903437500005</v>
      </c>
      <c r="T3981" s="11">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1">
        <f t="shared" si="376"/>
        <v>41795.598923611113</v>
      </c>
      <c r="T3982" s="11">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1">
        <f t="shared" si="376"/>
        <v>42508.179965277777</v>
      </c>
      <c r="T3983" s="11">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1">
        <f t="shared" si="376"/>
        <v>42132.809953703705</v>
      </c>
      <c r="T3984" s="11">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1">
        <f t="shared" si="376"/>
        <v>41747.86986111111</v>
      </c>
      <c r="T3985" s="11">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1">
        <f t="shared" si="376"/>
        <v>41920.963472222218</v>
      </c>
      <c r="T3986" s="11">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1">
        <f t="shared" si="376"/>
        <v>42399.707407407404</v>
      </c>
      <c r="T3987" s="11">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1">
        <f t="shared" si="376"/>
        <v>42467.548541666663</v>
      </c>
      <c r="T3988" s="11">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1">
        <f t="shared" si="376"/>
        <v>41765.92465277778</v>
      </c>
      <c r="T3989" s="11">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1">
        <f t="shared" si="376"/>
        <v>42230.08116898148</v>
      </c>
      <c r="T3990" s="11">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t="e">
        <f t="shared" si="373"/>
        <v>#DIV/0!</v>
      </c>
      <c r="Q3991" t="str">
        <f t="shared" si="374"/>
        <v>theater</v>
      </c>
      <c r="R3991" t="str">
        <f t="shared" si="375"/>
        <v>plays</v>
      </c>
      <c r="S3991" s="11">
        <f t="shared" si="376"/>
        <v>42286.749780092592</v>
      </c>
      <c r="T3991" s="11">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1">
        <f t="shared" si="376"/>
        <v>42401.672372685185</v>
      </c>
      <c r="T3992" s="11">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1">
        <f t="shared" si="376"/>
        <v>42125.644467592589</v>
      </c>
      <c r="T3993" s="11">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1">
        <f t="shared" si="376"/>
        <v>42289.94049768518</v>
      </c>
      <c r="T3994" s="11">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1">
        <f t="shared" si="376"/>
        <v>42107.864722222221</v>
      </c>
      <c r="T3995" s="11">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1">
        <f t="shared" si="376"/>
        <v>41809.389930555553</v>
      </c>
      <c r="T3996" s="11">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1">
        <f t="shared" si="376"/>
        <v>42019.683761574073</v>
      </c>
      <c r="T3997" s="11">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1">
        <f t="shared" si="376"/>
        <v>41950.26694444444</v>
      </c>
      <c r="T3998" s="11">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t="e">
        <f t="shared" si="373"/>
        <v>#DIV/0!</v>
      </c>
      <c r="Q3999" t="str">
        <f t="shared" si="374"/>
        <v>theater</v>
      </c>
      <c r="R3999" t="str">
        <f t="shared" si="375"/>
        <v>plays</v>
      </c>
      <c r="S3999" s="11">
        <f t="shared" si="376"/>
        <v>42069.391446759255</v>
      </c>
      <c r="T3999" s="11">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1">
        <f t="shared" si="376"/>
        <v>42061.963263888887</v>
      </c>
      <c r="T4000" s="11">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1">
        <f t="shared" si="376"/>
        <v>41842.828680555554</v>
      </c>
      <c r="T4001" s="11">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1">
        <f t="shared" si="376"/>
        <v>42437.64534722222</v>
      </c>
      <c r="T4002" s="11">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1">
        <f t="shared" si="376"/>
        <v>42775.964212962965</v>
      </c>
      <c r="T4003" s="11">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1">
        <f t="shared" si="376"/>
        <v>41879.043530092589</v>
      </c>
      <c r="T4004" s="11">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1">
        <f t="shared" si="376"/>
        <v>42020.587349537032</v>
      </c>
      <c r="T4005" s="11">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1">
        <f t="shared" si="376"/>
        <v>41890.16269675926</v>
      </c>
      <c r="T4006" s="11">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1">
        <f t="shared" si="376"/>
        <v>41872.807696759257</v>
      </c>
      <c r="T4007" s="11">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1">
        <f t="shared" si="376"/>
        <v>42391.772997685184</v>
      </c>
      <c r="T4008" s="11">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1">
        <f t="shared" si="376"/>
        <v>41848.772928240738</v>
      </c>
      <c r="T4009" s="11">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1">
        <f t="shared" si="376"/>
        <v>42177.964201388888</v>
      </c>
      <c r="T4010" s="11">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1">
        <f t="shared" si="376"/>
        <v>41851.700925925928</v>
      </c>
      <c r="T4011" s="11">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1">
        <f t="shared" si="376"/>
        <v>41921.770439814813</v>
      </c>
      <c r="T4012" s="11">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1">
        <f t="shared" si="376"/>
        <v>42002.54488425926</v>
      </c>
      <c r="T4013" s="11">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t="e">
        <f t="shared" si="373"/>
        <v>#DIV/0!</v>
      </c>
      <c r="Q4014" t="str">
        <f t="shared" si="374"/>
        <v>theater</v>
      </c>
      <c r="R4014" t="str">
        <f t="shared" si="375"/>
        <v>plays</v>
      </c>
      <c r="S4014" s="11">
        <f t="shared" si="376"/>
        <v>42096.544548611113</v>
      </c>
      <c r="T4014" s="11">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1">
        <f t="shared" si="376"/>
        <v>42021.301192129627</v>
      </c>
      <c r="T4015" s="11">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t="e">
        <f t="shared" si="373"/>
        <v>#DIV/0!</v>
      </c>
      <c r="Q4016" t="str">
        <f t="shared" si="374"/>
        <v>theater</v>
      </c>
      <c r="R4016" t="str">
        <f t="shared" si="375"/>
        <v>plays</v>
      </c>
      <c r="S4016" s="11">
        <f t="shared" si="376"/>
        <v>42419.246168981481</v>
      </c>
      <c r="T4016" s="11">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1">
        <f t="shared" si="376"/>
        <v>42174.780821759254</v>
      </c>
      <c r="T4017" s="11">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1">
        <f t="shared" si="376"/>
        <v>41869.872685185182</v>
      </c>
      <c r="T4018" s="11">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1">
        <f t="shared" si="376"/>
        <v>41856.672152777777</v>
      </c>
      <c r="T4019" s="11">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1">
        <f t="shared" si="376"/>
        <v>42620.91097222222</v>
      </c>
      <c r="T4020" s="11">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1">
        <f t="shared" si="376"/>
        <v>42417.675879629634</v>
      </c>
      <c r="T4021" s="11">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1">
        <f t="shared" si="376"/>
        <v>42057.190960648149</v>
      </c>
      <c r="T4022" s="11">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1">
        <f t="shared" si="376"/>
        <v>41878.911550925928</v>
      </c>
      <c r="T4023" s="11">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1">
        <f t="shared" si="376"/>
        <v>41990.584108796291</v>
      </c>
      <c r="T4024" s="11">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t="e">
        <f t="shared" si="373"/>
        <v>#DIV/0!</v>
      </c>
      <c r="Q4025" t="str">
        <f t="shared" si="374"/>
        <v>theater</v>
      </c>
      <c r="R4025" t="str">
        <f t="shared" si="375"/>
        <v>plays</v>
      </c>
      <c r="S4025" s="11">
        <f t="shared" si="376"/>
        <v>42408.999571759254</v>
      </c>
      <c r="T4025" s="11">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1">
        <f t="shared" si="376"/>
        <v>42217.670104166667</v>
      </c>
      <c r="T4026" s="11">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1">
        <f t="shared" si="376"/>
        <v>42151.237685185188</v>
      </c>
      <c r="T4027" s="11">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t="e">
        <f t="shared" si="373"/>
        <v>#DIV/0!</v>
      </c>
      <c r="Q4028" t="str">
        <f t="shared" si="374"/>
        <v>theater</v>
      </c>
      <c r="R4028" t="str">
        <f t="shared" si="375"/>
        <v>plays</v>
      </c>
      <c r="S4028" s="11">
        <f t="shared" si="376"/>
        <v>42282.655543981484</v>
      </c>
      <c r="T4028" s="11">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1">
        <f t="shared" si="376"/>
        <v>42768.97084490741</v>
      </c>
      <c r="T4029" s="11">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1">
        <f t="shared" si="376"/>
        <v>41765.938657407409</v>
      </c>
      <c r="T4030" s="11">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t="e">
        <f t="shared" si="373"/>
        <v>#DIV/0!</v>
      </c>
      <c r="Q4031" t="str">
        <f t="shared" si="374"/>
        <v>theater</v>
      </c>
      <c r="R4031" t="str">
        <f t="shared" si="375"/>
        <v>plays</v>
      </c>
      <c r="S4031" s="11">
        <f t="shared" si="376"/>
        <v>42322.025115740747</v>
      </c>
      <c r="T4031" s="11">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1">
        <f t="shared" si="376"/>
        <v>42374.655081018514</v>
      </c>
      <c r="T4032" s="11">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t="e">
        <f t="shared" si="373"/>
        <v>#DIV/0!</v>
      </c>
      <c r="Q4033" t="str">
        <f t="shared" si="374"/>
        <v>theater</v>
      </c>
      <c r="R4033" t="str">
        <f t="shared" si="375"/>
        <v>plays</v>
      </c>
      <c r="S4033" s="11">
        <f t="shared" si="376"/>
        <v>41941.585231481484</v>
      </c>
      <c r="T4033" s="11">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1">
        <f t="shared" si="376"/>
        <v>42293.809212962966</v>
      </c>
      <c r="T4034" s="11">
        <f t="shared" si="377"/>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E4035/L4035</f>
        <v>65.340319148936175</v>
      </c>
      <c r="Q4035" t="str">
        <f t="shared" ref="Q4035:Q4098" si="380">LEFT(N4035,FIND("/",N4035)-1)</f>
        <v>theater</v>
      </c>
      <c r="R4035" t="str">
        <f t="shared" ref="R4035:R4098" si="381">MID(N4035,FIND("/",N4035)+1,20)</f>
        <v>plays</v>
      </c>
      <c r="S4035" s="11">
        <f t="shared" ref="S4035:S4098" si="382">(((J4035/60)/60)/24)+DATE(1970,1,1)</f>
        <v>42614.268796296295</v>
      </c>
      <c r="T4035" s="11">
        <f t="shared" ref="T4035:T4098" si="383">(((I4035/60)/60)/24)+DATE(1970,1,1)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1">
        <f t="shared" si="382"/>
        <v>42067.947337962964</v>
      </c>
      <c r="T4036" s="11">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1">
        <f t="shared" si="382"/>
        <v>41903.882951388885</v>
      </c>
      <c r="T4037" s="11">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1">
        <f t="shared" si="382"/>
        <v>41804.937083333331</v>
      </c>
      <c r="T4038" s="11">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1">
        <f t="shared" si="382"/>
        <v>42497.070775462969</v>
      </c>
      <c r="T4039" s="11">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1">
        <f t="shared" si="382"/>
        <v>41869.798726851855</v>
      </c>
      <c r="T4040" s="11">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1">
        <f t="shared" si="382"/>
        <v>42305.670914351853</v>
      </c>
      <c r="T4041" s="11">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1">
        <f t="shared" si="382"/>
        <v>42144.231527777782</v>
      </c>
      <c r="T4042" s="11">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1">
        <f t="shared" si="382"/>
        <v>42559.474004629628</v>
      </c>
      <c r="T4043" s="11">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1">
        <f t="shared" si="382"/>
        <v>41995.084074074075</v>
      </c>
      <c r="T4044" s="11">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t="e">
        <f t="shared" si="379"/>
        <v>#DIV/0!</v>
      </c>
      <c r="Q4045" t="str">
        <f t="shared" si="380"/>
        <v>theater</v>
      </c>
      <c r="R4045" t="str">
        <f t="shared" si="381"/>
        <v>plays</v>
      </c>
      <c r="S4045" s="11">
        <f t="shared" si="382"/>
        <v>41948.957465277781</v>
      </c>
      <c r="T4045" s="11">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1">
        <f t="shared" si="382"/>
        <v>42074.219699074078</v>
      </c>
      <c r="T4046" s="11">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1">
        <f t="shared" si="382"/>
        <v>41842.201261574075</v>
      </c>
      <c r="T4047" s="11">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1">
        <f t="shared" si="382"/>
        <v>41904.650578703702</v>
      </c>
      <c r="T4048" s="11">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1">
        <f t="shared" si="382"/>
        <v>41991.022488425922</v>
      </c>
      <c r="T4049" s="11">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1">
        <f t="shared" si="382"/>
        <v>42436.509108796294</v>
      </c>
      <c r="T4050" s="11">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1">
        <f t="shared" si="382"/>
        <v>42169.958506944444</v>
      </c>
      <c r="T4051" s="11">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1">
        <f t="shared" si="382"/>
        <v>41905.636469907404</v>
      </c>
      <c r="T4052" s="11">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t="e">
        <f t="shared" si="379"/>
        <v>#DIV/0!</v>
      </c>
      <c r="Q4053" t="str">
        <f t="shared" si="380"/>
        <v>theater</v>
      </c>
      <c r="R4053" t="str">
        <f t="shared" si="381"/>
        <v>plays</v>
      </c>
      <c r="S4053" s="11">
        <f t="shared" si="382"/>
        <v>41761.810150462967</v>
      </c>
      <c r="T4053" s="11">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1">
        <f t="shared" si="382"/>
        <v>41865.878657407404</v>
      </c>
      <c r="T4054" s="11">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1">
        <f t="shared" si="382"/>
        <v>41928.690138888887</v>
      </c>
      <c r="T4055" s="11">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t="e">
        <f t="shared" si="379"/>
        <v>#DIV/0!</v>
      </c>
      <c r="Q4056" t="str">
        <f t="shared" si="380"/>
        <v>theater</v>
      </c>
      <c r="R4056" t="str">
        <f t="shared" si="381"/>
        <v>plays</v>
      </c>
      <c r="S4056" s="11">
        <f t="shared" si="382"/>
        <v>42613.841261574074</v>
      </c>
      <c r="T4056" s="11">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1">
        <f t="shared" si="382"/>
        <v>41779.648506944446</v>
      </c>
      <c r="T4057" s="11">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1">
        <f t="shared" si="382"/>
        <v>42534.933321759265</v>
      </c>
      <c r="T4058" s="11">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1">
        <f t="shared" si="382"/>
        <v>42310.968518518523</v>
      </c>
      <c r="T4059" s="11">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1">
        <f t="shared" si="382"/>
        <v>42446.060694444444</v>
      </c>
      <c r="T4060" s="11">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1">
        <f t="shared" si="382"/>
        <v>41866.640648148146</v>
      </c>
      <c r="T4061" s="11">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1">
        <f t="shared" si="382"/>
        <v>41779.695092592592</v>
      </c>
      <c r="T4062" s="11">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t="e">
        <f t="shared" si="379"/>
        <v>#DIV/0!</v>
      </c>
      <c r="Q4063" t="str">
        <f t="shared" si="380"/>
        <v>theater</v>
      </c>
      <c r="R4063" t="str">
        <f t="shared" si="381"/>
        <v>plays</v>
      </c>
      <c r="S4063" s="11">
        <f t="shared" si="382"/>
        <v>42421.141469907408</v>
      </c>
      <c r="T4063" s="11">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1">
        <f t="shared" si="382"/>
        <v>42523.739212962959</v>
      </c>
      <c r="T4064" s="11">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1">
        <f t="shared" si="382"/>
        <v>41787.681527777779</v>
      </c>
      <c r="T4065" s="11">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1">
        <f t="shared" si="382"/>
        <v>42093.588263888887</v>
      </c>
      <c r="T4066" s="11">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1">
        <f t="shared" si="382"/>
        <v>41833.951516203706</v>
      </c>
      <c r="T4067" s="11">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1">
        <f t="shared" si="382"/>
        <v>42479.039212962962</v>
      </c>
      <c r="T4068" s="11">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1">
        <f t="shared" si="382"/>
        <v>42235.117476851854</v>
      </c>
      <c r="T4069" s="11">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1">
        <f t="shared" si="382"/>
        <v>42718.963599537034</v>
      </c>
      <c r="T4070" s="11">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1">
        <f t="shared" si="382"/>
        <v>42022.661527777775</v>
      </c>
      <c r="T4071" s="11">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1">
        <f t="shared" si="382"/>
        <v>42031.666898148149</v>
      </c>
      <c r="T4072" s="11">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t="e">
        <f t="shared" si="379"/>
        <v>#DIV/0!</v>
      </c>
      <c r="Q4073" t="str">
        <f t="shared" si="380"/>
        <v>theater</v>
      </c>
      <c r="R4073" t="str">
        <f t="shared" si="381"/>
        <v>plays</v>
      </c>
      <c r="S4073" s="11">
        <f t="shared" si="382"/>
        <v>42700.804756944446</v>
      </c>
      <c r="T4073" s="11">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1">
        <f t="shared" si="382"/>
        <v>41812.77443287037</v>
      </c>
      <c r="T4074" s="11">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1">
        <f t="shared" si="382"/>
        <v>42078.34520833334</v>
      </c>
      <c r="T4075" s="11">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1">
        <f t="shared" si="382"/>
        <v>42283.552951388891</v>
      </c>
      <c r="T4076" s="11">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1">
        <f t="shared" si="382"/>
        <v>41779.045937499999</v>
      </c>
      <c r="T4077" s="11">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t="e">
        <f t="shared" si="379"/>
        <v>#DIV/0!</v>
      </c>
      <c r="Q4078" t="str">
        <f t="shared" si="380"/>
        <v>theater</v>
      </c>
      <c r="R4078" t="str">
        <f t="shared" si="381"/>
        <v>plays</v>
      </c>
      <c r="S4078" s="11">
        <f t="shared" si="382"/>
        <v>41905.795706018522</v>
      </c>
      <c r="T4078" s="11">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1">
        <f t="shared" si="382"/>
        <v>42695.7105787037</v>
      </c>
      <c r="T4079" s="11">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t="e">
        <f t="shared" si="379"/>
        <v>#DIV/0!</v>
      </c>
      <c r="Q4080" t="str">
        <f t="shared" si="380"/>
        <v>theater</v>
      </c>
      <c r="R4080" t="str">
        <f t="shared" si="381"/>
        <v>plays</v>
      </c>
      <c r="S4080" s="11">
        <f t="shared" si="382"/>
        <v>42732.787523148145</v>
      </c>
      <c r="T4080" s="11">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1">
        <f t="shared" si="382"/>
        <v>42510.938900462963</v>
      </c>
      <c r="T4081" s="11">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t="e">
        <f t="shared" si="379"/>
        <v>#DIV/0!</v>
      </c>
      <c r="Q4082" t="str">
        <f t="shared" si="380"/>
        <v>theater</v>
      </c>
      <c r="R4082" t="str">
        <f t="shared" si="381"/>
        <v>plays</v>
      </c>
      <c r="S4082" s="11">
        <f t="shared" si="382"/>
        <v>42511.698101851856</v>
      </c>
      <c r="T4082" s="11">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1">
        <f t="shared" si="382"/>
        <v>42041.581307870365</v>
      </c>
      <c r="T4083" s="11">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1">
        <f t="shared" si="382"/>
        <v>42307.189270833333</v>
      </c>
      <c r="T4084" s="11">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1">
        <f t="shared" si="382"/>
        <v>42353.761759259258</v>
      </c>
      <c r="T4085" s="11">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1">
        <f t="shared" si="382"/>
        <v>42622.436412037037</v>
      </c>
      <c r="T4086" s="11">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1">
        <f t="shared" si="382"/>
        <v>42058.603877314818</v>
      </c>
      <c r="T4087" s="11">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1">
        <f t="shared" si="382"/>
        <v>42304.940960648149</v>
      </c>
      <c r="T4088" s="11">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t="e">
        <f t="shared" si="379"/>
        <v>#DIV/0!</v>
      </c>
      <c r="Q4089" t="str">
        <f t="shared" si="380"/>
        <v>theater</v>
      </c>
      <c r="R4089" t="str">
        <f t="shared" si="381"/>
        <v>plays</v>
      </c>
      <c r="S4089" s="11">
        <f t="shared" si="382"/>
        <v>42538.742893518516</v>
      </c>
      <c r="T4089" s="11">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1">
        <f t="shared" si="382"/>
        <v>41990.612546296295</v>
      </c>
      <c r="T4090" s="11">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1">
        <f t="shared" si="382"/>
        <v>42122.732499999998</v>
      </c>
      <c r="T4091" s="11">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1">
        <f t="shared" si="382"/>
        <v>42209.67288194444</v>
      </c>
      <c r="T4092" s="11">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1">
        <f t="shared" si="382"/>
        <v>41990.506377314814</v>
      </c>
      <c r="T4093" s="11">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1">
        <f t="shared" si="382"/>
        <v>42039.194988425923</v>
      </c>
      <c r="T4094" s="11">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1">
        <f t="shared" si="382"/>
        <v>42178.815891203703</v>
      </c>
      <c r="T4095" s="11">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1">
        <f t="shared" si="382"/>
        <v>41890.086805555555</v>
      </c>
      <c r="T4096" s="11">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1">
        <f t="shared" si="382"/>
        <v>42693.031828703708</v>
      </c>
      <c r="T4097" s="11">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1">
        <f t="shared" si="382"/>
        <v>42750.530312499999</v>
      </c>
      <c r="T4098" s="11">
        <f t="shared" si="383"/>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t="e">
        <f t="shared" ref="P4099:P4115" si="385">E4099/L4099</f>
        <v>#DIV/0!</v>
      </c>
      <c r="Q4099" t="str">
        <f t="shared" ref="Q4099:Q4115" si="386">LEFT(N4099,FIND("/",N4099)-1)</f>
        <v>theater</v>
      </c>
      <c r="R4099" t="str">
        <f t="shared" ref="R4099:R4115" si="387">MID(N4099,FIND("/",N4099)+1,20)</f>
        <v>plays</v>
      </c>
      <c r="S4099" s="11">
        <f t="shared" ref="S4099:S4115" si="388">(((J4099/60)/60)/24)+DATE(1970,1,1)</f>
        <v>42344.824502314819</v>
      </c>
      <c r="T4099" s="11">
        <f t="shared" ref="T4099:T4115" si="38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t="e">
        <f t="shared" si="385"/>
        <v>#DIV/0!</v>
      </c>
      <c r="Q4100" t="str">
        <f t="shared" si="386"/>
        <v>theater</v>
      </c>
      <c r="R4100" t="str">
        <f t="shared" si="387"/>
        <v>plays</v>
      </c>
      <c r="S4100" s="11">
        <f t="shared" si="388"/>
        <v>42495.722187499996</v>
      </c>
      <c r="T4100" s="11">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1">
        <f t="shared" si="388"/>
        <v>42570.850381944445</v>
      </c>
      <c r="T4101" s="11">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t="e">
        <f t="shared" si="385"/>
        <v>#DIV/0!</v>
      </c>
      <c r="Q4102" t="str">
        <f t="shared" si="386"/>
        <v>theater</v>
      </c>
      <c r="R4102" t="str">
        <f t="shared" si="387"/>
        <v>plays</v>
      </c>
      <c r="S4102" s="11">
        <f t="shared" si="388"/>
        <v>41927.124884259261</v>
      </c>
      <c r="T4102" s="11">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t="e">
        <f t="shared" si="385"/>
        <v>#DIV/0!</v>
      </c>
      <c r="Q4103" t="str">
        <f t="shared" si="386"/>
        <v>theater</v>
      </c>
      <c r="R4103" t="str">
        <f t="shared" si="387"/>
        <v>plays</v>
      </c>
      <c r="S4103" s="11">
        <f t="shared" si="388"/>
        <v>42730.903726851851</v>
      </c>
      <c r="T4103" s="11">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1">
        <f t="shared" si="388"/>
        <v>42475.848067129627</v>
      </c>
      <c r="T4104" s="11">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1">
        <f t="shared" si="388"/>
        <v>42188.83293981482</v>
      </c>
      <c r="T4105" s="11">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1">
        <f t="shared" si="388"/>
        <v>42640.278171296297</v>
      </c>
      <c r="T4106" s="11">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1">
        <f t="shared" si="388"/>
        <v>42697.010520833333</v>
      </c>
      <c r="T4107" s="11">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1">
        <f t="shared" si="388"/>
        <v>42053.049375000002</v>
      </c>
      <c r="T4108" s="11">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1">
        <f t="shared" si="388"/>
        <v>41883.916678240741</v>
      </c>
      <c r="T4109" s="11">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1">
        <f t="shared" si="388"/>
        <v>42767.031678240746</v>
      </c>
      <c r="T4110" s="11">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t="e">
        <f t="shared" si="385"/>
        <v>#DIV/0!</v>
      </c>
      <c r="Q4111" t="str">
        <f t="shared" si="386"/>
        <v>theater</v>
      </c>
      <c r="R4111" t="str">
        <f t="shared" si="387"/>
        <v>plays</v>
      </c>
      <c r="S4111" s="11">
        <f t="shared" si="388"/>
        <v>42307.539398148147</v>
      </c>
      <c r="T4111" s="11">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1">
        <f t="shared" si="388"/>
        <v>42512.626747685179</v>
      </c>
      <c r="T4112" s="11">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1">
        <f t="shared" si="388"/>
        <v>42029.135879629626</v>
      </c>
      <c r="T4113" s="11">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1">
        <f t="shared" si="388"/>
        <v>42400.946597222224</v>
      </c>
      <c r="T4114" s="11">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1">
        <f t="shared" si="388"/>
        <v>42358.573182870372</v>
      </c>
      <c r="T4115" s="11">
        <f t="shared" si="389"/>
        <v>42377.273611111115</v>
      </c>
    </row>
  </sheetData>
  <conditionalFormatting sqref="F2:F4115">
    <cfRule type="containsText" dxfId="11" priority="4" operator="containsText" text="live">
      <formula>NOT(ISERROR(SEARCH("live",F2)))</formula>
    </cfRule>
    <cfRule type="containsText" dxfId="10" priority="5" operator="containsText" text="canceled">
      <formula>NOT(ISERROR(SEARCH("canceled",F2)))</formula>
    </cfRule>
    <cfRule type="containsText" dxfId="9" priority="6" operator="containsText" text="successful">
      <formula>NOT(ISERROR(SEARCH("successful",F2)))</formula>
    </cfRule>
    <cfRule type="containsText" dxfId="8" priority="7" operator="containsText" text="failed">
      <formula>NOT(ISERROR(SEARCH("failed",F2)))</formula>
    </cfRule>
  </conditionalFormatting>
  <conditionalFormatting sqref="O2:O4115">
    <cfRule type="colorScale" priority="1">
      <colorScale>
        <cfvo type="num" val="0"/>
        <cfvo type="num" val="0.999"/>
        <cfvo type="num" val="1.9990000000000001"/>
        <color rgb="FFFF0000"/>
        <color rgb="FF92D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7BCBD-2FE6-2E49-9897-C3E653EE7FB8}">
  <dimension ref="A2:F16"/>
  <sheetViews>
    <sheetView showGridLines="0" workbookViewId="0"/>
  </sheetViews>
  <sheetFormatPr baseColWidth="10" defaultRowHeight="15" outlineLevelRow="1"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2" spans="1:6" outlineLevel="1" x14ac:dyDescent="0.2"/>
    <row r="3" spans="1:6" outlineLevel="1" x14ac:dyDescent="0.2">
      <c r="A3" s="7" t="s">
        <v>8223</v>
      </c>
      <c r="B3" t="s">
        <v>8354</v>
      </c>
    </row>
    <row r="4" spans="1:6" outlineLevel="1" x14ac:dyDescent="0.2"/>
    <row r="5" spans="1:6" outlineLevel="1" x14ac:dyDescent="0.2">
      <c r="A5" s="7" t="s">
        <v>8356</v>
      </c>
      <c r="B5" s="7" t="s">
        <v>8355</v>
      </c>
    </row>
    <row r="6" spans="1:6" x14ac:dyDescent="0.2">
      <c r="A6" s="7" t="s">
        <v>8311</v>
      </c>
      <c r="B6" t="s">
        <v>8219</v>
      </c>
      <c r="C6" t="s">
        <v>8221</v>
      </c>
      <c r="D6" t="s">
        <v>8220</v>
      </c>
      <c r="E6" t="s">
        <v>8222</v>
      </c>
      <c r="F6" t="s">
        <v>8312</v>
      </c>
    </row>
    <row r="7" spans="1:6" x14ac:dyDescent="0.2">
      <c r="A7" s="8" t="s">
        <v>8310</v>
      </c>
      <c r="B7" s="10">
        <v>300</v>
      </c>
      <c r="C7" s="10">
        <v>180</v>
      </c>
      <c r="D7" s="10">
        <v>40</v>
      </c>
      <c r="E7" s="10"/>
      <c r="F7" s="10">
        <v>520</v>
      </c>
    </row>
    <row r="8" spans="1:6" x14ac:dyDescent="0.2">
      <c r="A8" s="8" t="s">
        <v>8357</v>
      </c>
      <c r="B8" s="10">
        <v>34</v>
      </c>
      <c r="C8" s="10">
        <v>140</v>
      </c>
      <c r="D8" s="10">
        <v>20</v>
      </c>
      <c r="E8" s="10">
        <v>6</v>
      </c>
      <c r="F8" s="10">
        <v>200</v>
      </c>
    </row>
    <row r="9" spans="1:6" x14ac:dyDescent="0.2">
      <c r="A9" s="8" t="s">
        <v>8358</v>
      </c>
      <c r="B9" s="10">
        <v>80</v>
      </c>
      <c r="C9" s="10">
        <v>140</v>
      </c>
      <c r="D9" s="10"/>
      <c r="E9" s="10"/>
      <c r="F9" s="10">
        <v>220</v>
      </c>
    </row>
    <row r="10" spans="1:6" x14ac:dyDescent="0.2">
      <c r="A10" s="8" t="s">
        <v>8359</v>
      </c>
      <c r="B10" s="10"/>
      <c r="C10" s="10"/>
      <c r="D10" s="10">
        <v>24</v>
      </c>
      <c r="E10" s="10"/>
      <c r="F10" s="10">
        <v>24</v>
      </c>
    </row>
    <row r="11" spans="1:6" x14ac:dyDescent="0.2">
      <c r="A11" s="8" t="s">
        <v>8360</v>
      </c>
      <c r="B11" s="10">
        <v>540</v>
      </c>
      <c r="C11" s="10">
        <v>120</v>
      </c>
      <c r="D11" s="10">
        <v>20</v>
      </c>
      <c r="E11" s="10">
        <v>20</v>
      </c>
      <c r="F11" s="10">
        <v>700</v>
      </c>
    </row>
    <row r="12" spans="1:6" x14ac:dyDescent="0.2">
      <c r="A12" s="8" t="s">
        <v>8361</v>
      </c>
      <c r="B12" s="10">
        <v>103</v>
      </c>
      <c r="C12" s="10">
        <v>117</v>
      </c>
      <c r="D12" s="10"/>
      <c r="E12" s="10"/>
      <c r="F12" s="10">
        <v>220</v>
      </c>
    </row>
    <row r="13" spans="1:6" x14ac:dyDescent="0.2">
      <c r="A13" s="8" t="s">
        <v>8362</v>
      </c>
      <c r="B13" s="10">
        <v>80</v>
      </c>
      <c r="C13" s="10">
        <v>127</v>
      </c>
      <c r="D13" s="10">
        <v>30</v>
      </c>
      <c r="E13" s="10"/>
      <c r="F13" s="10">
        <v>237</v>
      </c>
    </row>
    <row r="14" spans="1:6" x14ac:dyDescent="0.2">
      <c r="A14" s="8" t="s">
        <v>8363</v>
      </c>
      <c r="B14" s="10">
        <v>209</v>
      </c>
      <c r="C14" s="10">
        <v>213</v>
      </c>
      <c r="D14" s="10">
        <v>178</v>
      </c>
      <c r="E14" s="10"/>
      <c r="F14" s="10">
        <v>600</v>
      </c>
    </row>
    <row r="15" spans="1:6" x14ac:dyDescent="0.2">
      <c r="A15" s="8" t="s">
        <v>8364</v>
      </c>
      <c r="B15" s="10">
        <v>839</v>
      </c>
      <c r="C15" s="10">
        <v>493</v>
      </c>
      <c r="D15" s="10">
        <v>37</v>
      </c>
      <c r="E15" s="10">
        <v>24</v>
      </c>
      <c r="F15" s="10">
        <v>1393</v>
      </c>
    </row>
    <row r="16" spans="1:6" x14ac:dyDescent="0.2">
      <c r="A16" s="8" t="s">
        <v>8312</v>
      </c>
      <c r="B16" s="10">
        <v>2185</v>
      </c>
      <c r="C16" s="10">
        <v>1530</v>
      </c>
      <c r="D16" s="10">
        <v>349</v>
      </c>
      <c r="E16" s="10">
        <v>50</v>
      </c>
      <c r="F16"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378DC-F022-0441-8307-0797BF4605AD}">
  <dimension ref="A2:F48"/>
  <sheetViews>
    <sheetView showGridLines="0" workbookViewId="0"/>
  </sheetViews>
  <sheetFormatPr baseColWidth="10" defaultRowHeight="15" outlineLevelRow="1"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s>
  <sheetData>
    <row r="2" spans="1:6" outlineLevel="1" x14ac:dyDescent="0.2">
      <c r="A2" s="7" t="s">
        <v>8223</v>
      </c>
      <c r="B2" t="s">
        <v>8354</v>
      </c>
    </row>
    <row r="3" spans="1:6" outlineLevel="1" x14ac:dyDescent="0.2">
      <c r="A3" s="7" t="s">
        <v>8308</v>
      </c>
      <c r="B3" t="s">
        <v>8354</v>
      </c>
    </row>
    <row r="4" spans="1:6" outlineLevel="1" x14ac:dyDescent="0.2"/>
    <row r="5" spans="1:6" outlineLevel="1" x14ac:dyDescent="0.2">
      <c r="A5" s="7" t="s">
        <v>8356</v>
      </c>
      <c r="B5" s="7" t="s">
        <v>8355</v>
      </c>
    </row>
    <row r="6" spans="1:6" x14ac:dyDescent="0.2">
      <c r="A6" s="7" t="s">
        <v>8311</v>
      </c>
      <c r="B6" t="s">
        <v>8219</v>
      </c>
      <c r="C6" t="s">
        <v>8221</v>
      </c>
      <c r="D6" t="s">
        <v>8220</v>
      </c>
      <c r="E6" t="s">
        <v>8222</v>
      </c>
      <c r="F6" t="s">
        <v>8312</v>
      </c>
    </row>
    <row r="7" spans="1:6" x14ac:dyDescent="0.2">
      <c r="A7" s="8" t="s">
        <v>8313</v>
      </c>
      <c r="B7" s="10"/>
      <c r="C7" s="10">
        <v>100</v>
      </c>
      <c r="D7" s="10"/>
      <c r="E7" s="10"/>
      <c r="F7" s="10">
        <v>100</v>
      </c>
    </row>
    <row r="8" spans="1:6" x14ac:dyDescent="0.2">
      <c r="A8" s="8" t="s">
        <v>8314</v>
      </c>
      <c r="B8" s="10"/>
      <c r="C8" s="10"/>
      <c r="D8" s="10">
        <v>20</v>
      </c>
      <c r="E8" s="10"/>
      <c r="F8" s="10">
        <v>20</v>
      </c>
    </row>
    <row r="9" spans="1:6" x14ac:dyDescent="0.2">
      <c r="A9" s="8" t="s">
        <v>8315</v>
      </c>
      <c r="B9" s="10"/>
      <c r="C9" s="10"/>
      <c r="D9" s="10">
        <v>24</v>
      </c>
      <c r="E9" s="10"/>
      <c r="F9" s="10">
        <v>24</v>
      </c>
    </row>
    <row r="10" spans="1:6" x14ac:dyDescent="0.2">
      <c r="A10" s="8" t="s">
        <v>8316</v>
      </c>
      <c r="B10" s="10"/>
      <c r="C10" s="10">
        <v>40</v>
      </c>
      <c r="D10" s="10"/>
      <c r="E10" s="10"/>
      <c r="F10" s="10">
        <v>40</v>
      </c>
    </row>
    <row r="11" spans="1:6" x14ac:dyDescent="0.2">
      <c r="A11" s="8" t="s">
        <v>8317</v>
      </c>
      <c r="B11" s="10">
        <v>40</v>
      </c>
      <c r="C11" s="10"/>
      <c r="D11" s="10"/>
      <c r="E11" s="10"/>
      <c r="F11" s="10">
        <v>40</v>
      </c>
    </row>
    <row r="12" spans="1:6" x14ac:dyDescent="0.2">
      <c r="A12" s="8" t="s">
        <v>8318</v>
      </c>
      <c r="B12" s="10">
        <v>180</v>
      </c>
      <c r="C12" s="10"/>
      <c r="D12" s="10"/>
      <c r="E12" s="10"/>
      <c r="F12" s="10">
        <v>180</v>
      </c>
    </row>
    <row r="13" spans="1:6" x14ac:dyDescent="0.2">
      <c r="A13" s="8" t="s">
        <v>8319</v>
      </c>
      <c r="B13" s="10"/>
      <c r="C13" s="10">
        <v>80</v>
      </c>
      <c r="D13" s="10"/>
      <c r="E13" s="10"/>
      <c r="F13" s="10">
        <v>80</v>
      </c>
    </row>
    <row r="14" spans="1:6" x14ac:dyDescent="0.2">
      <c r="A14" s="8" t="s">
        <v>8320</v>
      </c>
      <c r="B14" s="10">
        <v>40</v>
      </c>
      <c r="C14" s="10"/>
      <c r="D14" s="10"/>
      <c r="E14" s="10"/>
      <c r="F14" s="10">
        <v>40</v>
      </c>
    </row>
    <row r="15" spans="1:6" x14ac:dyDescent="0.2">
      <c r="A15" s="8" t="s">
        <v>8321</v>
      </c>
      <c r="B15" s="10"/>
      <c r="C15" s="10">
        <v>40</v>
      </c>
      <c r="D15" s="10"/>
      <c r="E15" s="10">
        <v>20</v>
      </c>
      <c r="F15" s="10">
        <v>60</v>
      </c>
    </row>
    <row r="16" spans="1:6" x14ac:dyDescent="0.2">
      <c r="A16" s="8" t="s">
        <v>8322</v>
      </c>
      <c r="B16" s="10"/>
      <c r="C16" s="10">
        <v>40</v>
      </c>
      <c r="D16" s="10"/>
      <c r="E16" s="10"/>
      <c r="F16" s="10">
        <v>40</v>
      </c>
    </row>
    <row r="17" spans="1:6" x14ac:dyDescent="0.2">
      <c r="A17" s="8" t="s">
        <v>8323</v>
      </c>
      <c r="B17" s="10"/>
      <c r="C17" s="10">
        <v>120</v>
      </c>
      <c r="D17" s="10">
        <v>20</v>
      </c>
      <c r="E17" s="10"/>
      <c r="F17" s="10">
        <v>140</v>
      </c>
    </row>
    <row r="18" spans="1:6" x14ac:dyDescent="0.2">
      <c r="A18" s="8" t="s">
        <v>8324</v>
      </c>
      <c r="B18" s="10"/>
      <c r="C18" s="10">
        <v>20</v>
      </c>
      <c r="D18" s="10"/>
      <c r="E18" s="10"/>
      <c r="F18" s="10">
        <v>20</v>
      </c>
    </row>
    <row r="19" spans="1:6" x14ac:dyDescent="0.2">
      <c r="A19" s="8" t="s">
        <v>8325</v>
      </c>
      <c r="B19" s="10">
        <v>140</v>
      </c>
      <c r="C19" s="10"/>
      <c r="D19" s="10"/>
      <c r="E19" s="10"/>
      <c r="F19" s="10">
        <v>140</v>
      </c>
    </row>
    <row r="20" spans="1:6" x14ac:dyDescent="0.2">
      <c r="A20" s="8" t="s">
        <v>8326</v>
      </c>
      <c r="B20" s="10">
        <v>140</v>
      </c>
      <c r="C20" s="10">
        <v>20</v>
      </c>
      <c r="D20" s="10"/>
      <c r="E20" s="10"/>
      <c r="F20" s="10">
        <v>160</v>
      </c>
    </row>
    <row r="21" spans="1:6" x14ac:dyDescent="0.2">
      <c r="A21" s="8" t="s">
        <v>8327</v>
      </c>
      <c r="B21" s="10"/>
      <c r="C21" s="10">
        <v>60</v>
      </c>
      <c r="D21" s="10"/>
      <c r="E21" s="10"/>
      <c r="F21" s="10">
        <v>60</v>
      </c>
    </row>
    <row r="22" spans="1:6" x14ac:dyDescent="0.2">
      <c r="A22" s="8" t="s">
        <v>8328</v>
      </c>
      <c r="B22" s="10">
        <v>9</v>
      </c>
      <c r="C22" s="10">
        <v>11</v>
      </c>
      <c r="D22" s="10"/>
      <c r="E22" s="10"/>
      <c r="F22" s="10">
        <v>20</v>
      </c>
    </row>
    <row r="23" spans="1:6" x14ac:dyDescent="0.2">
      <c r="A23" s="8" t="s">
        <v>8329</v>
      </c>
      <c r="B23" s="10">
        <v>20</v>
      </c>
      <c r="C23" s="10"/>
      <c r="D23" s="10"/>
      <c r="E23" s="10"/>
      <c r="F23" s="10">
        <v>20</v>
      </c>
    </row>
    <row r="24" spans="1:6" x14ac:dyDescent="0.2">
      <c r="A24" s="8" t="s">
        <v>8330</v>
      </c>
      <c r="B24" s="10"/>
      <c r="C24" s="10">
        <v>40</v>
      </c>
      <c r="D24" s="10"/>
      <c r="E24" s="10"/>
      <c r="F24" s="10">
        <v>40</v>
      </c>
    </row>
    <row r="25" spans="1:6" x14ac:dyDescent="0.2">
      <c r="A25" s="8" t="s">
        <v>8331</v>
      </c>
      <c r="B25" s="10">
        <v>60</v>
      </c>
      <c r="C25" s="10">
        <v>60</v>
      </c>
      <c r="D25" s="10">
        <v>20</v>
      </c>
      <c r="E25" s="10"/>
      <c r="F25" s="10">
        <v>140</v>
      </c>
    </row>
    <row r="26" spans="1:6" x14ac:dyDescent="0.2">
      <c r="A26" s="8" t="s">
        <v>8332</v>
      </c>
      <c r="B26" s="10"/>
      <c r="C26" s="10">
        <v>20</v>
      </c>
      <c r="D26" s="10"/>
      <c r="E26" s="10"/>
      <c r="F26" s="10">
        <v>20</v>
      </c>
    </row>
    <row r="27" spans="1:6" x14ac:dyDescent="0.2">
      <c r="A27" s="8" t="s">
        <v>8333</v>
      </c>
      <c r="B27" s="10">
        <v>60</v>
      </c>
      <c r="C27" s="10"/>
      <c r="D27" s="10"/>
      <c r="E27" s="10"/>
      <c r="F27" s="10">
        <v>60</v>
      </c>
    </row>
    <row r="28" spans="1:6" x14ac:dyDescent="0.2">
      <c r="A28" s="8" t="s">
        <v>8334</v>
      </c>
      <c r="B28" s="10"/>
      <c r="C28" s="10">
        <v>20</v>
      </c>
      <c r="D28" s="10"/>
      <c r="E28" s="10"/>
      <c r="F28" s="10">
        <v>20</v>
      </c>
    </row>
    <row r="29" spans="1:6" x14ac:dyDescent="0.2">
      <c r="A29" s="8" t="s">
        <v>8335</v>
      </c>
      <c r="B29" s="10">
        <v>103</v>
      </c>
      <c r="C29" s="10">
        <v>57</v>
      </c>
      <c r="D29" s="10"/>
      <c r="E29" s="10"/>
      <c r="F29" s="10">
        <v>160</v>
      </c>
    </row>
    <row r="30" spans="1:6" x14ac:dyDescent="0.2">
      <c r="A30" s="8" t="s">
        <v>8336</v>
      </c>
      <c r="B30" s="10"/>
      <c r="C30" s="10">
        <v>20</v>
      </c>
      <c r="D30" s="10"/>
      <c r="E30" s="10"/>
      <c r="F30" s="10">
        <v>20</v>
      </c>
    </row>
    <row r="31" spans="1:6" x14ac:dyDescent="0.2">
      <c r="A31" s="8" t="s">
        <v>8337</v>
      </c>
      <c r="B31" s="10">
        <v>694</v>
      </c>
      <c r="C31" s="10">
        <v>353</v>
      </c>
      <c r="D31" s="10"/>
      <c r="E31" s="10">
        <v>19</v>
      </c>
      <c r="F31" s="10">
        <v>1066</v>
      </c>
    </row>
    <row r="32" spans="1:6" x14ac:dyDescent="0.2">
      <c r="A32" s="8" t="s">
        <v>8338</v>
      </c>
      <c r="B32" s="10">
        <v>40</v>
      </c>
      <c r="C32" s="10"/>
      <c r="D32" s="10"/>
      <c r="E32" s="10"/>
      <c r="F32" s="10">
        <v>40</v>
      </c>
    </row>
    <row r="33" spans="1:6" x14ac:dyDescent="0.2">
      <c r="A33" s="8" t="s">
        <v>8339</v>
      </c>
      <c r="B33" s="10">
        <v>20</v>
      </c>
      <c r="C33" s="10"/>
      <c r="D33" s="10"/>
      <c r="E33" s="10"/>
      <c r="F33" s="10">
        <v>20</v>
      </c>
    </row>
    <row r="34" spans="1:6" x14ac:dyDescent="0.2">
      <c r="A34" s="8" t="s">
        <v>8340</v>
      </c>
      <c r="B34" s="10"/>
      <c r="C34" s="10">
        <v>20</v>
      </c>
      <c r="D34" s="10"/>
      <c r="E34" s="10"/>
      <c r="F34" s="10">
        <v>20</v>
      </c>
    </row>
    <row r="35" spans="1:6" x14ac:dyDescent="0.2">
      <c r="A35" s="8" t="s">
        <v>8341</v>
      </c>
      <c r="B35" s="10">
        <v>260</v>
      </c>
      <c r="C35" s="10"/>
      <c r="D35" s="10"/>
      <c r="E35" s="10"/>
      <c r="F35" s="10">
        <v>260</v>
      </c>
    </row>
    <row r="36" spans="1:6" x14ac:dyDescent="0.2">
      <c r="A36" s="8" t="s">
        <v>8342</v>
      </c>
      <c r="B36" s="10"/>
      <c r="C36" s="10"/>
      <c r="D36" s="10">
        <v>40</v>
      </c>
      <c r="E36" s="10"/>
      <c r="F36" s="10">
        <v>40</v>
      </c>
    </row>
    <row r="37" spans="1:6" x14ac:dyDescent="0.2">
      <c r="A37" s="8" t="s">
        <v>8343</v>
      </c>
      <c r="B37" s="10">
        <v>60</v>
      </c>
      <c r="C37" s="10"/>
      <c r="D37" s="10"/>
      <c r="E37" s="10"/>
      <c r="F37" s="10">
        <v>60</v>
      </c>
    </row>
    <row r="38" spans="1:6" x14ac:dyDescent="0.2">
      <c r="A38" s="8" t="s">
        <v>8344</v>
      </c>
      <c r="B38" s="10">
        <v>34</v>
      </c>
      <c r="C38" s="10"/>
      <c r="D38" s="10"/>
      <c r="E38" s="10">
        <v>6</v>
      </c>
      <c r="F38" s="10">
        <v>40</v>
      </c>
    </row>
    <row r="39" spans="1:6" x14ac:dyDescent="0.2">
      <c r="A39" s="8" t="s">
        <v>8345</v>
      </c>
      <c r="B39" s="10">
        <v>40</v>
      </c>
      <c r="C39" s="10">
        <v>2</v>
      </c>
      <c r="D39" s="10">
        <v>18</v>
      </c>
      <c r="E39" s="10"/>
      <c r="F39" s="10">
        <v>60</v>
      </c>
    </row>
    <row r="40" spans="1:6" x14ac:dyDescent="0.2">
      <c r="A40" s="8" t="s">
        <v>8346</v>
      </c>
      <c r="B40" s="10">
        <v>85</v>
      </c>
      <c r="C40" s="10">
        <v>80</v>
      </c>
      <c r="D40" s="10">
        <v>17</v>
      </c>
      <c r="E40" s="10">
        <v>5</v>
      </c>
      <c r="F40" s="10">
        <v>187</v>
      </c>
    </row>
    <row r="41" spans="1:6" x14ac:dyDescent="0.2">
      <c r="A41" s="8" t="s">
        <v>8347</v>
      </c>
      <c r="B41" s="10">
        <v>80</v>
      </c>
      <c r="C41" s="10"/>
      <c r="D41" s="10"/>
      <c r="E41" s="10"/>
      <c r="F41" s="10">
        <v>80</v>
      </c>
    </row>
    <row r="42" spans="1:6" x14ac:dyDescent="0.2">
      <c r="A42" s="8" t="s">
        <v>8348</v>
      </c>
      <c r="B42" s="10">
        <v>60</v>
      </c>
      <c r="C42" s="10"/>
      <c r="D42" s="10"/>
      <c r="E42" s="10"/>
      <c r="F42" s="10">
        <v>60</v>
      </c>
    </row>
    <row r="43" spans="1:6" x14ac:dyDescent="0.2">
      <c r="A43" s="8" t="s">
        <v>8349</v>
      </c>
      <c r="B43" s="10"/>
      <c r="C43" s="10">
        <v>47</v>
      </c>
      <c r="D43" s="10">
        <v>10</v>
      </c>
      <c r="E43" s="10"/>
      <c r="F43" s="10">
        <v>57</v>
      </c>
    </row>
    <row r="44" spans="1:6" x14ac:dyDescent="0.2">
      <c r="A44" s="8" t="s">
        <v>8350</v>
      </c>
      <c r="B44" s="10"/>
      <c r="C44" s="10">
        <v>100</v>
      </c>
      <c r="D44" s="10"/>
      <c r="E44" s="10"/>
      <c r="F44" s="10">
        <v>100</v>
      </c>
    </row>
    <row r="45" spans="1:6" x14ac:dyDescent="0.2">
      <c r="A45" s="8" t="s">
        <v>8351</v>
      </c>
      <c r="B45" s="10">
        <v>20</v>
      </c>
      <c r="C45" s="10">
        <v>120</v>
      </c>
      <c r="D45" s="10">
        <v>60</v>
      </c>
      <c r="E45" s="10"/>
      <c r="F45" s="10">
        <v>200</v>
      </c>
    </row>
    <row r="46" spans="1:6" x14ac:dyDescent="0.2">
      <c r="A46" s="8" t="s">
        <v>8352</v>
      </c>
      <c r="B46" s="10"/>
      <c r="C46" s="10">
        <v>60</v>
      </c>
      <c r="D46" s="10">
        <v>100</v>
      </c>
      <c r="E46" s="10"/>
      <c r="F46" s="10">
        <v>160</v>
      </c>
    </row>
    <row r="47" spans="1:6" x14ac:dyDescent="0.2">
      <c r="A47" s="8" t="s">
        <v>8353</v>
      </c>
      <c r="B47" s="10"/>
      <c r="C47" s="10"/>
      <c r="D47" s="10">
        <v>20</v>
      </c>
      <c r="E47" s="10"/>
      <c r="F47" s="10">
        <v>20</v>
      </c>
    </row>
    <row r="48" spans="1:6" x14ac:dyDescent="0.2">
      <c r="A48" s="8" t="s">
        <v>8312</v>
      </c>
      <c r="B48" s="10">
        <v>2185</v>
      </c>
      <c r="C48" s="10">
        <v>1530</v>
      </c>
      <c r="D48" s="10">
        <v>349</v>
      </c>
      <c r="E48" s="10">
        <v>50</v>
      </c>
      <c r="F48"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6A353-7DCF-FA46-BC58-8269CFEC88AC}">
  <dimension ref="A2:E19"/>
  <sheetViews>
    <sheetView showGridLines="0" workbookViewId="0"/>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s>
  <sheetData>
    <row r="2" spans="1:5" x14ac:dyDescent="0.2">
      <c r="A2" s="7" t="s">
        <v>8308</v>
      </c>
      <c r="B2" t="s">
        <v>8354</v>
      </c>
    </row>
    <row r="3" spans="1:5" x14ac:dyDescent="0.2">
      <c r="A3" s="7" t="s">
        <v>8380</v>
      </c>
      <c r="B3" t="s">
        <v>8354</v>
      </c>
    </row>
    <row r="5" spans="1:5" x14ac:dyDescent="0.2">
      <c r="A5" s="7" t="s">
        <v>8379</v>
      </c>
      <c r="B5" s="7" t="s">
        <v>8355</v>
      </c>
    </row>
    <row r="6" spans="1:5" x14ac:dyDescent="0.2">
      <c r="A6" s="7" t="s">
        <v>8311</v>
      </c>
      <c r="B6" t="s">
        <v>8219</v>
      </c>
      <c r="C6" t="s">
        <v>8221</v>
      </c>
      <c r="D6" t="s">
        <v>8220</v>
      </c>
      <c r="E6" t="s">
        <v>8312</v>
      </c>
    </row>
    <row r="7" spans="1:5" x14ac:dyDescent="0.2">
      <c r="A7" s="9" t="s">
        <v>8373</v>
      </c>
      <c r="B7" s="10">
        <v>182</v>
      </c>
      <c r="C7" s="10">
        <v>149</v>
      </c>
      <c r="D7" s="10">
        <v>34</v>
      </c>
      <c r="E7" s="10">
        <v>365</v>
      </c>
    </row>
    <row r="8" spans="1:5" x14ac:dyDescent="0.2">
      <c r="A8" s="9" t="s">
        <v>8374</v>
      </c>
      <c r="B8" s="10">
        <v>202</v>
      </c>
      <c r="C8" s="10">
        <v>106</v>
      </c>
      <c r="D8" s="10">
        <v>27</v>
      </c>
      <c r="E8" s="10">
        <v>335</v>
      </c>
    </row>
    <row r="9" spans="1:5" x14ac:dyDescent="0.2">
      <c r="A9" s="9" t="s">
        <v>8375</v>
      </c>
      <c r="B9" s="10">
        <v>180</v>
      </c>
      <c r="C9" s="10">
        <v>108</v>
      </c>
      <c r="D9" s="10">
        <v>28</v>
      </c>
      <c r="E9" s="10">
        <v>316</v>
      </c>
    </row>
    <row r="10" spans="1:5" x14ac:dyDescent="0.2">
      <c r="A10" s="9" t="s">
        <v>8376</v>
      </c>
      <c r="B10" s="10">
        <v>192</v>
      </c>
      <c r="C10" s="10">
        <v>102</v>
      </c>
      <c r="D10" s="10">
        <v>27</v>
      </c>
      <c r="E10" s="10">
        <v>321</v>
      </c>
    </row>
    <row r="11" spans="1:5" x14ac:dyDescent="0.2">
      <c r="A11" s="9" t="s">
        <v>8367</v>
      </c>
      <c r="B11" s="10">
        <v>234</v>
      </c>
      <c r="C11" s="10">
        <v>126</v>
      </c>
      <c r="D11" s="10">
        <v>26</v>
      </c>
      <c r="E11" s="10">
        <v>386</v>
      </c>
    </row>
    <row r="12" spans="1:5" x14ac:dyDescent="0.2">
      <c r="A12" s="9" t="s">
        <v>8377</v>
      </c>
      <c r="B12" s="10">
        <v>211</v>
      </c>
      <c r="C12" s="10">
        <v>147</v>
      </c>
      <c r="D12" s="10">
        <v>27</v>
      </c>
      <c r="E12" s="10">
        <v>385</v>
      </c>
    </row>
    <row r="13" spans="1:5" x14ac:dyDescent="0.2">
      <c r="A13" s="9" t="s">
        <v>8368</v>
      </c>
      <c r="B13" s="10">
        <v>194</v>
      </c>
      <c r="C13" s="10">
        <v>150</v>
      </c>
      <c r="D13" s="10">
        <v>43</v>
      </c>
      <c r="E13" s="10">
        <v>387</v>
      </c>
    </row>
    <row r="14" spans="1:5" x14ac:dyDescent="0.2">
      <c r="A14" s="9" t="s">
        <v>8369</v>
      </c>
      <c r="B14" s="10">
        <v>166</v>
      </c>
      <c r="C14" s="10">
        <v>134</v>
      </c>
      <c r="D14" s="10">
        <v>33</v>
      </c>
      <c r="E14" s="10">
        <v>333</v>
      </c>
    </row>
    <row r="15" spans="1:5" x14ac:dyDescent="0.2">
      <c r="A15" s="9" t="s">
        <v>8370</v>
      </c>
      <c r="B15" s="10">
        <v>147</v>
      </c>
      <c r="C15" s="10">
        <v>127</v>
      </c>
      <c r="D15" s="10">
        <v>24</v>
      </c>
      <c r="E15" s="10">
        <v>298</v>
      </c>
    </row>
    <row r="16" spans="1:5" x14ac:dyDescent="0.2">
      <c r="A16" s="9" t="s">
        <v>8371</v>
      </c>
      <c r="B16" s="10">
        <v>183</v>
      </c>
      <c r="C16" s="10">
        <v>149</v>
      </c>
      <c r="D16" s="10">
        <v>20</v>
      </c>
      <c r="E16" s="10">
        <v>352</v>
      </c>
    </row>
    <row r="17" spans="1:5" x14ac:dyDescent="0.2">
      <c r="A17" s="9" t="s">
        <v>8372</v>
      </c>
      <c r="B17" s="10">
        <v>183</v>
      </c>
      <c r="C17" s="10">
        <v>114</v>
      </c>
      <c r="D17" s="10">
        <v>37</v>
      </c>
      <c r="E17" s="10">
        <v>334</v>
      </c>
    </row>
    <row r="18" spans="1:5" x14ac:dyDescent="0.2">
      <c r="A18" s="9" t="s">
        <v>8378</v>
      </c>
      <c r="B18" s="10">
        <v>111</v>
      </c>
      <c r="C18" s="10">
        <v>118</v>
      </c>
      <c r="D18" s="10">
        <v>23</v>
      </c>
      <c r="E18" s="10">
        <v>252</v>
      </c>
    </row>
    <row r="19" spans="1:5" x14ac:dyDescent="0.2">
      <c r="A19" s="9" t="s">
        <v>8312</v>
      </c>
      <c r="B19" s="10">
        <v>2185</v>
      </c>
      <c r="C19" s="10">
        <v>1530</v>
      </c>
      <c r="D19" s="10">
        <v>349</v>
      </c>
      <c r="E19"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0DFA7-AB9C-9548-A7FE-77001FC55B4F}">
  <dimension ref="B3:I15"/>
  <sheetViews>
    <sheetView showGridLines="0" workbookViewId="0"/>
  </sheetViews>
  <sheetFormatPr baseColWidth="10" defaultRowHeight="15" x14ac:dyDescent="0.2"/>
  <cols>
    <col min="2" max="2" width="24.83203125" bestFit="1" customWidth="1"/>
    <col min="3" max="3" width="15.33203125" bestFit="1" customWidth="1"/>
    <col min="4" max="4" width="12.5" bestFit="1" customWidth="1"/>
    <col min="5" max="5" width="15" bestFit="1" customWidth="1"/>
    <col min="6" max="6" width="11.5" bestFit="1" customWidth="1"/>
    <col min="7" max="7" width="17.6640625" bestFit="1" customWidth="1"/>
    <col min="8" max="8" width="14.6640625" bestFit="1" customWidth="1"/>
    <col min="9" max="9" width="16.83203125" bestFit="1" customWidth="1"/>
  </cols>
  <sheetData>
    <row r="3" spans="2:9" x14ac:dyDescent="0.2">
      <c r="B3" t="s">
        <v>8381</v>
      </c>
      <c r="C3" t="s">
        <v>8382</v>
      </c>
      <c r="D3" t="s">
        <v>8383</v>
      </c>
      <c r="E3" t="s">
        <v>8384</v>
      </c>
      <c r="F3" t="s">
        <v>8385</v>
      </c>
      <c r="G3" t="s">
        <v>8386</v>
      </c>
      <c r="H3" t="s">
        <v>8388</v>
      </c>
      <c r="I3" t="s">
        <v>8387</v>
      </c>
    </row>
    <row r="4" spans="2:9" x14ac:dyDescent="0.2">
      <c r="B4" t="s">
        <v>8389</v>
      </c>
      <c r="C4">
        <f>COUNTIFS(Data!$D$2:$D$4115, "&lt;1000", Data!$F$2:$F$4115, "successful")</f>
        <v>322</v>
      </c>
      <c r="D4">
        <f>COUNTIFS(Data!$D$2:$D$4115, "&lt;1000", Data!$F$2:$F$4115, "failed")</f>
        <v>113</v>
      </c>
      <c r="E4">
        <f>COUNTIFS(Data!$D$2:$D$4115, "&lt;1000", Data!$F$2:$F$4115, "canceled")</f>
        <v>18</v>
      </c>
      <c r="F4">
        <f>SUM(C4:E4)</f>
        <v>453</v>
      </c>
      <c r="G4" s="5">
        <f>C4/$F$4</f>
        <v>0.71081677704194257</v>
      </c>
      <c r="H4" s="5">
        <f t="shared" ref="H4:I4" si="0">D4/$F$4</f>
        <v>0.24944812362030905</v>
      </c>
      <c r="I4" s="5">
        <f t="shared" si="0"/>
        <v>3.9735099337748346E-2</v>
      </c>
    </row>
    <row r="5" spans="2:9" x14ac:dyDescent="0.2">
      <c r="B5" t="s">
        <v>8390</v>
      </c>
      <c r="C5">
        <f>COUNTIFS(Data!$D$2:$D$4115, "&gt;=1000", Data!$D$2:$D$4115, "&lt;5000", Data!$F$2:$F$4115, "successful")</f>
        <v>932</v>
      </c>
      <c r="D5">
        <f>COUNTIFS(Data!$D$2:$D$4115, "&gt;=1000", Data!$D$2:$D$4115, "&lt;5000", Data!$F$2:$F$4115, "failed")</f>
        <v>420</v>
      </c>
      <c r="E5">
        <f>COUNTIFS(Data!$D$2:$D$4115, "&gt;=1000", Data!$D$2:$D$4115, "&lt;5000", Data!$F$2:$F$4115, "canceled")</f>
        <v>60</v>
      </c>
      <c r="F5">
        <f t="shared" ref="F5:F15" si="1">SUM(C5:E5)</f>
        <v>1412</v>
      </c>
      <c r="G5" s="5">
        <f>C5/$F$5</f>
        <v>0.66005665722379603</v>
      </c>
      <c r="H5" s="5">
        <f t="shared" ref="H5:I5" si="2">D5/$F$5</f>
        <v>0.29745042492917845</v>
      </c>
      <c r="I5" s="5">
        <f t="shared" si="2"/>
        <v>4.2492917847025496E-2</v>
      </c>
    </row>
    <row r="6" spans="2:9" x14ac:dyDescent="0.2">
      <c r="B6" t="s">
        <v>8391</v>
      </c>
      <c r="C6">
        <f>COUNTIFS(Data!$D$2:$D$4115, "&gt;=5000", Data!$D$2:$D$4115, "&lt;10000", Data!$F$2:$F$4115, "successful")</f>
        <v>381</v>
      </c>
      <c r="D6">
        <f>COUNTIFS(Data!$D$2:$D$4115, "&gt;=5000", Data!$D$2:$D$4115, "&lt;10000", Data!$F$2:$F$4115, "failed")</f>
        <v>283</v>
      </c>
      <c r="E6">
        <f>COUNTIFS(Data!$D$2:$D$4115, "&gt;=5000", Data!$D$2:$D$4115, "&lt;10000", Data!$F$2:$F$4115, "canceled")</f>
        <v>52</v>
      </c>
      <c r="F6">
        <f t="shared" si="1"/>
        <v>716</v>
      </c>
      <c r="G6" s="5">
        <f>C6/$F$6</f>
        <v>0.53212290502793291</v>
      </c>
      <c r="H6" s="5">
        <f>D6/$F$6</f>
        <v>0.39525139664804471</v>
      </c>
      <c r="I6" s="5">
        <f t="shared" ref="I6" si="3">E6/$F$6</f>
        <v>7.2625698324022353E-2</v>
      </c>
    </row>
    <row r="7" spans="2:9" x14ac:dyDescent="0.2">
      <c r="B7" t="s">
        <v>8392</v>
      </c>
      <c r="C7">
        <f>COUNTIFS(Data!$D$2:$D$4115, "&gt;=10000", Data!$D$2:$D$4115, "&lt;15000", Data!$F$2:$F$4115, "successful")</f>
        <v>168</v>
      </c>
      <c r="D7">
        <f>COUNTIFS(Data!$D$2:$D$4115, "&gt;=10000", Data!$D$2:$D$4115, "&lt;15000", Data!$F$2:$F$4115, "failed")</f>
        <v>144</v>
      </c>
      <c r="E7">
        <f>COUNTIFS(Data!$D$2:$D$4115, "&gt;=10000", Data!$D$2:$D$4115, "&lt;15000", Data!$F$2:$F$4115, "canceled")</f>
        <v>40</v>
      </c>
      <c r="F7">
        <f t="shared" si="1"/>
        <v>352</v>
      </c>
      <c r="G7" s="5">
        <f>C7/$F$7</f>
        <v>0.47727272727272729</v>
      </c>
      <c r="H7" s="5">
        <f t="shared" ref="H7:I7" si="4">D7/$F$7</f>
        <v>0.40909090909090912</v>
      </c>
      <c r="I7" s="5">
        <f t="shared" si="4"/>
        <v>0.11363636363636363</v>
      </c>
    </row>
    <row r="8" spans="2:9" x14ac:dyDescent="0.2">
      <c r="B8" t="s">
        <v>8393</v>
      </c>
      <c r="C8">
        <f>COUNTIFS(Data!$D$2:$D$4115, "&gt;=15000", Data!$D$2:$D$4115, "&lt;20000", Data!$F$2:$F$4115, "successful")</f>
        <v>94</v>
      </c>
      <c r="D8">
        <f>COUNTIFS(Data!$D$2:$D$4115, "&gt;=15000", Data!$D$2:$D$4115, "&lt;10000", Data!$F$2:$F$4115, "failed")</f>
        <v>0</v>
      </c>
      <c r="E8">
        <f>COUNTIFS(Data!$D$2:$D$4115, "&gt;=15000", Data!$D$2:$D$4115, "&lt;20000", Data!$F$2:$F$4115, "canceled")</f>
        <v>17</v>
      </c>
      <c r="F8">
        <f t="shared" si="1"/>
        <v>111</v>
      </c>
      <c r="G8" s="5">
        <f>C8/$F$8</f>
        <v>0.84684684684684686</v>
      </c>
      <c r="H8" s="5">
        <f t="shared" ref="H8:I8" si="5">D8/$F$8</f>
        <v>0</v>
      </c>
      <c r="I8" s="5">
        <f t="shared" si="5"/>
        <v>0.15315315315315314</v>
      </c>
    </row>
    <row r="9" spans="2:9" x14ac:dyDescent="0.2">
      <c r="B9" t="s">
        <v>8394</v>
      </c>
      <c r="C9">
        <f>COUNTIFS(Data!$D$2:$D$4115, "&gt;=20000", Data!$D$2:$D$4115, "&lt;25000", Data!$F$2:$F$4115, "successful")</f>
        <v>62</v>
      </c>
      <c r="D9">
        <f>COUNTIFS(Data!$D$2:$D$4115, "&gt;=20000", Data!$D$2:$D$4115, "&lt;25000", Data!$F$2:$F$4115, "failed")</f>
        <v>72</v>
      </c>
      <c r="E9">
        <f>COUNTIFS(Data!$D$2:$D$4115, "&gt;=20000", Data!$D$2:$D$4115, "&lt;25000", Data!$F$2:$F$4115, "canceled")</f>
        <v>14</v>
      </c>
      <c r="F9">
        <f t="shared" si="1"/>
        <v>148</v>
      </c>
      <c r="G9" s="5">
        <f>C9/$F$9</f>
        <v>0.41891891891891891</v>
      </c>
      <c r="H9" s="5">
        <f t="shared" ref="H9:I9" si="6">D9/$F$9</f>
        <v>0.48648648648648651</v>
      </c>
      <c r="I9" s="5">
        <f t="shared" si="6"/>
        <v>9.45945945945946E-2</v>
      </c>
    </row>
    <row r="10" spans="2:9" x14ac:dyDescent="0.2">
      <c r="B10" t="s">
        <v>8395</v>
      </c>
      <c r="C10">
        <f>COUNTIFS(Data!$D$2:$D$4115, "&gt;=25000", Data!$D$2:$D$4115, "&lt;30000", Data!$F$2:$F$4115, "successful")</f>
        <v>55</v>
      </c>
      <c r="D10">
        <f>COUNTIFS(Data!$D$2:$D$4115, "&gt;=25000", Data!$D$2:$D$4115, "&lt;30000", Data!$F$2:$F$4115, "failed")</f>
        <v>64</v>
      </c>
      <c r="E10">
        <f>COUNTIFS(Data!$D$2:$D$4115, "&gt;=25000", Data!$D$2:$D$4115, "&lt;30000", Data!$F$2:$F$4115, "canceled")</f>
        <v>18</v>
      </c>
      <c r="F10">
        <f t="shared" si="1"/>
        <v>137</v>
      </c>
      <c r="G10" s="5">
        <f>C10/$F$10</f>
        <v>0.40145985401459855</v>
      </c>
      <c r="H10" s="5">
        <f t="shared" ref="H10:I10" si="7">D10/$F$10</f>
        <v>0.46715328467153283</v>
      </c>
      <c r="I10" s="5">
        <f t="shared" si="7"/>
        <v>0.13138686131386862</v>
      </c>
    </row>
    <row r="11" spans="2:9" x14ac:dyDescent="0.2">
      <c r="B11" t="s">
        <v>8396</v>
      </c>
      <c r="C11">
        <f>COUNTIFS(Data!$D$2:$D$4115, "&gt;=30000", Data!$D$2:$D$4115, "&lt;35000", Data!$F$2:$F$4115, "successful")</f>
        <v>32</v>
      </c>
      <c r="D11">
        <f>COUNTIFS(Data!$D$2:$D$4115, "&gt;=30000", Data!$D$2:$D$4115, "&lt;35000", Data!$F$2:$F$4115, "failed")</f>
        <v>37</v>
      </c>
      <c r="E11">
        <f>COUNTIFS(Data!$D$2:$D$4115, "&gt;=30000", Data!$D$2:$D$4115, "&lt;35000", Data!$F$2:$F$4115, "canceled")</f>
        <v>13</v>
      </c>
      <c r="F11">
        <f t="shared" si="1"/>
        <v>82</v>
      </c>
      <c r="G11" s="5">
        <f>C11/$F$11</f>
        <v>0.3902439024390244</v>
      </c>
      <c r="H11" s="5">
        <f t="shared" ref="H11:I11" si="8">D11/$F$11</f>
        <v>0.45121951219512196</v>
      </c>
      <c r="I11" s="5">
        <f t="shared" si="8"/>
        <v>0.15853658536585366</v>
      </c>
    </row>
    <row r="12" spans="2:9" x14ac:dyDescent="0.2">
      <c r="B12" t="s">
        <v>8397</v>
      </c>
      <c r="C12">
        <f>COUNTIFS(Data!$D$2:$D$4115, "&gt;=35000", Data!$D$2:$D$4115, "&lt;40000", Data!$F$2:$F$4115, "successful")</f>
        <v>26</v>
      </c>
      <c r="D12">
        <f>COUNTIFS(Data!$D$2:$D$4115, "&gt;=35000", Data!$D$2:$D$4115, "&lt;40000", Data!$F$2:$F$4115, "failed")</f>
        <v>22</v>
      </c>
      <c r="E12">
        <f>COUNTIFS(Data!$D$2:$D$4115, "&gt;=35000", Data!$D$2:$D$4115, "&lt;40000", Data!$F$2:$F$4115, "canceled")</f>
        <v>7</v>
      </c>
      <c r="F12">
        <f t="shared" si="1"/>
        <v>55</v>
      </c>
      <c r="G12" s="5">
        <f>C12/$F$12</f>
        <v>0.47272727272727272</v>
      </c>
      <c r="H12" s="5">
        <f t="shared" ref="H12:I12" si="9">D12/$F$12</f>
        <v>0.4</v>
      </c>
      <c r="I12" s="5">
        <f t="shared" si="9"/>
        <v>0.12727272727272726</v>
      </c>
    </row>
    <row r="13" spans="2:9" x14ac:dyDescent="0.2">
      <c r="B13" t="s">
        <v>8398</v>
      </c>
      <c r="C13">
        <f>COUNTIFS(Data!$D$2:$D$4115, "&gt;=40000", Data!$D$2:$D$4115, "&lt;45000", Data!$F$2:$F$4115, "successful")</f>
        <v>21</v>
      </c>
      <c r="D13">
        <f>COUNTIFS(Data!$D$2:$D$4115, "&gt;=40000", Data!$D$2:$D$4115, "&lt;45000", Data!$F$2:$F$4115, "failed")</f>
        <v>16</v>
      </c>
      <c r="E13">
        <f>COUNTIFS(Data!$D$2:$D$4115, "&gt;=40000", Data!$D$2:$D$4115, "&lt;45000", Data!$F$2:$F$4115, "canceled")</f>
        <v>6</v>
      </c>
      <c r="F13">
        <f t="shared" si="1"/>
        <v>43</v>
      </c>
      <c r="G13" s="5">
        <f>C13/$F$13</f>
        <v>0.48837209302325579</v>
      </c>
      <c r="H13" s="5">
        <f t="shared" ref="H13:I13" si="10">D13/$F$13</f>
        <v>0.37209302325581395</v>
      </c>
      <c r="I13" s="5">
        <f t="shared" si="10"/>
        <v>0.13953488372093023</v>
      </c>
    </row>
    <row r="14" spans="2:9" x14ac:dyDescent="0.2">
      <c r="B14" t="s">
        <v>8399</v>
      </c>
      <c r="C14">
        <f>COUNTIFS(Data!$D$2:$D$4115, "&gt;=45000", Data!$D$2:$D$4115, "&lt;50000", Data!$F$2:$F$4115, "successful")</f>
        <v>6</v>
      </c>
      <c r="D14">
        <f>COUNTIFS(Data!$D$2:$D$4115, "&gt;=45000", Data!$D$2:$D$4115, "&lt;50000", Data!$F$2:$F$4115, "failed")</f>
        <v>11</v>
      </c>
      <c r="E14">
        <f>COUNTIFS(Data!$D$2:$D$4115, "&gt;=45000", Data!$D$2:$D$4115, "&lt;50000", Data!$F$2:$F$4115, "canceled")</f>
        <v>4</v>
      </c>
      <c r="F14">
        <f t="shared" si="1"/>
        <v>21</v>
      </c>
      <c r="G14" s="5">
        <f>C14/$F$14</f>
        <v>0.2857142857142857</v>
      </c>
      <c r="H14" s="5">
        <f t="shared" ref="H14:I14" si="11">D14/$F$14</f>
        <v>0.52380952380952384</v>
      </c>
      <c r="I14" s="5">
        <f t="shared" si="11"/>
        <v>0.19047619047619047</v>
      </c>
    </row>
    <row r="15" spans="2:9" x14ac:dyDescent="0.2">
      <c r="B15" t="s">
        <v>8400</v>
      </c>
      <c r="C15">
        <f>COUNTIFS(Data!$D$2:$D$4115, "&gt;=50000", Data!$F$2:$F$4115, "successful")</f>
        <v>86</v>
      </c>
      <c r="D15">
        <f>COUNTIFS(Data!$D$2:$D$4115, "&gt;=50000",  Data!$F$2:$F$4115, "failed")</f>
        <v>258</v>
      </c>
      <c r="E15">
        <f>COUNTIFS(Data!$D$2:$D$4115, "&gt;=50000",Data!$F$2:$F$4115, "canceled")</f>
        <v>100</v>
      </c>
      <c r="F15">
        <f t="shared" si="1"/>
        <v>444</v>
      </c>
      <c r="G15" s="5">
        <f>C15/$F$15</f>
        <v>0.19369369369369369</v>
      </c>
      <c r="H15" s="5">
        <f t="shared" ref="H15:I15" si="12">D15/$F$15</f>
        <v>0.58108108108108103</v>
      </c>
      <c r="I15" s="5">
        <f t="shared" si="12"/>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6C37C-FE57-9148-AA24-804657A96B1D}">
  <dimension ref="B1:K2186"/>
  <sheetViews>
    <sheetView showGridLines="0" workbookViewId="0"/>
  </sheetViews>
  <sheetFormatPr baseColWidth="10" defaultRowHeight="15" x14ac:dyDescent="0.2"/>
  <sheetData>
    <row r="1" spans="2:11" x14ac:dyDescent="0.2">
      <c r="B1" s="14" t="s">
        <v>8218</v>
      </c>
      <c r="C1" s="14" t="s">
        <v>8262</v>
      </c>
      <c r="E1" s="14" t="s">
        <v>8218</v>
      </c>
      <c r="F1" s="14" t="s">
        <v>8262</v>
      </c>
      <c r="J1" t="s">
        <v>8401</v>
      </c>
      <c r="K1" t="s">
        <v>8402</v>
      </c>
    </row>
    <row r="2" spans="2:11" x14ac:dyDescent="0.2">
      <c r="B2" s="12" t="s">
        <v>8219</v>
      </c>
      <c r="C2" s="12">
        <v>182</v>
      </c>
      <c r="E2" s="12" t="s">
        <v>8221</v>
      </c>
      <c r="F2" s="12">
        <v>0</v>
      </c>
      <c r="I2" t="s">
        <v>8403</v>
      </c>
      <c r="J2" s="15">
        <f>AVERAGE($C$2:$C$2186)</f>
        <v>194.42517162471395</v>
      </c>
      <c r="K2" s="15">
        <f>AVERAGE($F$2:$F$1531)</f>
        <v>17.709803921568628</v>
      </c>
    </row>
    <row r="3" spans="2:11" x14ac:dyDescent="0.2">
      <c r="B3" s="13" t="s">
        <v>8219</v>
      </c>
      <c r="C3" s="13">
        <v>79</v>
      </c>
      <c r="E3" s="13" t="s">
        <v>8221</v>
      </c>
      <c r="F3" s="13">
        <v>1</v>
      </c>
      <c r="I3" t="s">
        <v>8404</v>
      </c>
      <c r="J3" s="15">
        <f>MEDIAN($C$2:$C$2186)</f>
        <v>62</v>
      </c>
      <c r="K3" s="15">
        <f>MEDIAN($F$2:$F$1531)</f>
        <v>4</v>
      </c>
    </row>
    <row r="4" spans="2:11" x14ac:dyDescent="0.2">
      <c r="B4" s="12" t="s">
        <v>8219</v>
      </c>
      <c r="C4" s="12">
        <v>35</v>
      </c>
      <c r="E4" s="12" t="s">
        <v>8221</v>
      </c>
      <c r="F4" s="12">
        <v>10</v>
      </c>
      <c r="I4" t="s">
        <v>8405</v>
      </c>
      <c r="J4" s="15">
        <f>MIN($C$2:$C$2186)</f>
        <v>1</v>
      </c>
      <c r="K4" s="15">
        <f>MIN($F$2:$F$1531)</f>
        <v>0</v>
      </c>
    </row>
    <row r="5" spans="2:11" x14ac:dyDescent="0.2">
      <c r="B5" s="13" t="s">
        <v>8219</v>
      </c>
      <c r="C5" s="13">
        <v>150</v>
      </c>
      <c r="E5" s="13" t="s">
        <v>8221</v>
      </c>
      <c r="F5" s="13">
        <v>0</v>
      </c>
      <c r="I5" t="s">
        <v>8406</v>
      </c>
      <c r="J5" s="15">
        <f>MAX($C$2:$C$2186)</f>
        <v>26457</v>
      </c>
      <c r="K5" s="15">
        <f>MAX($F$2:$F$1531)</f>
        <v>1293</v>
      </c>
    </row>
    <row r="6" spans="2:11" x14ac:dyDescent="0.2">
      <c r="B6" s="12" t="s">
        <v>8219</v>
      </c>
      <c r="C6" s="12">
        <v>284</v>
      </c>
      <c r="E6" s="12" t="s">
        <v>8221</v>
      </c>
      <c r="F6" s="12">
        <v>7</v>
      </c>
      <c r="I6" t="s">
        <v>8407</v>
      </c>
      <c r="J6" s="15">
        <f>_xlfn.VAR.P($C$2:$C$2186)</f>
        <v>712840.9867348104</v>
      </c>
      <c r="K6" s="15">
        <f>VAR($F$2:$F$1531)</f>
        <v>3775.6894394644714</v>
      </c>
    </row>
    <row r="7" spans="2:11" x14ac:dyDescent="0.2">
      <c r="B7" s="13" t="s">
        <v>8219</v>
      </c>
      <c r="C7" s="13">
        <v>47</v>
      </c>
      <c r="E7" s="13" t="s">
        <v>8221</v>
      </c>
      <c r="F7" s="13">
        <v>0</v>
      </c>
      <c r="I7" t="s">
        <v>8408</v>
      </c>
      <c r="J7" s="15">
        <f>_xlfn.STDEV.P($C$2:$C$2186)</f>
        <v>844.29910975602149</v>
      </c>
      <c r="K7" s="15">
        <f>_xlfn.STDEV.P($F$2:$F$1531)</f>
        <v>61.426555076684906</v>
      </c>
    </row>
    <row r="8" spans="2:11" x14ac:dyDescent="0.2">
      <c r="B8" s="12" t="s">
        <v>8219</v>
      </c>
      <c r="C8" s="12">
        <v>58</v>
      </c>
      <c r="E8" s="12" t="s">
        <v>8221</v>
      </c>
      <c r="F8" s="12">
        <v>1</v>
      </c>
    </row>
    <row r="9" spans="2:11" x14ac:dyDescent="0.2">
      <c r="B9" s="13" t="s">
        <v>8219</v>
      </c>
      <c r="C9" s="13">
        <v>57</v>
      </c>
      <c r="E9" s="13" t="s">
        <v>8221</v>
      </c>
      <c r="F9" s="13">
        <v>2</v>
      </c>
    </row>
    <row r="10" spans="2:11" x14ac:dyDescent="0.2">
      <c r="B10" s="12" t="s">
        <v>8219</v>
      </c>
      <c r="C10" s="12">
        <v>12</v>
      </c>
      <c r="E10" s="12" t="s">
        <v>8221</v>
      </c>
      <c r="F10" s="12">
        <v>3</v>
      </c>
      <c r="J10" s="15"/>
    </row>
    <row r="11" spans="2:11" x14ac:dyDescent="0.2">
      <c r="B11" s="13" t="s">
        <v>8219</v>
      </c>
      <c r="C11" s="13">
        <v>20</v>
      </c>
      <c r="E11" s="13" t="s">
        <v>8221</v>
      </c>
      <c r="F11" s="13">
        <v>10</v>
      </c>
      <c r="H11" s="16" t="s">
        <v>8410</v>
      </c>
      <c r="I11" t="s">
        <v>8409</v>
      </c>
    </row>
    <row r="12" spans="2:11" x14ac:dyDescent="0.2">
      <c r="B12" s="12" t="s">
        <v>8219</v>
      </c>
      <c r="C12" s="12">
        <v>19</v>
      </c>
      <c r="E12" s="12" t="s">
        <v>8221</v>
      </c>
      <c r="F12" s="12">
        <v>10</v>
      </c>
      <c r="H12" s="16" t="s">
        <v>8411</v>
      </c>
      <c r="I12" t="s">
        <v>8413</v>
      </c>
    </row>
    <row r="13" spans="2:11" x14ac:dyDescent="0.2">
      <c r="B13" s="13" t="s">
        <v>8219</v>
      </c>
      <c r="C13" s="13">
        <v>75</v>
      </c>
      <c r="E13" s="13" t="s">
        <v>8221</v>
      </c>
      <c r="F13" s="13">
        <v>1</v>
      </c>
      <c r="I13" t="s">
        <v>8412</v>
      </c>
    </row>
    <row r="14" spans="2:11" x14ac:dyDescent="0.2">
      <c r="B14" s="12" t="s">
        <v>8219</v>
      </c>
      <c r="C14" s="12">
        <v>827</v>
      </c>
      <c r="E14" s="12" t="s">
        <v>8221</v>
      </c>
      <c r="F14" s="12">
        <v>0</v>
      </c>
    </row>
    <row r="15" spans="2:11" x14ac:dyDescent="0.2">
      <c r="B15" s="13" t="s">
        <v>8219</v>
      </c>
      <c r="C15" s="13">
        <v>51</v>
      </c>
      <c r="E15" s="13" t="s">
        <v>8221</v>
      </c>
      <c r="F15" s="13">
        <v>0</v>
      </c>
    </row>
    <row r="16" spans="2:11" x14ac:dyDescent="0.2">
      <c r="B16" s="12" t="s">
        <v>8219</v>
      </c>
      <c r="C16" s="12">
        <v>41</v>
      </c>
      <c r="E16" s="12" t="s">
        <v>8221</v>
      </c>
      <c r="F16" s="12">
        <v>0</v>
      </c>
    </row>
    <row r="17" spans="2:6" x14ac:dyDescent="0.2">
      <c r="B17" s="13" t="s">
        <v>8219</v>
      </c>
      <c r="C17" s="13">
        <v>98</v>
      </c>
      <c r="E17" s="13" t="s">
        <v>8221</v>
      </c>
      <c r="F17" s="13">
        <v>26</v>
      </c>
    </row>
    <row r="18" spans="2:6" x14ac:dyDescent="0.2">
      <c r="B18" s="12" t="s">
        <v>8219</v>
      </c>
      <c r="C18" s="12">
        <v>70</v>
      </c>
      <c r="E18" s="12" t="s">
        <v>8221</v>
      </c>
      <c r="F18" s="12">
        <v>0</v>
      </c>
    </row>
    <row r="19" spans="2:6" x14ac:dyDescent="0.2">
      <c r="B19" s="13" t="s">
        <v>8219</v>
      </c>
      <c r="C19" s="13">
        <v>36</v>
      </c>
      <c r="E19" s="13" t="s">
        <v>8221</v>
      </c>
      <c r="F19" s="13">
        <v>7</v>
      </c>
    </row>
    <row r="20" spans="2:6" x14ac:dyDescent="0.2">
      <c r="B20" s="12" t="s">
        <v>8219</v>
      </c>
      <c r="C20" s="12">
        <v>342</v>
      </c>
      <c r="E20" s="12" t="s">
        <v>8221</v>
      </c>
      <c r="F20" s="12">
        <v>0</v>
      </c>
    </row>
    <row r="21" spans="2:6" x14ac:dyDescent="0.2">
      <c r="B21" s="13" t="s">
        <v>8219</v>
      </c>
      <c r="C21" s="13">
        <v>22</v>
      </c>
      <c r="E21" s="13" t="s">
        <v>8221</v>
      </c>
      <c r="F21" s="13">
        <v>2</v>
      </c>
    </row>
    <row r="22" spans="2:6" x14ac:dyDescent="0.2">
      <c r="B22" s="12" t="s">
        <v>8219</v>
      </c>
      <c r="C22" s="12">
        <v>25</v>
      </c>
      <c r="E22" s="12" t="s">
        <v>8221</v>
      </c>
      <c r="F22" s="12">
        <v>13</v>
      </c>
    </row>
    <row r="23" spans="2:6" x14ac:dyDescent="0.2">
      <c r="B23" s="13" t="s">
        <v>8219</v>
      </c>
      <c r="C23" s="13">
        <v>101</v>
      </c>
      <c r="E23" s="13" t="s">
        <v>8221</v>
      </c>
      <c r="F23" s="13">
        <v>4</v>
      </c>
    </row>
    <row r="24" spans="2:6" x14ac:dyDescent="0.2">
      <c r="B24" s="12" t="s">
        <v>8219</v>
      </c>
      <c r="C24" s="12">
        <v>8</v>
      </c>
      <c r="E24" s="12" t="s">
        <v>8221</v>
      </c>
      <c r="F24" s="12">
        <v>0</v>
      </c>
    </row>
    <row r="25" spans="2:6" x14ac:dyDescent="0.2">
      <c r="B25" s="13" t="s">
        <v>8219</v>
      </c>
      <c r="C25" s="13">
        <v>23</v>
      </c>
      <c r="E25" s="13" t="s">
        <v>8221</v>
      </c>
      <c r="F25" s="13">
        <v>12</v>
      </c>
    </row>
    <row r="26" spans="2:6" x14ac:dyDescent="0.2">
      <c r="B26" s="12" t="s">
        <v>8219</v>
      </c>
      <c r="C26" s="12">
        <v>574</v>
      </c>
      <c r="E26" s="12" t="s">
        <v>8221</v>
      </c>
      <c r="F26" s="12">
        <v>2</v>
      </c>
    </row>
    <row r="27" spans="2:6" x14ac:dyDescent="0.2">
      <c r="B27" s="13" t="s">
        <v>8219</v>
      </c>
      <c r="C27" s="13">
        <v>14</v>
      </c>
      <c r="E27" s="13" t="s">
        <v>8221</v>
      </c>
      <c r="F27" s="13">
        <v>10</v>
      </c>
    </row>
    <row r="28" spans="2:6" x14ac:dyDescent="0.2">
      <c r="B28" s="12" t="s">
        <v>8219</v>
      </c>
      <c r="C28" s="12">
        <v>19</v>
      </c>
      <c r="E28" s="12" t="s">
        <v>8221</v>
      </c>
      <c r="F28" s="12">
        <v>0</v>
      </c>
    </row>
    <row r="29" spans="2:6" x14ac:dyDescent="0.2">
      <c r="B29" s="13" t="s">
        <v>8219</v>
      </c>
      <c r="C29" s="13">
        <v>150</v>
      </c>
      <c r="E29" s="13" t="s">
        <v>8221</v>
      </c>
      <c r="F29" s="13">
        <v>5</v>
      </c>
    </row>
    <row r="30" spans="2:6" x14ac:dyDescent="0.2">
      <c r="B30" s="12" t="s">
        <v>8219</v>
      </c>
      <c r="C30" s="12">
        <v>71</v>
      </c>
      <c r="E30" s="12" t="s">
        <v>8221</v>
      </c>
      <c r="F30" s="12">
        <v>0</v>
      </c>
    </row>
    <row r="31" spans="2:6" x14ac:dyDescent="0.2">
      <c r="B31" s="13" t="s">
        <v>8219</v>
      </c>
      <c r="C31" s="13">
        <v>117</v>
      </c>
      <c r="E31" s="13" t="s">
        <v>8221</v>
      </c>
      <c r="F31" s="13">
        <v>5</v>
      </c>
    </row>
    <row r="32" spans="2:6" x14ac:dyDescent="0.2">
      <c r="B32" s="12" t="s">
        <v>8219</v>
      </c>
      <c r="C32" s="12">
        <v>53</v>
      </c>
      <c r="E32" s="12" t="s">
        <v>8221</v>
      </c>
      <c r="F32" s="12">
        <v>1</v>
      </c>
    </row>
    <row r="33" spans="2:6" x14ac:dyDescent="0.2">
      <c r="B33" s="13" t="s">
        <v>8219</v>
      </c>
      <c r="C33" s="13">
        <v>1</v>
      </c>
      <c r="E33" s="13" t="s">
        <v>8221</v>
      </c>
      <c r="F33" s="13">
        <v>3</v>
      </c>
    </row>
    <row r="34" spans="2:6" x14ac:dyDescent="0.2">
      <c r="B34" s="12" t="s">
        <v>8219</v>
      </c>
      <c r="C34" s="12">
        <v>89</v>
      </c>
      <c r="E34" s="12" t="s">
        <v>8221</v>
      </c>
      <c r="F34" s="12">
        <v>3</v>
      </c>
    </row>
    <row r="35" spans="2:6" x14ac:dyDescent="0.2">
      <c r="B35" s="13" t="s">
        <v>8219</v>
      </c>
      <c r="C35" s="13">
        <v>64</v>
      </c>
      <c r="E35" s="13" t="s">
        <v>8221</v>
      </c>
      <c r="F35" s="13">
        <v>0</v>
      </c>
    </row>
    <row r="36" spans="2:6" x14ac:dyDescent="0.2">
      <c r="B36" s="12" t="s">
        <v>8219</v>
      </c>
      <c r="C36" s="12">
        <v>68</v>
      </c>
      <c r="E36" s="12" t="s">
        <v>8221</v>
      </c>
      <c r="F36" s="12">
        <v>3</v>
      </c>
    </row>
    <row r="37" spans="2:6" x14ac:dyDescent="0.2">
      <c r="B37" s="13" t="s">
        <v>8219</v>
      </c>
      <c r="C37" s="13">
        <v>28</v>
      </c>
      <c r="E37" s="13" t="s">
        <v>8221</v>
      </c>
      <c r="F37" s="13">
        <v>0</v>
      </c>
    </row>
    <row r="38" spans="2:6" x14ac:dyDescent="0.2">
      <c r="B38" s="12" t="s">
        <v>8219</v>
      </c>
      <c r="C38" s="12">
        <v>44</v>
      </c>
      <c r="E38" s="12" t="s">
        <v>8221</v>
      </c>
      <c r="F38" s="12">
        <v>19</v>
      </c>
    </row>
    <row r="39" spans="2:6" x14ac:dyDescent="0.2">
      <c r="B39" s="13" t="s">
        <v>8219</v>
      </c>
      <c r="C39" s="13">
        <v>253</v>
      </c>
      <c r="E39" s="13" t="s">
        <v>8221</v>
      </c>
      <c r="F39" s="13">
        <v>8</v>
      </c>
    </row>
    <row r="40" spans="2:6" x14ac:dyDescent="0.2">
      <c r="B40" s="12" t="s">
        <v>8219</v>
      </c>
      <c r="C40" s="12">
        <v>66</v>
      </c>
      <c r="E40" s="12" t="s">
        <v>8221</v>
      </c>
      <c r="F40" s="12">
        <v>6</v>
      </c>
    </row>
    <row r="41" spans="2:6" x14ac:dyDescent="0.2">
      <c r="B41" s="13" t="s">
        <v>8219</v>
      </c>
      <c r="C41" s="13">
        <v>217</v>
      </c>
      <c r="E41" s="13" t="s">
        <v>8221</v>
      </c>
      <c r="F41" s="13">
        <v>0</v>
      </c>
    </row>
    <row r="42" spans="2:6" x14ac:dyDescent="0.2">
      <c r="B42" s="12" t="s">
        <v>8219</v>
      </c>
      <c r="C42" s="12">
        <v>16</v>
      </c>
      <c r="E42" s="12" t="s">
        <v>8221</v>
      </c>
      <c r="F42" s="12">
        <v>18</v>
      </c>
    </row>
    <row r="43" spans="2:6" x14ac:dyDescent="0.2">
      <c r="B43" s="13" t="s">
        <v>8219</v>
      </c>
      <c r="C43" s="13">
        <v>19</v>
      </c>
      <c r="E43" s="13" t="s">
        <v>8221</v>
      </c>
      <c r="F43" s="13">
        <v>7</v>
      </c>
    </row>
    <row r="44" spans="2:6" x14ac:dyDescent="0.2">
      <c r="B44" s="12" t="s">
        <v>8219</v>
      </c>
      <c r="C44" s="12">
        <v>169</v>
      </c>
      <c r="E44" s="12" t="s">
        <v>8221</v>
      </c>
      <c r="F44" s="12">
        <v>0</v>
      </c>
    </row>
    <row r="45" spans="2:6" x14ac:dyDescent="0.2">
      <c r="B45" s="13" t="s">
        <v>8219</v>
      </c>
      <c r="C45" s="13">
        <v>263</v>
      </c>
      <c r="E45" s="13" t="s">
        <v>8221</v>
      </c>
      <c r="F45" s="13">
        <v>8</v>
      </c>
    </row>
    <row r="46" spans="2:6" x14ac:dyDescent="0.2">
      <c r="B46" s="12" t="s">
        <v>8219</v>
      </c>
      <c r="C46" s="12">
        <v>15</v>
      </c>
      <c r="E46" s="12" t="s">
        <v>8221</v>
      </c>
      <c r="F46" s="12">
        <v>1293</v>
      </c>
    </row>
    <row r="47" spans="2:6" x14ac:dyDescent="0.2">
      <c r="B47" s="13" t="s">
        <v>8219</v>
      </c>
      <c r="C47" s="13">
        <v>61</v>
      </c>
      <c r="E47" s="13" t="s">
        <v>8221</v>
      </c>
      <c r="F47" s="13">
        <v>17</v>
      </c>
    </row>
    <row r="48" spans="2:6" x14ac:dyDescent="0.2">
      <c r="B48" s="12" t="s">
        <v>8219</v>
      </c>
      <c r="C48" s="12">
        <v>45</v>
      </c>
      <c r="E48" s="12" t="s">
        <v>8221</v>
      </c>
      <c r="F48" s="12">
        <v>0</v>
      </c>
    </row>
    <row r="49" spans="2:6" x14ac:dyDescent="0.2">
      <c r="B49" s="13" t="s">
        <v>8219</v>
      </c>
      <c r="C49" s="13">
        <v>70</v>
      </c>
      <c r="E49" s="13" t="s">
        <v>8221</v>
      </c>
      <c r="F49" s="13">
        <v>13</v>
      </c>
    </row>
    <row r="50" spans="2:6" x14ac:dyDescent="0.2">
      <c r="B50" s="12" t="s">
        <v>8219</v>
      </c>
      <c r="C50" s="12">
        <v>38</v>
      </c>
      <c r="E50" s="12" t="s">
        <v>8221</v>
      </c>
      <c r="F50" s="12">
        <v>0</v>
      </c>
    </row>
    <row r="51" spans="2:6" x14ac:dyDescent="0.2">
      <c r="B51" s="13" t="s">
        <v>8219</v>
      </c>
      <c r="C51" s="13">
        <v>87</v>
      </c>
      <c r="E51" s="13" t="s">
        <v>8221</v>
      </c>
      <c r="F51" s="13">
        <v>0</v>
      </c>
    </row>
    <row r="52" spans="2:6" x14ac:dyDescent="0.2">
      <c r="B52" s="12" t="s">
        <v>8219</v>
      </c>
      <c r="C52" s="12">
        <v>22</v>
      </c>
      <c r="E52" s="12" t="s">
        <v>8221</v>
      </c>
      <c r="F52" s="12">
        <v>33</v>
      </c>
    </row>
    <row r="53" spans="2:6" x14ac:dyDescent="0.2">
      <c r="B53" s="13" t="s">
        <v>8219</v>
      </c>
      <c r="C53" s="13">
        <v>119</v>
      </c>
      <c r="E53" s="13" t="s">
        <v>8221</v>
      </c>
      <c r="F53" s="13">
        <v>12</v>
      </c>
    </row>
    <row r="54" spans="2:6" x14ac:dyDescent="0.2">
      <c r="B54" s="12" t="s">
        <v>8219</v>
      </c>
      <c r="C54" s="12">
        <v>52</v>
      </c>
      <c r="E54" s="12" t="s">
        <v>8221</v>
      </c>
      <c r="F54" s="12">
        <v>1</v>
      </c>
    </row>
    <row r="55" spans="2:6" x14ac:dyDescent="0.2">
      <c r="B55" s="13" t="s">
        <v>8219</v>
      </c>
      <c r="C55" s="13">
        <v>117</v>
      </c>
      <c r="E55" s="13" t="s">
        <v>8221</v>
      </c>
      <c r="F55" s="13">
        <v>1</v>
      </c>
    </row>
    <row r="56" spans="2:6" x14ac:dyDescent="0.2">
      <c r="B56" s="12" t="s">
        <v>8219</v>
      </c>
      <c r="C56" s="12">
        <v>52</v>
      </c>
      <c r="E56" s="12" t="s">
        <v>8221</v>
      </c>
      <c r="F56" s="12">
        <v>1</v>
      </c>
    </row>
    <row r="57" spans="2:6" x14ac:dyDescent="0.2">
      <c r="B57" s="13" t="s">
        <v>8219</v>
      </c>
      <c r="C57" s="13">
        <v>86</v>
      </c>
      <c r="E57" s="13" t="s">
        <v>8221</v>
      </c>
      <c r="F57" s="13">
        <v>1</v>
      </c>
    </row>
    <row r="58" spans="2:6" x14ac:dyDescent="0.2">
      <c r="B58" s="12" t="s">
        <v>8219</v>
      </c>
      <c r="C58" s="12">
        <v>174</v>
      </c>
      <c r="E58" s="12" t="s">
        <v>8221</v>
      </c>
      <c r="F58" s="12">
        <v>84</v>
      </c>
    </row>
    <row r="59" spans="2:6" x14ac:dyDescent="0.2">
      <c r="B59" s="13" t="s">
        <v>8219</v>
      </c>
      <c r="C59" s="13">
        <v>69</v>
      </c>
      <c r="E59" s="13" t="s">
        <v>8221</v>
      </c>
      <c r="F59" s="13">
        <v>38</v>
      </c>
    </row>
    <row r="60" spans="2:6" x14ac:dyDescent="0.2">
      <c r="B60" s="12" t="s">
        <v>8219</v>
      </c>
      <c r="C60" s="12">
        <v>75</v>
      </c>
      <c r="E60" s="12" t="s">
        <v>8221</v>
      </c>
      <c r="F60" s="12">
        <v>1</v>
      </c>
    </row>
    <row r="61" spans="2:6" x14ac:dyDescent="0.2">
      <c r="B61" s="13" t="s">
        <v>8219</v>
      </c>
      <c r="C61" s="13">
        <v>33</v>
      </c>
      <c r="E61" s="13" t="s">
        <v>8221</v>
      </c>
      <c r="F61" s="13">
        <v>76</v>
      </c>
    </row>
    <row r="62" spans="2:6" x14ac:dyDescent="0.2">
      <c r="B62" s="12" t="s">
        <v>8219</v>
      </c>
      <c r="C62" s="12">
        <v>108</v>
      </c>
      <c r="E62" s="12" t="s">
        <v>8221</v>
      </c>
      <c r="F62" s="12">
        <v>3</v>
      </c>
    </row>
    <row r="63" spans="2:6" x14ac:dyDescent="0.2">
      <c r="B63" s="13" t="s">
        <v>8219</v>
      </c>
      <c r="C63" s="13">
        <v>23</v>
      </c>
      <c r="E63" s="13" t="s">
        <v>8221</v>
      </c>
      <c r="F63" s="13">
        <v>0</v>
      </c>
    </row>
    <row r="64" spans="2:6" x14ac:dyDescent="0.2">
      <c r="B64" s="12" t="s">
        <v>8219</v>
      </c>
      <c r="C64" s="12">
        <v>48</v>
      </c>
      <c r="E64" s="12" t="s">
        <v>8221</v>
      </c>
      <c r="F64" s="12">
        <v>2</v>
      </c>
    </row>
    <row r="65" spans="2:6" x14ac:dyDescent="0.2">
      <c r="B65" s="13" t="s">
        <v>8219</v>
      </c>
      <c r="C65" s="13">
        <v>64</v>
      </c>
      <c r="E65" s="13" t="s">
        <v>8221</v>
      </c>
      <c r="F65" s="13">
        <v>0</v>
      </c>
    </row>
    <row r="66" spans="2:6" x14ac:dyDescent="0.2">
      <c r="B66" s="12" t="s">
        <v>8219</v>
      </c>
      <c r="C66" s="12">
        <v>24</v>
      </c>
      <c r="E66" s="12" t="s">
        <v>8221</v>
      </c>
      <c r="F66" s="12">
        <v>0</v>
      </c>
    </row>
    <row r="67" spans="2:6" x14ac:dyDescent="0.2">
      <c r="B67" s="13" t="s">
        <v>8219</v>
      </c>
      <c r="C67" s="13">
        <v>57</v>
      </c>
      <c r="E67" s="13" t="s">
        <v>8221</v>
      </c>
      <c r="F67" s="13">
        <v>0</v>
      </c>
    </row>
    <row r="68" spans="2:6" x14ac:dyDescent="0.2">
      <c r="B68" s="12" t="s">
        <v>8219</v>
      </c>
      <c r="C68" s="12">
        <v>26</v>
      </c>
      <c r="E68" s="12" t="s">
        <v>8221</v>
      </c>
      <c r="F68" s="12">
        <v>2</v>
      </c>
    </row>
    <row r="69" spans="2:6" x14ac:dyDescent="0.2">
      <c r="B69" s="13" t="s">
        <v>8219</v>
      </c>
      <c r="C69" s="13">
        <v>20</v>
      </c>
      <c r="E69" s="13" t="s">
        <v>8221</v>
      </c>
      <c r="F69" s="13">
        <v>0</v>
      </c>
    </row>
    <row r="70" spans="2:6" x14ac:dyDescent="0.2">
      <c r="B70" s="12" t="s">
        <v>8219</v>
      </c>
      <c r="C70" s="12">
        <v>36</v>
      </c>
      <c r="E70" s="12" t="s">
        <v>8221</v>
      </c>
      <c r="F70" s="12">
        <v>0</v>
      </c>
    </row>
    <row r="71" spans="2:6" x14ac:dyDescent="0.2">
      <c r="B71" s="13" t="s">
        <v>8219</v>
      </c>
      <c r="C71" s="13">
        <v>178</v>
      </c>
      <c r="E71" s="13" t="s">
        <v>8221</v>
      </c>
      <c r="F71" s="13">
        <v>0</v>
      </c>
    </row>
    <row r="72" spans="2:6" x14ac:dyDescent="0.2">
      <c r="B72" s="12" t="s">
        <v>8219</v>
      </c>
      <c r="C72" s="12">
        <v>17</v>
      </c>
      <c r="E72" s="12" t="s">
        <v>8221</v>
      </c>
      <c r="F72" s="12">
        <v>2</v>
      </c>
    </row>
    <row r="73" spans="2:6" x14ac:dyDescent="0.2">
      <c r="B73" s="13" t="s">
        <v>8219</v>
      </c>
      <c r="C73" s="13">
        <v>32</v>
      </c>
      <c r="E73" s="13" t="s">
        <v>8221</v>
      </c>
      <c r="F73" s="13">
        <v>0</v>
      </c>
    </row>
    <row r="74" spans="2:6" x14ac:dyDescent="0.2">
      <c r="B74" s="12" t="s">
        <v>8219</v>
      </c>
      <c r="C74" s="12">
        <v>41</v>
      </c>
      <c r="E74" s="12" t="s">
        <v>8221</v>
      </c>
      <c r="F74" s="12">
        <v>7</v>
      </c>
    </row>
    <row r="75" spans="2:6" x14ac:dyDescent="0.2">
      <c r="B75" s="13" t="s">
        <v>8219</v>
      </c>
      <c r="C75" s="13">
        <v>18</v>
      </c>
      <c r="E75" s="13" t="s">
        <v>8221</v>
      </c>
      <c r="F75" s="13">
        <v>0</v>
      </c>
    </row>
    <row r="76" spans="2:6" x14ac:dyDescent="0.2">
      <c r="B76" s="12" t="s">
        <v>8219</v>
      </c>
      <c r="C76" s="12">
        <v>29</v>
      </c>
      <c r="E76" s="12" t="s">
        <v>8221</v>
      </c>
      <c r="F76" s="12">
        <v>5</v>
      </c>
    </row>
    <row r="77" spans="2:6" x14ac:dyDescent="0.2">
      <c r="B77" s="13" t="s">
        <v>8219</v>
      </c>
      <c r="C77" s="13">
        <v>47</v>
      </c>
      <c r="E77" s="13" t="s">
        <v>8221</v>
      </c>
      <c r="F77" s="13">
        <v>0</v>
      </c>
    </row>
    <row r="78" spans="2:6" x14ac:dyDescent="0.2">
      <c r="B78" s="12" t="s">
        <v>8219</v>
      </c>
      <c r="C78" s="12">
        <v>15</v>
      </c>
      <c r="E78" s="12" t="s">
        <v>8221</v>
      </c>
      <c r="F78" s="12">
        <v>0</v>
      </c>
    </row>
    <row r="79" spans="2:6" x14ac:dyDescent="0.2">
      <c r="B79" s="13" t="s">
        <v>8219</v>
      </c>
      <c r="C79" s="13">
        <v>26</v>
      </c>
      <c r="E79" s="13" t="s">
        <v>8221</v>
      </c>
      <c r="F79" s="13">
        <v>1</v>
      </c>
    </row>
    <row r="80" spans="2:6" x14ac:dyDescent="0.2">
      <c r="B80" s="12" t="s">
        <v>8219</v>
      </c>
      <c r="C80" s="12">
        <v>35</v>
      </c>
      <c r="E80" s="12" t="s">
        <v>8221</v>
      </c>
      <c r="F80" s="12">
        <v>0</v>
      </c>
    </row>
    <row r="81" spans="2:6" x14ac:dyDescent="0.2">
      <c r="B81" s="13" t="s">
        <v>8219</v>
      </c>
      <c r="C81" s="13">
        <v>41</v>
      </c>
      <c r="E81" s="13" t="s">
        <v>8221</v>
      </c>
      <c r="F81" s="13">
        <v>5</v>
      </c>
    </row>
    <row r="82" spans="2:6" x14ac:dyDescent="0.2">
      <c r="B82" s="12" t="s">
        <v>8219</v>
      </c>
      <c r="C82" s="12">
        <v>47</v>
      </c>
      <c r="E82" s="12" t="s">
        <v>8221</v>
      </c>
      <c r="F82" s="12">
        <v>3</v>
      </c>
    </row>
    <row r="83" spans="2:6" x14ac:dyDescent="0.2">
      <c r="B83" s="13" t="s">
        <v>8219</v>
      </c>
      <c r="C83" s="13">
        <v>28</v>
      </c>
      <c r="E83" s="13" t="s">
        <v>8221</v>
      </c>
      <c r="F83" s="13">
        <v>6</v>
      </c>
    </row>
    <row r="84" spans="2:6" x14ac:dyDescent="0.2">
      <c r="B84" s="12" t="s">
        <v>8219</v>
      </c>
      <c r="C84" s="12">
        <v>100</v>
      </c>
      <c r="E84" s="12" t="s">
        <v>8221</v>
      </c>
      <c r="F84" s="12">
        <v>12</v>
      </c>
    </row>
    <row r="85" spans="2:6" x14ac:dyDescent="0.2">
      <c r="B85" s="13" t="s">
        <v>8219</v>
      </c>
      <c r="C85" s="13">
        <v>13</v>
      </c>
      <c r="E85" s="13" t="s">
        <v>8221</v>
      </c>
      <c r="F85" s="13">
        <v>13</v>
      </c>
    </row>
    <row r="86" spans="2:6" x14ac:dyDescent="0.2">
      <c r="B86" s="12" t="s">
        <v>8219</v>
      </c>
      <c r="C86" s="12">
        <v>7</v>
      </c>
      <c r="E86" s="12" t="s">
        <v>8221</v>
      </c>
      <c r="F86" s="12">
        <v>5</v>
      </c>
    </row>
    <row r="87" spans="2:6" x14ac:dyDescent="0.2">
      <c r="B87" s="13" t="s">
        <v>8219</v>
      </c>
      <c r="C87" s="13">
        <v>21</v>
      </c>
      <c r="E87" s="13" t="s">
        <v>8221</v>
      </c>
      <c r="F87" s="13">
        <v>2</v>
      </c>
    </row>
    <row r="88" spans="2:6" x14ac:dyDescent="0.2">
      <c r="B88" s="12" t="s">
        <v>8219</v>
      </c>
      <c r="C88" s="12">
        <v>17</v>
      </c>
      <c r="E88" s="12" t="s">
        <v>8221</v>
      </c>
      <c r="F88" s="12">
        <v>8</v>
      </c>
    </row>
    <row r="89" spans="2:6" x14ac:dyDescent="0.2">
      <c r="B89" s="13" t="s">
        <v>8219</v>
      </c>
      <c r="C89" s="13">
        <v>25</v>
      </c>
      <c r="E89" s="13" t="s">
        <v>8221</v>
      </c>
      <c r="F89" s="13">
        <v>0</v>
      </c>
    </row>
    <row r="90" spans="2:6" x14ac:dyDescent="0.2">
      <c r="B90" s="12" t="s">
        <v>8219</v>
      </c>
      <c r="C90" s="12">
        <v>60</v>
      </c>
      <c r="E90" s="12" t="s">
        <v>8221</v>
      </c>
      <c r="F90" s="12">
        <v>13</v>
      </c>
    </row>
    <row r="91" spans="2:6" x14ac:dyDescent="0.2">
      <c r="B91" s="13" t="s">
        <v>8219</v>
      </c>
      <c r="C91" s="13">
        <v>56</v>
      </c>
      <c r="E91" s="13" t="s">
        <v>8221</v>
      </c>
      <c r="F91" s="13">
        <v>0</v>
      </c>
    </row>
    <row r="92" spans="2:6" x14ac:dyDescent="0.2">
      <c r="B92" s="12" t="s">
        <v>8219</v>
      </c>
      <c r="C92" s="12">
        <v>16</v>
      </c>
      <c r="E92" s="12" t="s">
        <v>8221</v>
      </c>
      <c r="F92" s="12">
        <v>5</v>
      </c>
    </row>
    <row r="93" spans="2:6" x14ac:dyDescent="0.2">
      <c r="B93" s="13" t="s">
        <v>8219</v>
      </c>
      <c r="C93" s="13">
        <v>46</v>
      </c>
      <c r="E93" s="13" t="s">
        <v>8221</v>
      </c>
      <c r="F93" s="13">
        <v>8</v>
      </c>
    </row>
    <row r="94" spans="2:6" x14ac:dyDescent="0.2">
      <c r="B94" s="12" t="s">
        <v>8219</v>
      </c>
      <c r="C94" s="12">
        <v>43</v>
      </c>
      <c r="E94" s="12" t="s">
        <v>8221</v>
      </c>
      <c r="F94" s="12">
        <v>8</v>
      </c>
    </row>
    <row r="95" spans="2:6" x14ac:dyDescent="0.2">
      <c r="B95" s="13" t="s">
        <v>8219</v>
      </c>
      <c r="C95" s="13">
        <v>15</v>
      </c>
      <c r="E95" s="13" t="s">
        <v>8221</v>
      </c>
      <c r="F95" s="13">
        <v>0</v>
      </c>
    </row>
    <row r="96" spans="2:6" x14ac:dyDescent="0.2">
      <c r="B96" s="12" t="s">
        <v>8219</v>
      </c>
      <c r="C96" s="12">
        <v>12</v>
      </c>
      <c r="E96" s="12" t="s">
        <v>8221</v>
      </c>
      <c r="F96" s="12">
        <v>2</v>
      </c>
    </row>
    <row r="97" spans="2:6" x14ac:dyDescent="0.2">
      <c r="B97" s="13" t="s">
        <v>8219</v>
      </c>
      <c r="C97" s="13">
        <v>21</v>
      </c>
      <c r="E97" s="13" t="s">
        <v>8221</v>
      </c>
      <c r="F97" s="13">
        <v>3</v>
      </c>
    </row>
    <row r="98" spans="2:6" x14ac:dyDescent="0.2">
      <c r="B98" s="12" t="s">
        <v>8219</v>
      </c>
      <c r="C98" s="12">
        <v>34</v>
      </c>
      <c r="E98" s="12" t="s">
        <v>8221</v>
      </c>
      <c r="F98" s="12">
        <v>0</v>
      </c>
    </row>
    <row r="99" spans="2:6" x14ac:dyDescent="0.2">
      <c r="B99" s="13" t="s">
        <v>8219</v>
      </c>
      <c r="C99" s="13">
        <v>8</v>
      </c>
      <c r="E99" s="13" t="s">
        <v>8221</v>
      </c>
      <c r="F99" s="13">
        <v>0</v>
      </c>
    </row>
    <row r="100" spans="2:6" x14ac:dyDescent="0.2">
      <c r="B100" s="12" t="s">
        <v>8219</v>
      </c>
      <c r="C100" s="12">
        <v>60</v>
      </c>
      <c r="E100" s="12" t="s">
        <v>8221</v>
      </c>
      <c r="F100" s="12">
        <v>11</v>
      </c>
    </row>
    <row r="101" spans="2:6" x14ac:dyDescent="0.2">
      <c r="B101" s="13" t="s">
        <v>8219</v>
      </c>
      <c r="C101" s="13">
        <v>39</v>
      </c>
      <c r="E101" s="13" t="s">
        <v>8221</v>
      </c>
      <c r="F101" s="13">
        <v>0</v>
      </c>
    </row>
    <row r="102" spans="2:6" x14ac:dyDescent="0.2">
      <c r="B102" s="12" t="s">
        <v>8219</v>
      </c>
      <c r="C102" s="12">
        <v>26</v>
      </c>
      <c r="E102" s="12" t="s">
        <v>8221</v>
      </c>
      <c r="F102" s="12">
        <v>1</v>
      </c>
    </row>
    <row r="103" spans="2:6" x14ac:dyDescent="0.2">
      <c r="B103" s="13" t="s">
        <v>8219</v>
      </c>
      <c r="C103" s="13">
        <v>35</v>
      </c>
      <c r="E103" s="13" t="s">
        <v>8221</v>
      </c>
      <c r="F103" s="13">
        <v>0</v>
      </c>
    </row>
    <row r="104" spans="2:6" x14ac:dyDescent="0.2">
      <c r="B104" s="12" t="s">
        <v>8219</v>
      </c>
      <c r="C104" s="12">
        <v>65</v>
      </c>
      <c r="E104" s="12" t="s">
        <v>8221</v>
      </c>
      <c r="F104" s="12">
        <v>17</v>
      </c>
    </row>
    <row r="105" spans="2:6" x14ac:dyDescent="0.2">
      <c r="B105" s="13" t="s">
        <v>8219</v>
      </c>
      <c r="C105" s="13">
        <v>49</v>
      </c>
      <c r="E105" s="13" t="s">
        <v>8221</v>
      </c>
      <c r="F105" s="13">
        <v>2</v>
      </c>
    </row>
    <row r="106" spans="2:6" x14ac:dyDescent="0.2">
      <c r="B106" s="12" t="s">
        <v>8219</v>
      </c>
      <c r="C106" s="12">
        <v>10</v>
      </c>
      <c r="E106" s="12" t="s">
        <v>8221</v>
      </c>
      <c r="F106" s="12">
        <v>1</v>
      </c>
    </row>
    <row r="107" spans="2:6" x14ac:dyDescent="0.2">
      <c r="B107" s="13" t="s">
        <v>8219</v>
      </c>
      <c r="C107" s="13">
        <v>60</v>
      </c>
      <c r="E107" s="13" t="s">
        <v>8221</v>
      </c>
      <c r="F107" s="13">
        <v>2</v>
      </c>
    </row>
    <row r="108" spans="2:6" x14ac:dyDescent="0.2">
      <c r="B108" s="12" t="s">
        <v>8219</v>
      </c>
      <c r="C108" s="12">
        <v>27</v>
      </c>
      <c r="E108" s="12" t="s">
        <v>8221</v>
      </c>
      <c r="F108" s="12">
        <v>16</v>
      </c>
    </row>
    <row r="109" spans="2:6" x14ac:dyDescent="0.2">
      <c r="B109" s="13" t="s">
        <v>8219</v>
      </c>
      <c r="C109" s="13">
        <v>69</v>
      </c>
      <c r="E109" s="13" t="s">
        <v>8221</v>
      </c>
      <c r="F109" s="13">
        <v>1</v>
      </c>
    </row>
    <row r="110" spans="2:6" x14ac:dyDescent="0.2">
      <c r="B110" s="12" t="s">
        <v>8219</v>
      </c>
      <c r="C110" s="12">
        <v>47</v>
      </c>
      <c r="E110" s="12" t="s">
        <v>8221</v>
      </c>
      <c r="F110" s="12">
        <v>4</v>
      </c>
    </row>
    <row r="111" spans="2:6" x14ac:dyDescent="0.2">
      <c r="B111" s="13" t="s">
        <v>8219</v>
      </c>
      <c r="C111" s="13">
        <v>47</v>
      </c>
      <c r="E111" s="13" t="s">
        <v>8221</v>
      </c>
      <c r="F111" s="13">
        <v>5</v>
      </c>
    </row>
    <row r="112" spans="2:6" x14ac:dyDescent="0.2">
      <c r="B112" s="12" t="s">
        <v>8219</v>
      </c>
      <c r="C112" s="12">
        <v>26</v>
      </c>
      <c r="E112" s="12" t="s">
        <v>8221</v>
      </c>
      <c r="F112" s="12">
        <v>7</v>
      </c>
    </row>
    <row r="113" spans="2:6" x14ac:dyDescent="0.2">
      <c r="B113" s="13" t="s">
        <v>8219</v>
      </c>
      <c r="C113" s="13">
        <v>53</v>
      </c>
      <c r="E113" s="13" t="s">
        <v>8221</v>
      </c>
      <c r="F113" s="13">
        <v>0</v>
      </c>
    </row>
    <row r="114" spans="2:6" x14ac:dyDescent="0.2">
      <c r="B114" s="12" t="s">
        <v>8219</v>
      </c>
      <c r="C114" s="12">
        <v>81</v>
      </c>
      <c r="E114" s="12" t="s">
        <v>8221</v>
      </c>
      <c r="F114" s="12">
        <v>12</v>
      </c>
    </row>
    <row r="115" spans="2:6" x14ac:dyDescent="0.2">
      <c r="B115" s="13" t="s">
        <v>8219</v>
      </c>
      <c r="C115" s="13">
        <v>78</v>
      </c>
      <c r="E115" s="13" t="s">
        <v>8221</v>
      </c>
      <c r="F115" s="13">
        <v>2</v>
      </c>
    </row>
    <row r="116" spans="2:6" x14ac:dyDescent="0.2">
      <c r="B116" s="12" t="s">
        <v>8219</v>
      </c>
      <c r="C116" s="12">
        <v>35</v>
      </c>
      <c r="E116" s="12" t="s">
        <v>8221</v>
      </c>
      <c r="F116" s="12">
        <v>5</v>
      </c>
    </row>
    <row r="117" spans="2:6" x14ac:dyDescent="0.2">
      <c r="B117" s="13" t="s">
        <v>8219</v>
      </c>
      <c r="C117" s="13">
        <v>22</v>
      </c>
      <c r="E117" s="13" t="s">
        <v>8221</v>
      </c>
      <c r="F117" s="13">
        <v>2</v>
      </c>
    </row>
    <row r="118" spans="2:6" x14ac:dyDescent="0.2">
      <c r="B118" s="12" t="s">
        <v>8219</v>
      </c>
      <c r="C118" s="12">
        <v>57</v>
      </c>
      <c r="E118" s="12" t="s">
        <v>8221</v>
      </c>
      <c r="F118" s="12">
        <v>3</v>
      </c>
    </row>
    <row r="119" spans="2:6" x14ac:dyDescent="0.2">
      <c r="B119" s="13" t="s">
        <v>8219</v>
      </c>
      <c r="C119" s="13">
        <v>27</v>
      </c>
      <c r="E119" s="13" t="s">
        <v>8221</v>
      </c>
      <c r="F119" s="13">
        <v>0</v>
      </c>
    </row>
    <row r="120" spans="2:6" x14ac:dyDescent="0.2">
      <c r="B120" s="12" t="s">
        <v>8219</v>
      </c>
      <c r="C120" s="12">
        <v>39</v>
      </c>
      <c r="E120" s="12" t="s">
        <v>8221</v>
      </c>
      <c r="F120" s="12">
        <v>49</v>
      </c>
    </row>
    <row r="121" spans="2:6" x14ac:dyDescent="0.2">
      <c r="B121" s="13" t="s">
        <v>8219</v>
      </c>
      <c r="C121" s="13">
        <v>37</v>
      </c>
      <c r="E121" s="13" t="s">
        <v>8221</v>
      </c>
      <c r="F121" s="13">
        <v>1</v>
      </c>
    </row>
    <row r="122" spans="2:6" x14ac:dyDescent="0.2">
      <c r="B122" s="12" t="s">
        <v>8219</v>
      </c>
      <c r="C122" s="12">
        <v>137</v>
      </c>
      <c r="E122" s="12" t="s">
        <v>8221</v>
      </c>
      <c r="F122" s="12">
        <v>2</v>
      </c>
    </row>
    <row r="123" spans="2:6" x14ac:dyDescent="0.2">
      <c r="B123" s="13" t="s">
        <v>8219</v>
      </c>
      <c r="C123" s="13">
        <v>376</v>
      </c>
      <c r="E123" s="13" t="s">
        <v>8221</v>
      </c>
      <c r="F123" s="13">
        <v>0</v>
      </c>
    </row>
    <row r="124" spans="2:6" x14ac:dyDescent="0.2">
      <c r="B124" s="12" t="s">
        <v>8219</v>
      </c>
      <c r="C124" s="12">
        <v>202</v>
      </c>
      <c r="E124" s="12" t="s">
        <v>8221</v>
      </c>
      <c r="F124" s="12">
        <v>0</v>
      </c>
    </row>
    <row r="125" spans="2:6" x14ac:dyDescent="0.2">
      <c r="B125" s="13" t="s">
        <v>8219</v>
      </c>
      <c r="C125" s="13">
        <v>328</v>
      </c>
      <c r="E125" s="13" t="s">
        <v>8221</v>
      </c>
      <c r="F125" s="13">
        <v>11</v>
      </c>
    </row>
    <row r="126" spans="2:6" x14ac:dyDescent="0.2">
      <c r="B126" s="12" t="s">
        <v>8219</v>
      </c>
      <c r="C126" s="12">
        <v>84</v>
      </c>
      <c r="E126" s="12" t="s">
        <v>8221</v>
      </c>
      <c r="F126" s="12">
        <v>1</v>
      </c>
    </row>
    <row r="127" spans="2:6" x14ac:dyDescent="0.2">
      <c r="B127" s="13" t="s">
        <v>8219</v>
      </c>
      <c r="C127" s="13">
        <v>96</v>
      </c>
      <c r="E127" s="13" t="s">
        <v>8221</v>
      </c>
      <c r="F127" s="13">
        <v>8</v>
      </c>
    </row>
    <row r="128" spans="2:6" x14ac:dyDescent="0.2">
      <c r="B128" s="12" t="s">
        <v>8219</v>
      </c>
      <c r="C128" s="12">
        <v>223</v>
      </c>
      <c r="E128" s="12" t="s">
        <v>8221</v>
      </c>
      <c r="F128" s="12">
        <v>5</v>
      </c>
    </row>
    <row r="129" spans="2:6" x14ac:dyDescent="0.2">
      <c r="B129" s="13" t="s">
        <v>8219</v>
      </c>
      <c r="C129" s="13">
        <v>62</v>
      </c>
      <c r="E129" s="13" t="s">
        <v>8221</v>
      </c>
      <c r="F129" s="13">
        <v>39</v>
      </c>
    </row>
    <row r="130" spans="2:6" x14ac:dyDescent="0.2">
      <c r="B130" s="12" t="s">
        <v>8219</v>
      </c>
      <c r="C130" s="12">
        <v>146</v>
      </c>
      <c r="E130" s="12" t="s">
        <v>8221</v>
      </c>
      <c r="F130" s="12">
        <v>0</v>
      </c>
    </row>
    <row r="131" spans="2:6" x14ac:dyDescent="0.2">
      <c r="B131" s="13" t="s">
        <v>8219</v>
      </c>
      <c r="C131" s="13">
        <v>235</v>
      </c>
      <c r="E131" s="13" t="s">
        <v>8221</v>
      </c>
      <c r="F131" s="13">
        <v>0</v>
      </c>
    </row>
    <row r="132" spans="2:6" x14ac:dyDescent="0.2">
      <c r="B132" s="12" t="s">
        <v>8219</v>
      </c>
      <c r="C132" s="12">
        <v>437</v>
      </c>
      <c r="E132" s="12" t="s">
        <v>8221</v>
      </c>
      <c r="F132" s="12">
        <v>2</v>
      </c>
    </row>
    <row r="133" spans="2:6" x14ac:dyDescent="0.2">
      <c r="B133" s="13" t="s">
        <v>8219</v>
      </c>
      <c r="C133" s="13">
        <v>77</v>
      </c>
      <c r="E133" s="13" t="s">
        <v>8221</v>
      </c>
      <c r="F133" s="13">
        <v>170</v>
      </c>
    </row>
    <row r="134" spans="2:6" x14ac:dyDescent="0.2">
      <c r="B134" s="12" t="s">
        <v>8219</v>
      </c>
      <c r="C134" s="12">
        <v>108</v>
      </c>
      <c r="E134" s="12" t="s">
        <v>8221</v>
      </c>
      <c r="F134" s="12">
        <v>5</v>
      </c>
    </row>
    <row r="135" spans="2:6" x14ac:dyDescent="0.2">
      <c r="B135" s="13" t="s">
        <v>8219</v>
      </c>
      <c r="C135" s="13">
        <v>7</v>
      </c>
      <c r="E135" s="13" t="s">
        <v>8221</v>
      </c>
      <c r="F135" s="13">
        <v>14</v>
      </c>
    </row>
    <row r="136" spans="2:6" x14ac:dyDescent="0.2">
      <c r="B136" s="12" t="s">
        <v>8219</v>
      </c>
      <c r="C136" s="12">
        <v>314</v>
      </c>
      <c r="E136" s="12" t="s">
        <v>8221</v>
      </c>
      <c r="F136" s="12">
        <v>1</v>
      </c>
    </row>
    <row r="137" spans="2:6" x14ac:dyDescent="0.2">
      <c r="B137" s="13" t="s">
        <v>8219</v>
      </c>
      <c r="C137" s="13">
        <v>188</v>
      </c>
      <c r="E137" s="13" t="s">
        <v>8221</v>
      </c>
      <c r="F137" s="13">
        <v>0</v>
      </c>
    </row>
    <row r="138" spans="2:6" x14ac:dyDescent="0.2">
      <c r="B138" s="12" t="s">
        <v>8219</v>
      </c>
      <c r="C138" s="12">
        <v>275</v>
      </c>
      <c r="E138" s="12" t="s">
        <v>8221</v>
      </c>
      <c r="F138" s="12">
        <v>124</v>
      </c>
    </row>
    <row r="139" spans="2:6" x14ac:dyDescent="0.2">
      <c r="B139" s="13" t="s">
        <v>8219</v>
      </c>
      <c r="C139" s="13">
        <v>560</v>
      </c>
      <c r="E139" s="13" t="s">
        <v>8221</v>
      </c>
      <c r="F139" s="13">
        <v>0</v>
      </c>
    </row>
    <row r="140" spans="2:6" x14ac:dyDescent="0.2">
      <c r="B140" s="12" t="s">
        <v>8219</v>
      </c>
      <c r="C140" s="12">
        <v>688</v>
      </c>
      <c r="E140" s="12" t="s">
        <v>8221</v>
      </c>
      <c r="F140" s="12">
        <v>0</v>
      </c>
    </row>
    <row r="141" spans="2:6" x14ac:dyDescent="0.2">
      <c r="B141" s="13" t="s">
        <v>8219</v>
      </c>
      <c r="C141" s="13">
        <v>942</v>
      </c>
      <c r="E141" s="13" t="s">
        <v>8221</v>
      </c>
      <c r="F141" s="13">
        <v>55</v>
      </c>
    </row>
    <row r="142" spans="2:6" x14ac:dyDescent="0.2">
      <c r="B142" s="12" t="s">
        <v>8219</v>
      </c>
      <c r="C142" s="12">
        <v>88</v>
      </c>
      <c r="E142" s="12" t="s">
        <v>8221</v>
      </c>
      <c r="F142" s="12">
        <v>140</v>
      </c>
    </row>
    <row r="143" spans="2:6" x14ac:dyDescent="0.2">
      <c r="B143" s="13" t="s">
        <v>8219</v>
      </c>
      <c r="C143" s="13">
        <v>220</v>
      </c>
      <c r="E143" s="13" t="s">
        <v>8221</v>
      </c>
      <c r="F143" s="13">
        <v>21</v>
      </c>
    </row>
    <row r="144" spans="2:6" x14ac:dyDescent="0.2">
      <c r="B144" s="12" t="s">
        <v>8219</v>
      </c>
      <c r="C144" s="12">
        <v>145</v>
      </c>
      <c r="E144" s="12" t="s">
        <v>8221</v>
      </c>
      <c r="F144" s="12">
        <v>1</v>
      </c>
    </row>
    <row r="145" spans="2:6" x14ac:dyDescent="0.2">
      <c r="B145" s="13" t="s">
        <v>8219</v>
      </c>
      <c r="C145" s="13">
        <v>963</v>
      </c>
      <c r="E145" s="13" t="s">
        <v>8221</v>
      </c>
      <c r="F145" s="13">
        <v>147</v>
      </c>
    </row>
    <row r="146" spans="2:6" x14ac:dyDescent="0.2">
      <c r="B146" s="12" t="s">
        <v>8219</v>
      </c>
      <c r="C146" s="12">
        <v>91</v>
      </c>
      <c r="E146" s="12" t="s">
        <v>8221</v>
      </c>
      <c r="F146" s="12">
        <v>11</v>
      </c>
    </row>
    <row r="147" spans="2:6" x14ac:dyDescent="0.2">
      <c r="B147" s="13" t="s">
        <v>8219</v>
      </c>
      <c r="C147" s="13">
        <v>58</v>
      </c>
      <c r="E147" s="13" t="s">
        <v>8221</v>
      </c>
      <c r="F147" s="13">
        <v>125</v>
      </c>
    </row>
    <row r="148" spans="2:6" x14ac:dyDescent="0.2">
      <c r="B148" s="12" t="s">
        <v>8219</v>
      </c>
      <c r="C148" s="12">
        <v>36</v>
      </c>
      <c r="E148" s="12" t="s">
        <v>8221</v>
      </c>
      <c r="F148" s="12">
        <v>1</v>
      </c>
    </row>
    <row r="149" spans="2:6" x14ac:dyDescent="0.2">
      <c r="B149" s="13" t="s">
        <v>8219</v>
      </c>
      <c r="C149" s="13">
        <v>165</v>
      </c>
      <c r="E149" s="13" t="s">
        <v>8221</v>
      </c>
      <c r="F149" s="13">
        <v>0</v>
      </c>
    </row>
    <row r="150" spans="2:6" x14ac:dyDescent="0.2">
      <c r="B150" s="12" t="s">
        <v>8219</v>
      </c>
      <c r="C150" s="12">
        <v>111</v>
      </c>
      <c r="E150" s="12" t="s">
        <v>8221</v>
      </c>
      <c r="F150" s="12">
        <v>0</v>
      </c>
    </row>
    <row r="151" spans="2:6" x14ac:dyDescent="0.2">
      <c r="B151" s="13" t="s">
        <v>8219</v>
      </c>
      <c r="C151" s="13">
        <v>1596</v>
      </c>
      <c r="E151" s="13" t="s">
        <v>8221</v>
      </c>
      <c r="F151" s="13">
        <v>3</v>
      </c>
    </row>
    <row r="152" spans="2:6" x14ac:dyDescent="0.2">
      <c r="B152" s="12" t="s">
        <v>8219</v>
      </c>
      <c r="C152" s="12">
        <v>61</v>
      </c>
      <c r="E152" s="12" t="s">
        <v>8221</v>
      </c>
      <c r="F152" s="12">
        <v>0</v>
      </c>
    </row>
    <row r="153" spans="2:6" x14ac:dyDescent="0.2">
      <c r="B153" s="13" t="s">
        <v>8219</v>
      </c>
      <c r="C153" s="13">
        <v>287</v>
      </c>
      <c r="E153" s="13" t="s">
        <v>8221</v>
      </c>
      <c r="F153" s="13">
        <v>0</v>
      </c>
    </row>
    <row r="154" spans="2:6" x14ac:dyDescent="0.2">
      <c r="B154" s="12" t="s">
        <v>8219</v>
      </c>
      <c r="C154" s="12">
        <v>65</v>
      </c>
      <c r="E154" s="12" t="s">
        <v>8221</v>
      </c>
      <c r="F154" s="12">
        <v>0</v>
      </c>
    </row>
    <row r="155" spans="2:6" x14ac:dyDescent="0.2">
      <c r="B155" s="13" t="s">
        <v>8219</v>
      </c>
      <c r="C155" s="13">
        <v>118</v>
      </c>
      <c r="E155" s="13" t="s">
        <v>8221</v>
      </c>
      <c r="F155" s="13">
        <v>0</v>
      </c>
    </row>
    <row r="156" spans="2:6" x14ac:dyDescent="0.2">
      <c r="B156" s="12" t="s">
        <v>8219</v>
      </c>
      <c r="C156" s="12">
        <v>113</v>
      </c>
      <c r="E156" s="12" t="s">
        <v>8221</v>
      </c>
      <c r="F156" s="12">
        <v>3</v>
      </c>
    </row>
    <row r="157" spans="2:6" x14ac:dyDescent="0.2">
      <c r="B157" s="13" t="s">
        <v>8219</v>
      </c>
      <c r="C157" s="13">
        <v>332</v>
      </c>
      <c r="E157" s="13" t="s">
        <v>8221</v>
      </c>
      <c r="F157" s="13">
        <v>0</v>
      </c>
    </row>
    <row r="158" spans="2:6" x14ac:dyDescent="0.2">
      <c r="B158" s="12" t="s">
        <v>8219</v>
      </c>
      <c r="C158" s="12">
        <v>62</v>
      </c>
      <c r="E158" s="12" t="s">
        <v>8221</v>
      </c>
      <c r="F158" s="12">
        <v>1</v>
      </c>
    </row>
    <row r="159" spans="2:6" x14ac:dyDescent="0.2">
      <c r="B159" s="13" t="s">
        <v>8219</v>
      </c>
      <c r="C159" s="13">
        <v>951</v>
      </c>
      <c r="E159" s="13" t="s">
        <v>8221</v>
      </c>
      <c r="F159" s="13">
        <v>3</v>
      </c>
    </row>
    <row r="160" spans="2:6" x14ac:dyDescent="0.2">
      <c r="B160" s="12" t="s">
        <v>8219</v>
      </c>
      <c r="C160" s="12">
        <v>415</v>
      </c>
      <c r="E160" s="12" t="s">
        <v>8221</v>
      </c>
      <c r="F160" s="12">
        <v>22</v>
      </c>
    </row>
    <row r="161" spans="2:6" x14ac:dyDescent="0.2">
      <c r="B161" s="13" t="s">
        <v>8219</v>
      </c>
      <c r="C161" s="13">
        <v>305</v>
      </c>
      <c r="E161" s="13" t="s">
        <v>8221</v>
      </c>
      <c r="F161" s="13">
        <v>26</v>
      </c>
    </row>
    <row r="162" spans="2:6" x14ac:dyDescent="0.2">
      <c r="B162" s="12" t="s">
        <v>8219</v>
      </c>
      <c r="C162" s="12">
        <v>2139</v>
      </c>
      <c r="E162" s="12" t="s">
        <v>8221</v>
      </c>
      <c r="F162" s="12">
        <v>4</v>
      </c>
    </row>
    <row r="163" spans="2:6" x14ac:dyDescent="0.2">
      <c r="B163" s="13" t="s">
        <v>8219</v>
      </c>
      <c r="C163" s="13">
        <v>79</v>
      </c>
      <c r="E163" s="13" t="s">
        <v>8221</v>
      </c>
      <c r="F163" s="13">
        <v>0</v>
      </c>
    </row>
    <row r="164" spans="2:6" x14ac:dyDescent="0.2">
      <c r="B164" s="12" t="s">
        <v>8219</v>
      </c>
      <c r="C164" s="12">
        <v>179</v>
      </c>
      <c r="E164" s="12" t="s">
        <v>8221</v>
      </c>
      <c r="F164" s="12">
        <v>4</v>
      </c>
    </row>
    <row r="165" spans="2:6" x14ac:dyDescent="0.2">
      <c r="B165" s="13" t="s">
        <v>8219</v>
      </c>
      <c r="C165" s="13">
        <v>202</v>
      </c>
      <c r="E165" s="13" t="s">
        <v>8221</v>
      </c>
      <c r="F165" s="13">
        <v>9</v>
      </c>
    </row>
    <row r="166" spans="2:6" x14ac:dyDescent="0.2">
      <c r="B166" s="12" t="s">
        <v>8219</v>
      </c>
      <c r="C166" s="12">
        <v>760</v>
      </c>
      <c r="E166" s="12" t="s">
        <v>8221</v>
      </c>
      <c r="F166" s="12">
        <v>5</v>
      </c>
    </row>
    <row r="167" spans="2:6" x14ac:dyDescent="0.2">
      <c r="B167" s="13" t="s">
        <v>8219</v>
      </c>
      <c r="C167" s="13">
        <v>563</v>
      </c>
      <c r="E167" s="13" t="s">
        <v>8221</v>
      </c>
      <c r="F167" s="13">
        <v>14</v>
      </c>
    </row>
    <row r="168" spans="2:6" x14ac:dyDescent="0.2">
      <c r="B168" s="12" t="s">
        <v>8219</v>
      </c>
      <c r="C168" s="12">
        <v>135</v>
      </c>
      <c r="E168" s="12" t="s">
        <v>8221</v>
      </c>
      <c r="F168" s="12">
        <v>1</v>
      </c>
    </row>
    <row r="169" spans="2:6" x14ac:dyDescent="0.2">
      <c r="B169" s="13" t="s">
        <v>8219</v>
      </c>
      <c r="C169" s="13">
        <v>290</v>
      </c>
      <c r="E169" s="13" t="s">
        <v>8221</v>
      </c>
      <c r="F169" s="13">
        <v>10</v>
      </c>
    </row>
    <row r="170" spans="2:6" x14ac:dyDescent="0.2">
      <c r="B170" s="12" t="s">
        <v>8219</v>
      </c>
      <c r="C170" s="12">
        <v>447</v>
      </c>
      <c r="E170" s="12" t="s">
        <v>8221</v>
      </c>
      <c r="F170" s="12">
        <v>3</v>
      </c>
    </row>
    <row r="171" spans="2:6" x14ac:dyDescent="0.2">
      <c r="B171" s="13" t="s">
        <v>8219</v>
      </c>
      <c r="C171" s="13">
        <v>232</v>
      </c>
      <c r="E171" s="13" t="s">
        <v>8221</v>
      </c>
      <c r="F171" s="13">
        <v>1</v>
      </c>
    </row>
    <row r="172" spans="2:6" x14ac:dyDescent="0.2">
      <c r="B172" s="12" t="s">
        <v>8219</v>
      </c>
      <c r="C172" s="12">
        <v>168</v>
      </c>
      <c r="E172" s="12" t="s">
        <v>8221</v>
      </c>
      <c r="F172" s="12">
        <v>0</v>
      </c>
    </row>
    <row r="173" spans="2:6" x14ac:dyDescent="0.2">
      <c r="B173" s="13" t="s">
        <v>8219</v>
      </c>
      <c r="C173" s="13">
        <v>128</v>
      </c>
      <c r="E173" s="13" t="s">
        <v>8221</v>
      </c>
      <c r="F173" s="13">
        <v>5</v>
      </c>
    </row>
    <row r="174" spans="2:6" x14ac:dyDescent="0.2">
      <c r="B174" s="12" t="s">
        <v>8219</v>
      </c>
      <c r="C174" s="12">
        <v>493</v>
      </c>
      <c r="E174" s="12" t="s">
        <v>8221</v>
      </c>
      <c r="F174" s="12">
        <v>2</v>
      </c>
    </row>
    <row r="175" spans="2:6" x14ac:dyDescent="0.2">
      <c r="B175" s="13" t="s">
        <v>8219</v>
      </c>
      <c r="C175" s="13">
        <v>131</v>
      </c>
      <c r="E175" s="13" t="s">
        <v>8221</v>
      </c>
      <c r="F175" s="13">
        <v>68</v>
      </c>
    </row>
    <row r="176" spans="2:6" x14ac:dyDescent="0.2">
      <c r="B176" s="12" t="s">
        <v>8219</v>
      </c>
      <c r="C176" s="12">
        <v>50</v>
      </c>
      <c r="E176" s="12" t="s">
        <v>8221</v>
      </c>
      <c r="F176" s="12">
        <v>3</v>
      </c>
    </row>
    <row r="177" spans="2:6" x14ac:dyDescent="0.2">
      <c r="B177" s="13" t="s">
        <v>8219</v>
      </c>
      <c r="C177" s="13">
        <v>665</v>
      </c>
      <c r="E177" s="13" t="s">
        <v>8221</v>
      </c>
      <c r="F177" s="13">
        <v>34</v>
      </c>
    </row>
    <row r="178" spans="2:6" x14ac:dyDescent="0.2">
      <c r="B178" s="12" t="s">
        <v>8219</v>
      </c>
      <c r="C178" s="12">
        <v>129</v>
      </c>
      <c r="E178" s="12" t="s">
        <v>8221</v>
      </c>
      <c r="F178" s="12">
        <v>0</v>
      </c>
    </row>
    <row r="179" spans="2:6" x14ac:dyDescent="0.2">
      <c r="B179" s="13" t="s">
        <v>8219</v>
      </c>
      <c r="C179" s="13">
        <v>142</v>
      </c>
      <c r="E179" s="13" t="s">
        <v>8221</v>
      </c>
      <c r="F179" s="13">
        <v>3</v>
      </c>
    </row>
    <row r="180" spans="2:6" x14ac:dyDescent="0.2">
      <c r="B180" s="12" t="s">
        <v>8219</v>
      </c>
      <c r="C180" s="12">
        <v>2436</v>
      </c>
      <c r="E180" s="12" t="s">
        <v>8221</v>
      </c>
      <c r="F180" s="12">
        <v>0</v>
      </c>
    </row>
    <row r="181" spans="2:6" x14ac:dyDescent="0.2">
      <c r="B181" s="13" t="s">
        <v>8219</v>
      </c>
      <c r="C181" s="13">
        <v>244</v>
      </c>
      <c r="E181" s="13" t="s">
        <v>8221</v>
      </c>
      <c r="F181" s="13">
        <v>70</v>
      </c>
    </row>
    <row r="182" spans="2:6" x14ac:dyDescent="0.2">
      <c r="B182" s="12" t="s">
        <v>8219</v>
      </c>
      <c r="C182" s="12">
        <v>298</v>
      </c>
      <c r="E182" s="12" t="s">
        <v>8221</v>
      </c>
      <c r="F182" s="12">
        <v>1</v>
      </c>
    </row>
    <row r="183" spans="2:6" x14ac:dyDescent="0.2">
      <c r="B183" s="13" t="s">
        <v>8219</v>
      </c>
      <c r="C183" s="13">
        <v>251</v>
      </c>
      <c r="E183" s="13" t="s">
        <v>8221</v>
      </c>
      <c r="F183" s="13">
        <v>1</v>
      </c>
    </row>
    <row r="184" spans="2:6" x14ac:dyDescent="0.2">
      <c r="B184" s="12" t="s">
        <v>8219</v>
      </c>
      <c r="C184" s="12">
        <v>108</v>
      </c>
      <c r="E184" s="12" t="s">
        <v>8221</v>
      </c>
      <c r="F184" s="12">
        <v>1</v>
      </c>
    </row>
    <row r="185" spans="2:6" x14ac:dyDescent="0.2">
      <c r="B185" s="13" t="s">
        <v>8219</v>
      </c>
      <c r="C185" s="13">
        <v>82</v>
      </c>
      <c r="E185" s="13" t="s">
        <v>8221</v>
      </c>
      <c r="F185" s="13">
        <v>2</v>
      </c>
    </row>
    <row r="186" spans="2:6" x14ac:dyDescent="0.2">
      <c r="B186" s="12" t="s">
        <v>8219</v>
      </c>
      <c r="C186" s="12">
        <v>74</v>
      </c>
      <c r="E186" s="12" t="s">
        <v>8221</v>
      </c>
      <c r="F186" s="12">
        <v>2</v>
      </c>
    </row>
    <row r="187" spans="2:6" x14ac:dyDescent="0.2">
      <c r="B187" s="13" t="s">
        <v>8219</v>
      </c>
      <c r="C187" s="13">
        <v>189</v>
      </c>
      <c r="E187" s="13" t="s">
        <v>8221</v>
      </c>
      <c r="F187" s="13">
        <v>34</v>
      </c>
    </row>
    <row r="188" spans="2:6" x14ac:dyDescent="0.2">
      <c r="B188" s="12" t="s">
        <v>8219</v>
      </c>
      <c r="C188" s="12">
        <v>80</v>
      </c>
      <c r="E188" s="12" t="s">
        <v>8221</v>
      </c>
      <c r="F188" s="12">
        <v>2</v>
      </c>
    </row>
    <row r="189" spans="2:6" x14ac:dyDescent="0.2">
      <c r="B189" s="13" t="s">
        <v>8219</v>
      </c>
      <c r="C189" s="13">
        <v>576</v>
      </c>
      <c r="E189" s="13" t="s">
        <v>8221</v>
      </c>
      <c r="F189" s="13">
        <v>0</v>
      </c>
    </row>
    <row r="190" spans="2:6" x14ac:dyDescent="0.2">
      <c r="B190" s="12" t="s">
        <v>8219</v>
      </c>
      <c r="C190" s="12">
        <v>202</v>
      </c>
      <c r="E190" s="12" t="s">
        <v>8221</v>
      </c>
      <c r="F190" s="12">
        <v>1</v>
      </c>
    </row>
    <row r="191" spans="2:6" x14ac:dyDescent="0.2">
      <c r="B191" s="13" t="s">
        <v>8219</v>
      </c>
      <c r="C191" s="13">
        <v>238</v>
      </c>
      <c r="E191" s="13" t="s">
        <v>8221</v>
      </c>
      <c r="F191" s="13">
        <v>8</v>
      </c>
    </row>
    <row r="192" spans="2:6" x14ac:dyDescent="0.2">
      <c r="B192" s="12" t="s">
        <v>8219</v>
      </c>
      <c r="C192" s="12">
        <v>36</v>
      </c>
      <c r="E192" s="12" t="s">
        <v>8221</v>
      </c>
      <c r="F192" s="12">
        <v>4</v>
      </c>
    </row>
    <row r="193" spans="2:6" x14ac:dyDescent="0.2">
      <c r="B193" s="13" t="s">
        <v>8219</v>
      </c>
      <c r="C193" s="13">
        <v>150</v>
      </c>
      <c r="E193" s="13" t="s">
        <v>8221</v>
      </c>
      <c r="F193" s="13">
        <v>28</v>
      </c>
    </row>
    <row r="194" spans="2:6" x14ac:dyDescent="0.2">
      <c r="B194" s="12" t="s">
        <v>8219</v>
      </c>
      <c r="C194" s="12">
        <v>146</v>
      </c>
      <c r="E194" s="12" t="s">
        <v>8221</v>
      </c>
      <c r="F194" s="12">
        <v>0</v>
      </c>
    </row>
    <row r="195" spans="2:6" x14ac:dyDescent="0.2">
      <c r="B195" s="13" t="s">
        <v>8219</v>
      </c>
      <c r="C195" s="13">
        <v>222</v>
      </c>
      <c r="E195" s="13" t="s">
        <v>8221</v>
      </c>
      <c r="F195" s="13">
        <v>6</v>
      </c>
    </row>
    <row r="196" spans="2:6" x14ac:dyDescent="0.2">
      <c r="B196" s="12" t="s">
        <v>8219</v>
      </c>
      <c r="C196" s="12">
        <v>120</v>
      </c>
      <c r="E196" s="12" t="s">
        <v>8221</v>
      </c>
      <c r="F196" s="12">
        <v>22</v>
      </c>
    </row>
    <row r="197" spans="2:6" x14ac:dyDescent="0.2">
      <c r="B197" s="13" t="s">
        <v>8219</v>
      </c>
      <c r="C197" s="13">
        <v>126</v>
      </c>
      <c r="E197" s="13" t="s">
        <v>8221</v>
      </c>
      <c r="F197" s="13">
        <v>0</v>
      </c>
    </row>
    <row r="198" spans="2:6" x14ac:dyDescent="0.2">
      <c r="B198" s="12" t="s">
        <v>8219</v>
      </c>
      <c r="C198" s="12">
        <v>158</v>
      </c>
      <c r="E198" s="12" t="s">
        <v>8221</v>
      </c>
      <c r="F198" s="12">
        <v>1</v>
      </c>
    </row>
    <row r="199" spans="2:6" x14ac:dyDescent="0.2">
      <c r="B199" s="13" t="s">
        <v>8219</v>
      </c>
      <c r="C199" s="13">
        <v>316</v>
      </c>
      <c r="E199" s="13" t="s">
        <v>8221</v>
      </c>
      <c r="F199" s="13">
        <v>20</v>
      </c>
    </row>
    <row r="200" spans="2:6" x14ac:dyDescent="0.2">
      <c r="B200" s="12" t="s">
        <v>8219</v>
      </c>
      <c r="C200" s="12">
        <v>284</v>
      </c>
      <c r="E200" s="12" t="s">
        <v>8221</v>
      </c>
      <c r="F200" s="12">
        <v>0</v>
      </c>
    </row>
    <row r="201" spans="2:6" x14ac:dyDescent="0.2">
      <c r="B201" s="13" t="s">
        <v>8219</v>
      </c>
      <c r="C201" s="13">
        <v>51</v>
      </c>
      <c r="E201" s="13" t="s">
        <v>8221</v>
      </c>
      <c r="F201" s="13">
        <v>1</v>
      </c>
    </row>
    <row r="202" spans="2:6" x14ac:dyDescent="0.2">
      <c r="B202" s="12" t="s">
        <v>8219</v>
      </c>
      <c r="C202" s="12">
        <v>158</v>
      </c>
      <c r="E202" s="12" t="s">
        <v>8221</v>
      </c>
      <c r="F202" s="12">
        <v>3</v>
      </c>
    </row>
    <row r="203" spans="2:6" x14ac:dyDescent="0.2">
      <c r="B203" s="13" t="s">
        <v>8219</v>
      </c>
      <c r="C203" s="13">
        <v>337</v>
      </c>
      <c r="E203" s="13" t="s">
        <v>8221</v>
      </c>
      <c r="F203" s="13">
        <v>2</v>
      </c>
    </row>
    <row r="204" spans="2:6" x14ac:dyDescent="0.2">
      <c r="B204" s="12" t="s">
        <v>8219</v>
      </c>
      <c r="C204" s="12">
        <v>186</v>
      </c>
      <c r="E204" s="12" t="s">
        <v>8221</v>
      </c>
      <c r="F204" s="12">
        <v>0</v>
      </c>
    </row>
    <row r="205" spans="2:6" x14ac:dyDescent="0.2">
      <c r="B205" s="13" t="s">
        <v>8219</v>
      </c>
      <c r="C205" s="13">
        <v>58</v>
      </c>
      <c r="E205" s="13" t="s">
        <v>8221</v>
      </c>
      <c r="F205" s="13">
        <v>2</v>
      </c>
    </row>
    <row r="206" spans="2:6" x14ac:dyDescent="0.2">
      <c r="B206" s="12" t="s">
        <v>8219</v>
      </c>
      <c r="C206" s="12">
        <v>82</v>
      </c>
      <c r="E206" s="12" t="s">
        <v>8221</v>
      </c>
      <c r="F206" s="12">
        <v>1</v>
      </c>
    </row>
    <row r="207" spans="2:6" x14ac:dyDescent="0.2">
      <c r="B207" s="13" t="s">
        <v>8219</v>
      </c>
      <c r="C207" s="13">
        <v>736</v>
      </c>
      <c r="E207" s="13" t="s">
        <v>8221</v>
      </c>
      <c r="F207" s="13">
        <v>0</v>
      </c>
    </row>
    <row r="208" spans="2:6" x14ac:dyDescent="0.2">
      <c r="B208" s="12" t="s">
        <v>8219</v>
      </c>
      <c r="C208" s="12">
        <v>1151</v>
      </c>
      <c r="E208" s="12" t="s">
        <v>8221</v>
      </c>
      <c r="F208" s="12">
        <v>1</v>
      </c>
    </row>
    <row r="209" spans="2:6" x14ac:dyDescent="0.2">
      <c r="B209" s="13" t="s">
        <v>8219</v>
      </c>
      <c r="C209" s="13">
        <v>34</v>
      </c>
      <c r="E209" s="13" t="s">
        <v>8221</v>
      </c>
      <c r="F209" s="13">
        <v>0</v>
      </c>
    </row>
    <row r="210" spans="2:6" x14ac:dyDescent="0.2">
      <c r="B210" s="12" t="s">
        <v>8219</v>
      </c>
      <c r="C210" s="12">
        <v>498</v>
      </c>
      <c r="E210" s="12" t="s">
        <v>8221</v>
      </c>
      <c r="F210" s="12">
        <v>5</v>
      </c>
    </row>
    <row r="211" spans="2:6" x14ac:dyDescent="0.2">
      <c r="B211" s="13" t="s">
        <v>8219</v>
      </c>
      <c r="C211" s="13">
        <v>167</v>
      </c>
      <c r="E211" s="13" t="s">
        <v>8221</v>
      </c>
      <c r="F211" s="13">
        <v>1</v>
      </c>
    </row>
    <row r="212" spans="2:6" x14ac:dyDescent="0.2">
      <c r="B212" s="12" t="s">
        <v>8219</v>
      </c>
      <c r="C212" s="12">
        <v>340</v>
      </c>
      <c r="E212" s="12" t="s">
        <v>8221</v>
      </c>
      <c r="F212" s="12">
        <v>1</v>
      </c>
    </row>
    <row r="213" spans="2:6" x14ac:dyDescent="0.2">
      <c r="B213" s="13" t="s">
        <v>8219</v>
      </c>
      <c r="C213" s="13">
        <v>438</v>
      </c>
      <c r="E213" s="13" t="s">
        <v>8221</v>
      </c>
      <c r="F213" s="13">
        <v>2</v>
      </c>
    </row>
    <row r="214" spans="2:6" x14ac:dyDescent="0.2">
      <c r="B214" s="12" t="s">
        <v>8219</v>
      </c>
      <c r="C214" s="12">
        <v>555</v>
      </c>
      <c r="E214" s="12" t="s">
        <v>8221</v>
      </c>
      <c r="F214" s="12">
        <v>0</v>
      </c>
    </row>
    <row r="215" spans="2:6" x14ac:dyDescent="0.2">
      <c r="B215" s="13" t="s">
        <v>8219</v>
      </c>
      <c r="C215" s="13">
        <v>266</v>
      </c>
      <c r="E215" s="13" t="s">
        <v>8221</v>
      </c>
      <c r="F215" s="13">
        <v>9</v>
      </c>
    </row>
    <row r="216" spans="2:6" x14ac:dyDescent="0.2">
      <c r="B216" s="12" t="s">
        <v>8219</v>
      </c>
      <c r="C216" s="12">
        <v>69</v>
      </c>
      <c r="E216" s="12" t="s">
        <v>8221</v>
      </c>
      <c r="F216" s="12">
        <v>4</v>
      </c>
    </row>
    <row r="217" spans="2:6" x14ac:dyDescent="0.2">
      <c r="B217" s="13" t="s">
        <v>8219</v>
      </c>
      <c r="C217" s="13">
        <v>80</v>
      </c>
      <c r="E217" s="13" t="s">
        <v>8221</v>
      </c>
      <c r="F217" s="13">
        <v>4</v>
      </c>
    </row>
    <row r="218" spans="2:6" x14ac:dyDescent="0.2">
      <c r="B218" s="12" t="s">
        <v>8219</v>
      </c>
      <c r="C218" s="12">
        <v>493</v>
      </c>
      <c r="E218" s="12" t="s">
        <v>8221</v>
      </c>
      <c r="F218" s="12">
        <v>1</v>
      </c>
    </row>
    <row r="219" spans="2:6" x14ac:dyDescent="0.2">
      <c r="B219" s="13" t="s">
        <v>8219</v>
      </c>
      <c r="C219" s="13">
        <v>31</v>
      </c>
      <c r="E219" s="13" t="s">
        <v>8221</v>
      </c>
      <c r="F219" s="13">
        <v>1</v>
      </c>
    </row>
    <row r="220" spans="2:6" x14ac:dyDescent="0.2">
      <c r="B220" s="12" t="s">
        <v>8219</v>
      </c>
      <c r="C220" s="12">
        <v>236</v>
      </c>
      <c r="E220" s="12" t="s">
        <v>8221</v>
      </c>
      <c r="F220" s="12">
        <v>7</v>
      </c>
    </row>
    <row r="221" spans="2:6" x14ac:dyDescent="0.2">
      <c r="B221" s="13" t="s">
        <v>8219</v>
      </c>
      <c r="C221" s="13">
        <v>89</v>
      </c>
      <c r="E221" s="13" t="s">
        <v>8221</v>
      </c>
      <c r="F221" s="13">
        <v>5</v>
      </c>
    </row>
    <row r="222" spans="2:6" x14ac:dyDescent="0.2">
      <c r="B222" s="12" t="s">
        <v>8219</v>
      </c>
      <c r="C222" s="12">
        <v>299</v>
      </c>
      <c r="E222" s="12" t="s">
        <v>8221</v>
      </c>
      <c r="F222" s="12">
        <v>1</v>
      </c>
    </row>
    <row r="223" spans="2:6" x14ac:dyDescent="0.2">
      <c r="B223" s="13" t="s">
        <v>8219</v>
      </c>
      <c r="C223" s="13">
        <v>55</v>
      </c>
      <c r="E223" s="13" t="s">
        <v>8221</v>
      </c>
      <c r="F223" s="13">
        <v>0</v>
      </c>
    </row>
    <row r="224" spans="2:6" x14ac:dyDescent="0.2">
      <c r="B224" s="12" t="s">
        <v>8219</v>
      </c>
      <c r="C224" s="12">
        <v>325</v>
      </c>
      <c r="E224" s="12" t="s">
        <v>8221</v>
      </c>
      <c r="F224" s="12">
        <v>0</v>
      </c>
    </row>
    <row r="225" spans="2:6" x14ac:dyDescent="0.2">
      <c r="B225" s="13" t="s">
        <v>8219</v>
      </c>
      <c r="C225" s="13">
        <v>524</v>
      </c>
      <c r="E225" s="13" t="s">
        <v>8221</v>
      </c>
      <c r="F225" s="13">
        <v>1</v>
      </c>
    </row>
    <row r="226" spans="2:6" x14ac:dyDescent="0.2">
      <c r="B226" s="12" t="s">
        <v>8219</v>
      </c>
      <c r="C226" s="12">
        <v>285</v>
      </c>
      <c r="E226" s="12" t="s">
        <v>8221</v>
      </c>
      <c r="F226" s="12">
        <v>2</v>
      </c>
    </row>
    <row r="227" spans="2:6" x14ac:dyDescent="0.2">
      <c r="B227" s="13" t="s">
        <v>8219</v>
      </c>
      <c r="C227" s="13">
        <v>179</v>
      </c>
      <c r="E227" s="13" t="s">
        <v>8221</v>
      </c>
      <c r="F227" s="13">
        <v>0</v>
      </c>
    </row>
    <row r="228" spans="2:6" x14ac:dyDescent="0.2">
      <c r="B228" s="12" t="s">
        <v>8219</v>
      </c>
      <c r="C228" s="12">
        <v>188</v>
      </c>
      <c r="E228" s="12" t="s">
        <v>8221</v>
      </c>
      <c r="F228" s="12">
        <v>4</v>
      </c>
    </row>
    <row r="229" spans="2:6" x14ac:dyDescent="0.2">
      <c r="B229" s="13" t="s">
        <v>8219</v>
      </c>
      <c r="C229" s="13">
        <v>379</v>
      </c>
      <c r="E229" s="13" t="s">
        <v>8221</v>
      </c>
      <c r="F229" s="13">
        <v>7</v>
      </c>
    </row>
    <row r="230" spans="2:6" x14ac:dyDescent="0.2">
      <c r="B230" s="12" t="s">
        <v>8219</v>
      </c>
      <c r="C230" s="12">
        <v>119</v>
      </c>
      <c r="E230" s="12" t="s">
        <v>8221</v>
      </c>
      <c r="F230" s="12">
        <v>2</v>
      </c>
    </row>
    <row r="231" spans="2:6" x14ac:dyDescent="0.2">
      <c r="B231" s="13" t="s">
        <v>8219</v>
      </c>
      <c r="C231" s="13">
        <v>167</v>
      </c>
      <c r="E231" s="13" t="s">
        <v>8221</v>
      </c>
      <c r="F231" s="13">
        <v>1</v>
      </c>
    </row>
    <row r="232" spans="2:6" x14ac:dyDescent="0.2">
      <c r="B232" s="12" t="s">
        <v>8219</v>
      </c>
      <c r="C232" s="12">
        <v>221</v>
      </c>
      <c r="E232" s="12" t="s">
        <v>8221</v>
      </c>
      <c r="F232" s="12">
        <v>9</v>
      </c>
    </row>
    <row r="233" spans="2:6" x14ac:dyDescent="0.2">
      <c r="B233" s="13" t="s">
        <v>8219</v>
      </c>
      <c r="C233" s="13">
        <v>964</v>
      </c>
      <c r="E233" s="13" t="s">
        <v>8221</v>
      </c>
      <c r="F233" s="13">
        <v>2</v>
      </c>
    </row>
    <row r="234" spans="2:6" x14ac:dyDescent="0.2">
      <c r="B234" s="12" t="s">
        <v>8219</v>
      </c>
      <c r="C234" s="12">
        <v>286</v>
      </c>
      <c r="E234" s="12" t="s">
        <v>8221</v>
      </c>
      <c r="F234" s="12">
        <v>1</v>
      </c>
    </row>
    <row r="235" spans="2:6" x14ac:dyDescent="0.2">
      <c r="B235" s="13" t="s">
        <v>8219</v>
      </c>
      <c r="C235" s="13">
        <v>613</v>
      </c>
      <c r="E235" s="13" t="s">
        <v>8221</v>
      </c>
      <c r="F235" s="13">
        <v>7</v>
      </c>
    </row>
    <row r="236" spans="2:6" x14ac:dyDescent="0.2">
      <c r="B236" s="12" t="s">
        <v>8219</v>
      </c>
      <c r="C236" s="12">
        <v>29</v>
      </c>
      <c r="E236" s="12" t="s">
        <v>8221</v>
      </c>
      <c r="F236" s="12">
        <v>2</v>
      </c>
    </row>
    <row r="237" spans="2:6" x14ac:dyDescent="0.2">
      <c r="B237" s="13" t="s">
        <v>8219</v>
      </c>
      <c r="C237" s="13">
        <v>165</v>
      </c>
      <c r="E237" s="13" t="s">
        <v>8221</v>
      </c>
      <c r="F237" s="13">
        <v>8</v>
      </c>
    </row>
    <row r="238" spans="2:6" x14ac:dyDescent="0.2">
      <c r="B238" s="12" t="s">
        <v>8219</v>
      </c>
      <c r="C238" s="12">
        <v>97</v>
      </c>
      <c r="E238" s="12" t="s">
        <v>8221</v>
      </c>
      <c r="F238" s="12">
        <v>2</v>
      </c>
    </row>
    <row r="239" spans="2:6" x14ac:dyDescent="0.2">
      <c r="B239" s="13" t="s">
        <v>8219</v>
      </c>
      <c r="C239" s="13">
        <v>303</v>
      </c>
      <c r="E239" s="13" t="s">
        <v>8221</v>
      </c>
      <c r="F239" s="13">
        <v>2</v>
      </c>
    </row>
    <row r="240" spans="2:6" x14ac:dyDescent="0.2">
      <c r="B240" s="12" t="s">
        <v>8219</v>
      </c>
      <c r="C240" s="12">
        <v>267</v>
      </c>
      <c r="E240" s="12" t="s">
        <v>8221</v>
      </c>
      <c r="F240" s="12">
        <v>7</v>
      </c>
    </row>
    <row r="241" spans="2:6" x14ac:dyDescent="0.2">
      <c r="B241" s="13" t="s">
        <v>8219</v>
      </c>
      <c r="C241" s="13">
        <v>302</v>
      </c>
      <c r="E241" s="13" t="s">
        <v>8221</v>
      </c>
      <c r="F241" s="13">
        <v>2</v>
      </c>
    </row>
    <row r="242" spans="2:6" x14ac:dyDescent="0.2">
      <c r="B242" s="12" t="s">
        <v>8219</v>
      </c>
      <c r="C242" s="12">
        <v>87</v>
      </c>
      <c r="E242" s="12" t="s">
        <v>8221</v>
      </c>
      <c r="F242" s="12">
        <v>18</v>
      </c>
    </row>
    <row r="243" spans="2:6" x14ac:dyDescent="0.2">
      <c r="B243" s="13" t="s">
        <v>8219</v>
      </c>
      <c r="C243" s="13">
        <v>354</v>
      </c>
      <c r="E243" s="13" t="s">
        <v>8221</v>
      </c>
      <c r="F243" s="13">
        <v>9</v>
      </c>
    </row>
    <row r="244" spans="2:6" x14ac:dyDescent="0.2">
      <c r="B244" s="12" t="s">
        <v>8219</v>
      </c>
      <c r="C244" s="12">
        <v>86</v>
      </c>
      <c r="E244" s="12" t="s">
        <v>8221</v>
      </c>
      <c r="F244" s="12">
        <v>4</v>
      </c>
    </row>
    <row r="245" spans="2:6" x14ac:dyDescent="0.2">
      <c r="B245" s="13" t="s">
        <v>8219</v>
      </c>
      <c r="C245" s="13">
        <v>26</v>
      </c>
      <c r="E245" s="13" t="s">
        <v>8221</v>
      </c>
      <c r="F245" s="13">
        <v>7</v>
      </c>
    </row>
    <row r="246" spans="2:6" x14ac:dyDescent="0.2">
      <c r="B246" s="12" t="s">
        <v>8219</v>
      </c>
      <c r="C246" s="12">
        <v>113</v>
      </c>
      <c r="E246" s="12" t="s">
        <v>8221</v>
      </c>
      <c r="F246" s="12">
        <v>29</v>
      </c>
    </row>
    <row r="247" spans="2:6" x14ac:dyDescent="0.2">
      <c r="B247" s="13" t="s">
        <v>8219</v>
      </c>
      <c r="C247" s="13">
        <v>65</v>
      </c>
      <c r="E247" s="13" t="s">
        <v>8221</v>
      </c>
      <c r="F247" s="13">
        <v>12</v>
      </c>
    </row>
    <row r="248" spans="2:6" x14ac:dyDescent="0.2">
      <c r="B248" s="12" t="s">
        <v>8219</v>
      </c>
      <c r="C248" s="12">
        <v>134</v>
      </c>
      <c r="E248" s="12" t="s">
        <v>8221</v>
      </c>
      <c r="F248" s="12">
        <v>4</v>
      </c>
    </row>
    <row r="249" spans="2:6" x14ac:dyDescent="0.2">
      <c r="B249" s="13" t="s">
        <v>8219</v>
      </c>
      <c r="C249" s="13">
        <v>119</v>
      </c>
      <c r="E249" s="13" t="s">
        <v>8221</v>
      </c>
      <c r="F249" s="13">
        <v>28</v>
      </c>
    </row>
    <row r="250" spans="2:6" x14ac:dyDescent="0.2">
      <c r="B250" s="12" t="s">
        <v>8219</v>
      </c>
      <c r="C250" s="12">
        <v>159</v>
      </c>
      <c r="E250" s="12" t="s">
        <v>8221</v>
      </c>
      <c r="F250" s="12">
        <v>25</v>
      </c>
    </row>
    <row r="251" spans="2:6" x14ac:dyDescent="0.2">
      <c r="B251" s="13" t="s">
        <v>8219</v>
      </c>
      <c r="C251" s="13">
        <v>167</v>
      </c>
      <c r="E251" s="13" t="s">
        <v>8221</v>
      </c>
      <c r="F251" s="13">
        <v>28</v>
      </c>
    </row>
    <row r="252" spans="2:6" x14ac:dyDescent="0.2">
      <c r="B252" s="12" t="s">
        <v>8219</v>
      </c>
      <c r="C252" s="12">
        <v>43</v>
      </c>
      <c r="E252" s="12" t="s">
        <v>8221</v>
      </c>
      <c r="F252" s="12">
        <v>310</v>
      </c>
    </row>
    <row r="253" spans="2:6" x14ac:dyDescent="0.2">
      <c r="B253" s="13" t="s">
        <v>8219</v>
      </c>
      <c r="C253" s="13">
        <v>1062</v>
      </c>
      <c r="E253" s="13" t="s">
        <v>8221</v>
      </c>
      <c r="F253" s="13">
        <v>15</v>
      </c>
    </row>
    <row r="254" spans="2:6" x14ac:dyDescent="0.2">
      <c r="B254" s="12" t="s">
        <v>8219</v>
      </c>
      <c r="C254" s="12">
        <v>9</v>
      </c>
      <c r="E254" s="12" t="s">
        <v>8221</v>
      </c>
      <c r="F254" s="12">
        <v>215</v>
      </c>
    </row>
    <row r="255" spans="2:6" x14ac:dyDescent="0.2">
      <c r="B255" s="13" t="s">
        <v>8219</v>
      </c>
      <c r="C255" s="13">
        <v>89</v>
      </c>
      <c r="E255" s="13" t="s">
        <v>8221</v>
      </c>
      <c r="F255" s="13">
        <v>3</v>
      </c>
    </row>
    <row r="256" spans="2:6" x14ac:dyDescent="0.2">
      <c r="B256" s="12" t="s">
        <v>8219</v>
      </c>
      <c r="C256" s="12">
        <v>174</v>
      </c>
      <c r="E256" s="12" t="s">
        <v>8221</v>
      </c>
      <c r="F256" s="12">
        <v>2</v>
      </c>
    </row>
    <row r="257" spans="2:6" x14ac:dyDescent="0.2">
      <c r="B257" s="13" t="s">
        <v>8219</v>
      </c>
      <c r="C257" s="13">
        <v>14</v>
      </c>
      <c r="E257" s="13" t="s">
        <v>8221</v>
      </c>
      <c r="F257" s="13">
        <v>26</v>
      </c>
    </row>
    <row r="258" spans="2:6" x14ac:dyDescent="0.2">
      <c r="B258" s="12" t="s">
        <v>8219</v>
      </c>
      <c r="C258" s="12">
        <v>48</v>
      </c>
      <c r="E258" s="12" t="s">
        <v>8221</v>
      </c>
      <c r="F258" s="12">
        <v>24</v>
      </c>
    </row>
    <row r="259" spans="2:6" x14ac:dyDescent="0.2">
      <c r="B259" s="13" t="s">
        <v>8219</v>
      </c>
      <c r="C259" s="13">
        <v>133</v>
      </c>
      <c r="E259" s="13" t="s">
        <v>8221</v>
      </c>
      <c r="F259" s="13">
        <v>96</v>
      </c>
    </row>
    <row r="260" spans="2:6" x14ac:dyDescent="0.2">
      <c r="B260" s="12" t="s">
        <v>8219</v>
      </c>
      <c r="C260" s="12">
        <v>83</v>
      </c>
      <c r="E260" s="12" t="s">
        <v>8221</v>
      </c>
      <c r="F260" s="12">
        <v>17</v>
      </c>
    </row>
    <row r="261" spans="2:6" x14ac:dyDescent="0.2">
      <c r="B261" s="13" t="s">
        <v>8219</v>
      </c>
      <c r="C261" s="13">
        <v>149</v>
      </c>
      <c r="E261" s="13" t="s">
        <v>8221</v>
      </c>
      <c r="F261" s="13">
        <v>94</v>
      </c>
    </row>
    <row r="262" spans="2:6" x14ac:dyDescent="0.2">
      <c r="B262" s="12" t="s">
        <v>8219</v>
      </c>
      <c r="C262" s="12">
        <v>49</v>
      </c>
      <c r="E262" s="12" t="s">
        <v>8221</v>
      </c>
      <c r="F262" s="12">
        <v>129</v>
      </c>
    </row>
    <row r="263" spans="2:6" x14ac:dyDescent="0.2">
      <c r="B263" s="13" t="s">
        <v>8219</v>
      </c>
      <c r="C263" s="13">
        <v>251</v>
      </c>
      <c r="E263" s="13" t="s">
        <v>8221</v>
      </c>
      <c r="F263" s="13">
        <v>1</v>
      </c>
    </row>
    <row r="264" spans="2:6" x14ac:dyDescent="0.2">
      <c r="B264" s="12" t="s">
        <v>8219</v>
      </c>
      <c r="C264" s="12">
        <v>22</v>
      </c>
      <c r="E264" s="12" t="s">
        <v>8221</v>
      </c>
      <c r="F264" s="12">
        <v>4</v>
      </c>
    </row>
    <row r="265" spans="2:6" x14ac:dyDescent="0.2">
      <c r="B265" s="13" t="s">
        <v>8219</v>
      </c>
      <c r="C265" s="13">
        <v>48</v>
      </c>
      <c r="E265" s="13" t="s">
        <v>8221</v>
      </c>
      <c r="F265" s="13">
        <v>3</v>
      </c>
    </row>
    <row r="266" spans="2:6" x14ac:dyDescent="0.2">
      <c r="B266" s="12" t="s">
        <v>8219</v>
      </c>
      <c r="C266" s="12">
        <v>383</v>
      </c>
      <c r="E266" s="12" t="s">
        <v>8221</v>
      </c>
      <c r="F266" s="12">
        <v>135</v>
      </c>
    </row>
    <row r="267" spans="2:6" x14ac:dyDescent="0.2">
      <c r="B267" s="13" t="s">
        <v>8219</v>
      </c>
      <c r="C267" s="13">
        <v>237</v>
      </c>
      <c r="E267" s="13" t="s">
        <v>8221</v>
      </c>
      <c r="F267" s="13">
        <v>10</v>
      </c>
    </row>
    <row r="268" spans="2:6" x14ac:dyDescent="0.2">
      <c r="B268" s="12" t="s">
        <v>8219</v>
      </c>
      <c r="C268" s="12">
        <v>13</v>
      </c>
      <c r="E268" s="12" t="s">
        <v>8221</v>
      </c>
      <c r="F268" s="12">
        <v>0</v>
      </c>
    </row>
    <row r="269" spans="2:6" x14ac:dyDescent="0.2">
      <c r="B269" s="13" t="s">
        <v>8219</v>
      </c>
      <c r="C269" s="13">
        <v>562</v>
      </c>
      <c r="E269" s="13" t="s">
        <v>8221</v>
      </c>
      <c r="F269" s="13">
        <v>6</v>
      </c>
    </row>
    <row r="270" spans="2:6" x14ac:dyDescent="0.2">
      <c r="B270" s="12" t="s">
        <v>8219</v>
      </c>
      <c r="C270" s="12">
        <v>71</v>
      </c>
      <c r="E270" s="12" t="s">
        <v>8221</v>
      </c>
      <c r="F270" s="12">
        <v>36</v>
      </c>
    </row>
    <row r="271" spans="2:6" x14ac:dyDescent="0.2">
      <c r="B271" s="13" t="s">
        <v>8219</v>
      </c>
      <c r="C271" s="13">
        <v>1510</v>
      </c>
      <c r="E271" s="13" t="s">
        <v>8221</v>
      </c>
      <c r="F271" s="13">
        <v>336</v>
      </c>
    </row>
    <row r="272" spans="2:6" x14ac:dyDescent="0.2">
      <c r="B272" s="12" t="s">
        <v>8219</v>
      </c>
      <c r="C272" s="12">
        <v>14</v>
      </c>
      <c r="E272" s="12" t="s">
        <v>8221</v>
      </c>
      <c r="F272" s="12">
        <v>34</v>
      </c>
    </row>
    <row r="273" spans="2:6" x14ac:dyDescent="0.2">
      <c r="B273" s="13" t="s">
        <v>8219</v>
      </c>
      <c r="C273" s="13">
        <v>193</v>
      </c>
      <c r="E273" s="13" t="s">
        <v>8221</v>
      </c>
      <c r="F273" s="13">
        <v>10</v>
      </c>
    </row>
    <row r="274" spans="2:6" x14ac:dyDescent="0.2">
      <c r="B274" s="12" t="s">
        <v>8219</v>
      </c>
      <c r="C274" s="12">
        <v>206</v>
      </c>
      <c r="E274" s="12" t="s">
        <v>8221</v>
      </c>
      <c r="F274" s="12">
        <v>201</v>
      </c>
    </row>
    <row r="275" spans="2:6" x14ac:dyDescent="0.2">
      <c r="B275" s="13" t="s">
        <v>8219</v>
      </c>
      <c r="C275" s="13">
        <v>351</v>
      </c>
      <c r="E275" s="13" t="s">
        <v>8221</v>
      </c>
      <c r="F275" s="13">
        <v>296</v>
      </c>
    </row>
    <row r="276" spans="2:6" x14ac:dyDescent="0.2">
      <c r="B276" s="12" t="s">
        <v>8219</v>
      </c>
      <c r="C276" s="12">
        <v>50</v>
      </c>
      <c r="E276" s="12" t="s">
        <v>8221</v>
      </c>
      <c r="F276" s="12">
        <v>7</v>
      </c>
    </row>
    <row r="277" spans="2:6" x14ac:dyDescent="0.2">
      <c r="B277" s="13" t="s">
        <v>8219</v>
      </c>
      <c r="C277" s="13">
        <v>184</v>
      </c>
      <c r="E277" s="13" t="s">
        <v>8221</v>
      </c>
      <c r="F277" s="13">
        <v>7</v>
      </c>
    </row>
    <row r="278" spans="2:6" x14ac:dyDescent="0.2">
      <c r="B278" s="12" t="s">
        <v>8219</v>
      </c>
      <c r="C278" s="12">
        <v>196</v>
      </c>
      <c r="E278" s="12" t="s">
        <v>8221</v>
      </c>
      <c r="F278" s="12">
        <v>1</v>
      </c>
    </row>
    <row r="279" spans="2:6" x14ac:dyDescent="0.2">
      <c r="B279" s="13" t="s">
        <v>8219</v>
      </c>
      <c r="C279" s="13">
        <v>229</v>
      </c>
      <c r="E279" s="13" t="s">
        <v>8221</v>
      </c>
      <c r="F279" s="13">
        <v>114</v>
      </c>
    </row>
    <row r="280" spans="2:6" x14ac:dyDescent="0.2">
      <c r="B280" s="12" t="s">
        <v>8219</v>
      </c>
      <c r="C280" s="12">
        <v>67</v>
      </c>
      <c r="E280" s="12" t="s">
        <v>8221</v>
      </c>
      <c r="F280" s="12">
        <v>29</v>
      </c>
    </row>
    <row r="281" spans="2:6" x14ac:dyDescent="0.2">
      <c r="B281" s="13" t="s">
        <v>8219</v>
      </c>
      <c r="C281" s="13">
        <v>95</v>
      </c>
      <c r="E281" s="13" t="s">
        <v>8221</v>
      </c>
      <c r="F281" s="13">
        <v>890</v>
      </c>
    </row>
    <row r="282" spans="2:6" x14ac:dyDescent="0.2">
      <c r="B282" s="12" t="s">
        <v>8219</v>
      </c>
      <c r="C282" s="12">
        <v>62</v>
      </c>
      <c r="E282" s="12" t="s">
        <v>8221</v>
      </c>
      <c r="F282" s="12">
        <v>31</v>
      </c>
    </row>
    <row r="283" spans="2:6" x14ac:dyDescent="0.2">
      <c r="B283" s="13" t="s">
        <v>8219</v>
      </c>
      <c r="C283" s="13">
        <v>73</v>
      </c>
      <c r="E283" s="13" t="s">
        <v>8221</v>
      </c>
      <c r="F283" s="13">
        <v>21</v>
      </c>
    </row>
    <row r="284" spans="2:6" x14ac:dyDescent="0.2">
      <c r="B284" s="12" t="s">
        <v>8219</v>
      </c>
      <c r="C284" s="12">
        <v>43</v>
      </c>
      <c r="E284" s="12" t="s">
        <v>8221</v>
      </c>
      <c r="F284" s="12">
        <v>37</v>
      </c>
    </row>
    <row r="285" spans="2:6" x14ac:dyDescent="0.2">
      <c r="B285" s="13" t="s">
        <v>8219</v>
      </c>
      <c r="C285" s="13">
        <v>70</v>
      </c>
      <c r="E285" s="13" t="s">
        <v>8221</v>
      </c>
      <c r="F285" s="13">
        <v>7</v>
      </c>
    </row>
    <row r="286" spans="2:6" x14ac:dyDescent="0.2">
      <c r="B286" s="12" t="s">
        <v>8219</v>
      </c>
      <c r="C286" s="12">
        <v>271</v>
      </c>
      <c r="E286" s="12" t="s">
        <v>8221</v>
      </c>
      <c r="F286" s="12">
        <v>4</v>
      </c>
    </row>
    <row r="287" spans="2:6" x14ac:dyDescent="0.2">
      <c r="B287" s="13" t="s">
        <v>8219</v>
      </c>
      <c r="C287" s="13">
        <v>55</v>
      </c>
      <c r="E287" s="13" t="s">
        <v>8221</v>
      </c>
      <c r="F287" s="13">
        <v>5</v>
      </c>
    </row>
    <row r="288" spans="2:6" x14ac:dyDescent="0.2">
      <c r="B288" s="12" t="s">
        <v>8219</v>
      </c>
      <c r="C288" s="12">
        <v>35</v>
      </c>
      <c r="E288" s="12" t="s">
        <v>8221</v>
      </c>
      <c r="F288" s="12">
        <v>0</v>
      </c>
    </row>
    <row r="289" spans="2:6" x14ac:dyDescent="0.2">
      <c r="B289" s="13" t="s">
        <v>8219</v>
      </c>
      <c r="C289" s="13">
        <v>22</v>
      </c>
      <c r="E289" s="13" t="s">
        <v>8221</v>
      </c>
      <c r="F289" s="13">
        <v>456</v>
      </c>
    </row>
    <row r="290" spans="2:6" x14ac:dyDescent="0.2">
      <c r="B290" s="12" t="s">
        <v>8219</v>
      </c>
      <c r="C290" s="12">
        <v>38</v>
      </c>
      <c r="E290" s="12" t="s">
        <v>8221</v>
      </c>
      <c r="F290" s="12">
        <v>369</v>
      </c>
    </row>
    <row r="291" spans="2:6" x14ac:dyDescent="0.2">
      <c r="B291" s="13" t="s">
        <v>8219</v>
      </c>
      <c r="C291" s="13">
        <v>15</v>
      </c>
      <c r="E291" s="13" t="s">
        <v>8221</v>
      </c>
      <c r="F291" s="13">
        <v>2</v>
      </c>
    </row>
    <row r="292" spans="2:6" x14ac:dyDescent="0.2">
      <c r="B292" s="12" t="s">
        <v>8219</v>
      </c>
      <c r="C292" s="12">
        <v>7</v>
      </c>
      <c r="E292" s="12" t="s">
        <v>8221</v>
      </c>
      <c r="F292" s="12">
        <v>0</v>
      </c>
    </row>
    <row r="293" spans="2:6" x14ac:dyDescent="0.2">
      <c r="B293" s="13" t="s">
        <v>8219</v>
      </c>
      <c r="C293" s="13">
        <v>241</v>
      </c>
      <c r="E293" s="13" t="s">
        <v>8221</v>
      </c>
      <c r="F293" s="13">
        <v>338</v>
      </c>
    </row>
    <row r="294" spans="2:6" x14ac:dyDescent="0.2">
      <c r="B294" s="12" t="s">
        <v>8219</v>
      </c>
      <c r="C294" s="12">
        <v>55</v>
      </c>
      <c r="E294" s="12" t="s">
        <v>8221</v>
      </c>
      <c r="F294" s="12">
        <v>4</v>
      </c>
    </row>
    <row r="295" spans="2:6" x14ac:dyDescent="0.2">
      <c r="B295" s="13" t="s">
        <v>8219</v>
      </c>
      <c r="C295" s="13">
        <v>171</v>
      </c>
      <c r="E295" s="13" t="s">
        <v>8221</v>
      </c>
      <c r="F295" s="13">
        <v>1</v>
      </c>
    </row>
    <row r="296" spans="2:6" x14ac:dyDescent="0.2">
      <c r="B296" s="12" t="s">
        <v>8219</v>
      </c>
      <c r="C296" s="12">
        <v>208</v>
      </c>
      <c r="E296" s="12" t="s">
        <v>8221</v>
      </c>
      <c r="F296" s="12">
        <v>28</v>
      </c>
    </row>
    <row r="297" spans="2:6" x14ac:dyDescent="0.2">
      <c r="B297" s="13" t="s">
        <v>8219</v>
      </c>
      <c r="C297" s="13">
        <v>21</v>
      </c>
      <c r="E297" s="13" t="s">
        <v>8221</v>
      </c>
      <c r="F297" s="13">
        <v>12</v>
      </c>
    </row>
    <row r="298" spans="2:6" x14ac:dyDescent="0.2">
      <c r="B298" s="12" t="s">
        <v>8219</v>
      </c>
      <c r="C298" s="12">
        <v>25</v>
      </c>
      <c r="E298" s="12" t="s">
        <v>8221</v>
      </c>
      <c r="F298" s="12">
        <v>16</v>
      </c>
    </row>
    <row r="299" spans="2:6" x14ac:dyDescent="0.2">
      <c r="B299" s="13" t="s">
        <v>8219</v>
      </c>
      <c r="C299" s="13">
        <v>52</v>
      </c>
      <c r="E299" s="13" t="s">
        <v>8221</v>
      </c>
      <c r="F299" s="13">
        <v>4</v>
      </c>
    </row>
    <row r="300" spans="2:6" x14ac:dyDescent="0.2">
      <c r="B300" s="12" t="s">
        <v>8219</v>
      </c>
      <c r="C300" s="12">
        <v>104</v>
      </c>
      <c r="E300" s="12" t="s">
        <v>8221</v>
      </c>
      <c r="F300" s="12">
        <v>4</v>
      </c>
    </row>
    <row r="301" spans="2:6" x14ac:dyDescent="0.2">
      <c r="B301" s="13" t="s">
        <v>8219</v>
      </c>
      <c r="C301" s="13">
        <v>73</v>
      </c>
      <c r="E301" s="13" t="s">
        <v>8221</v>
      </c>
      <c r="F301" s="13">
        <v>10</v>
      </c>
    </row>
    <row r="302" spans="2:6" x14ac:dyDescent="0.2">
      <c r="B302" s="12" t="s">
        <v>8219</v>
      </c>
      <c r="C302" s="12">
        <v>34</v>
      </c>
      <c r="E302" s="12" t="s">
        <v>8221</v>
      </c>
      <c r="F302" s="12">
        <v>0</v>
      </c>
    </row>
    <row r="303" spans="2:6" x14ac:dyDescent="0.2">
      <c r="B303" s="13" t="s">
        <v>8219</v>
      </c>
      <c r="C303" s="13">
        <v>56</v>
      </c>
      <c r="E303" s="13" t="s">
        <v>8221</v>
      </c>
      <c r="F303" s="13">
        <v>6</v>
      </c>
    </row>
    <row r="304" spans="2:6" x14ac:dyDescent="0.2">
      <c r="B304" s="12" t="s">
        <v>8219</v>
      </c>
      <c r="C304" s="12">
        <v>31</v>
      </c>
      <c r="E304" s="12" t="s">
        <v>8221</v>
      </c>
      <c r="F304" s="12">
        <v>0</v>
      </c>
    </row>
    <row r="305" spans="2:6" x14ac:dyDescent="0.2">
      <c r="B305" s="13" t="s">
        <v>8219</v>
      </c>
      <c r="C305" s="13">
        <v>84</v>
      </c>
      <c r="E305" s="13" t="s">
        <v>8221</v>
      </c>
      <c r="F305" s="13">
        <v>1</v>
      </c>
    </row>
    <row r="306" spans="2:6" x14ac:dyDescent="0.2">
      <c r="B306" s="12" t="s">
        <v>8219</v>
      </c>
      <c r="C306" s="12">
        <v>130</v>
      </c>
      <c r="E306" s="12" t="s">
        <v>8221</v>
      </c>
      <c r="F306" s="12">
        <v>0</v>
      </c>
    </row>
    <row r="307" spans="2:6" x14ac:dyDescent="0.2">
      <c r="B307" s="13" t="s">
        <v>8219</v>
      </c>
      <c r="C307" s="13">
        <v>12</v>
      </c>
      <c r="E307" s="13" t="s">
        <v>8221</v>
      </c>
      <c r="F307" s="13">
        <v>44</v>
      </c>
    </row>
    <row r="308" spans="2:6" x14ac:dyDescent="0.2">
      <c r="B308" s="12" t="s">
        <v>8219</v>
      </c>
      <c r="C308" s="12">
        <v>23</v>
      </c>
      <c r="E308" s="12" t="s">
        <v>8221</v>
      </c>
      <c r="F308" s="12">
        <v>0</v>
      </c>
    </row>
    <row r="309" spans="2:6" x14ac:dyDescent="0.2">
      <c r="B309" s="13" t="s">
        <v>8219</v>
      </c>
      <c r="C309" s="13">
        <v>158</v>
      </c>
      <c r="E309" s="13" t="s">
        <v>8221</v>
      </c>
      <c r="F309" s="13">
        <v>3</v>
      </c>
    </row>
    <row r="310" spans="2:6" x14ac:dyDescent="0.2">
      <c r="B310" s="12" t="s">
        <v>8219</v>
      </c>
      <c r="C310" s="12">
        <v>30</v>
      </c>
      <c r="E310" s="12" t="s">
        <v>8221</v>
      </c>
      <c r="F310" s="12">
        <v>0</v>
      </c>
    </row>
    <row r="311" spans="2:6" x14ac:dyDescent="0.2">
      <c r="B311" s="13" t="s">
        <v>8219</v>
      </c>
      <c r="C311" s="13">
        <v>18</v>
      </c>
      <c r="E311" s="13" t="s">
        <v>8221</v>
      </c>
      <c r="F311" s="13">
        <v>52</v>
      </c>
    </row>
    <row r="312" spans="2:6" x14ac:dyDescent="0.2">
      <c r="B312" s="12" t="s">
        <v>8219</v>
      </c>
      <c r="C312" s="12">
        <v>29</v>
      </c>
      <c r="E312" s="12" t="s">
        <v>8221</v>
      </c>
      <c r="F312" s="12">
        <v>0</v>
      </c>
    </row>
    <row r="313" spans="2:6" x14ac:dyDescent="0.2">
      <c r="B313" s="13" t="s">
        <v>8219</v>
      </c>
      <c r="C313" s="13">
        <v>31</v>
      </c>
      <c r="E313" s="13" t="s">
        <v>8221</v>
      </c>
      <c r="F313" s="13">
        <v>1</v>
      </c>
    </row>
    <row r="314" spans="2:6" x14ac:dyDescent="0.2">
      <c r="B314" s="12" t="s">
        <v>8219</v>
      </c>
      <c r="C314" s="12">
        <v>173</v>
      </c>
      <c r="E314" s="12" t="s">
        <v>8221</v>
      </c>
      <c r="F314" s="12">
        <v>1</v>
      </c>
    </row>
    <row r="315" spans="2:6" x14ac:dyDescent="0.2">
      <c r="B315" s="13" t="s">
        <v>8219</v>
      </c>
      <c r="C315" s="13">
        <v>17</v>
      </c>
      <c r="E315" s="13" t="s">
        <v>8221</v>
      </c>
      <c r="F315" s="13">
        <v>2</v>
      </c>
    </row>
    <row r="316" spans="2:6" x14ac:dyDescent="0.2">
      <c r="B316" s="12" t="s">
        <v>8219</v>
      </c>
      <c r="C316" s="12">
        <v>48</v>
      </c>
      <c r="E316" s="12" t="s">
        <v>8221</v>
      </c>
      <c r="F316" s="12">
        <v>9</v>
      </c>
    </row>
    <row r="317" spans="2:6" x14ac:dyDescent="0.2">
      <c r="B317" s="13" t="s">
        <v>8219</v>
      </c>
      <c r="C317" s="13">
        <v>59</v>
      </c>
      <c r="E317" s="13" t="s">
        <v>8221</v>
      </c>
      <c r="F317" s="13">
        <v>5</v>
      </c>
    </row>
    <row r="318" spans="2:6" x14ac:dyDescent="0.2">
      <c r="B318" s="12" t="s">
        <v>8219</v>
      </c>
      <c r="C318" s="12">
        <v>39</v>
      </c>
      <c r="E318" s="12" t="s">
        <v>8221</v>
      </c>
      <c r="F318" s="12">
        <v>57</v>
      </c>
    </row>
    <row r="319" spans="2:6" x14ac:dyDescent="0.2">
      <c r="B319" s="13" t="s">
        <v>8219</v>
      </c>
      <c r="C319" s="13">
        <v>59</v>
      </c>
      <c r="E319" s="13" t="s">
        <v>8221</v>
      </c>
      <c r="F319" s="13">
        <v>3</v>
      </c>
    </row>
    <row r="320" spans="2:6" x14ac:dyDescent="0.2">
      <c r="B320" s="12" t="s">
        <v>8219</v>
      </c>
      <c r="C320" s="12">
        <v>60</v>
      </c>
      <c r="E320" s="12" t="s">
        <v>8221</v>
      </c>
      <c r="F320" s="12">
        <v>1</v>
      </c>
    </row>
    <row r="321" spans="2:6" x14ac:dyDescent="0.2">
      <c r="B321" s="13" t="s">
        <v>8219</v>
      </c>
      <c r="C321" s="13">
        <v>20</v>
      </c>
      <c r="E321" s="13" t="s">
        <v>8221</v>
      </c>
      <c r="F321" s="13">
        <v>6</v>
      </c>
    </row>
    <row r="322" spans="2:6" x14ac:dyDescent="0.2">
      <c r="B322" s="12" t="s">
        <v>8219</v>
      </c>
      <c r="C322" s="12">
        <v>2</v>
      </c>
      <c r="E322" s="12" t="s">
        <v>8221</v>
      </c>
      <c r="F322" s="12">
        <v>48</v>
      </c>
    </row>
    <row r="323" spans="2:6" x14ac:dyDescent="0.2">
      <c r="B323" s="13" t="s">
        <v>8219</v>
      </c>
      <c r="C323" s="13">
        <v>315</v>
      </c>
      <c r="E323" s="13" t="s">
        <v>8221</v>
      </c>
      <c r="F323" s="13">
        <v>2</v>
      </c>
    </row>
    <row r="324" spans="2:6" x14ac:dyDescent="0.2">
      <c r="B324" s="12" t="s">
        <v>8219</v>
      </c>
      <c r="C324" s="12">
        <v>2174</v>
      </c>
      <c r="E324" s="12" t="s">
        <v>8221</v>
      </c>
      <c r="F324" s="12">
        <v>4</v>
      </c>
    </row>
    <row r="325" spans="2:6" x14ac:dyDescent="0.2">
      <c r="B325" s="13" t="s">
        <v>8219</v>
      </c>
      <c r="C325" s="13">
        <v>152</v>
      </c>
      <c r="E325" s="13" t="s">
        <v>8221</v>
      </c>
      <c r="F325" s="13">
        <v>5</v>
      </c>
    </row>
    <row r="326" spans="2:6" x14ac:dyDescent="0.2">
      <c r="B326" s="12" t="s">
        <v>8219</v>
      </c>
      <c r="C326" s="12">
        <v>1021</v>
      </c>
      <c r="E326" s="12" t="s">
        <v>8221</v>
      </c>
      <c r="F326" s="12">
        <v>79</v>
      </c>
    </row>
    <row r="327" spans="2:6" x14ac:dyDescent="0.2">
      <c r="B327" s="13" t="s">
        <v>8219</v>
      </c>
      <c r="C327" s="13">
        <v>237</v>
      </c>
      <c r="E327" s="13" t="s">
        <v>8221</v>
      </c>
      <c r="F327" s="13">
        <v>2</v>
      </c>
    </row>
    <row r="328" spans="2:6" x14ac:dyDescent="0.2">
      <c r="B328" s="12" t="s">
        <v>8219</v>
      </c>
      <c r="C328" s="12">
        <v>27</v>
      </c>
      <c r="E328" s="12" t="s">
        <v>8221</v>
      </c>
      <c r="F328" s="12">
        <v>11</v>
      </c>
    </row>
    <row r="329" spans="2:6" x14ac:dyDescent="0.2">
      <c r="B329" s="13" t="s">
        <v>8219</v>
      </c>
      <c r="C329" s="13">
        <v>17</v>
      </c>
      <c r="E329" s="13" t="s">
        <v>8221</v>
      </c>
      <c r="F329" s="13">
        <v>11</v>
      </c>
    </row>
    <row r="330" spans="2:6" x14ac:dyDescent="0.2">
      <c r="B330" s="12" t="s">
        <v>8219</v>
      </c>
      <c r="C330" s="12">
        <v>27</v>
      </c>
      <c r="E330" s="12" t="s">
        <v>8221</v>
      </c>
      <c r="F330" s="12">
        <v>1</v>
      </c>
    </row>
    <row r="331" spans="2:6" x14ac:dyDescent="0.2">
      <c r="B331" s="13" t="s">
        <v>8219</v>
      </c>
      <c r="C331" s="13">
        <v>82</v>
      </c>
      <c r="E331" s="13" t="s">
        <v>8221</v>
      </c>
      <c r="F331" s="13">
        <v>3</v>
      </c>
    </row>
    <row r="332" spans="2:6" x14ac:dyDescent="0.2">
      <c r="B332" s="12" t="s">
        <v>8219</v>
      </c>
      <c r="C332" s="12">
        <v>48</v>
      </c>
      <c r="E332" s="12" t="s">
        <v>8221</v>
      </c>
      <c r="F332" s="12">
        <v>5</v>
      </c>
    </row>
    <row r="333" spans="2:6" x14ac:dyDescent="0.2">
      <c r="B333" s="13" t="s">
        <v>8219</v>
      </c>
      <c r="C333" s="13">
        <v>105</v>
      </c>
      <c r="E333" s="13" t="s">
        <v>8221</v>
      </c>
      <c r="F333" s="13">
        <v>12</v>
      </c>
    </row>
    <row r="334" spans="2:6" x14ac:dyDescent="0.2">
      <c r="B334" s="12" t="s">
        <v>8219</v>
      </c>
      <c r="C334" s="12">
        <v>28</v>
      </c>
      <c r="E334" s="12" t="s">
        <v>8221</v>
      </c>
      <c r="F334" s="12">
        <v>2</v>
      </c>
    </row>
    <row r="335" spans="2:6" x14ac:dyDescent="0.2">
      <c r="B335" s="13" t="s">
        <v>8219</v>
      </c>
      <c r="C335" s="13">
        <v>1107</v>
      </c>
      <c r="E335" s="13" t="s">
        <v>8221</v>
      </c>
      <c r="F335" s="13">
        <v>5</v>
      </c>
    </row>
    <row r="336" spans="2:6" x14ac:dyDescent="0.2">
      <c r="B336" s="12" t="s">
        <v>8219</v>
      </c>
      <c r="C336" s="12">
        <v>1013</v>
      </c>
      <c r="E336" s="12" t="s">
        <v>8221</v>
      </c>
      <c r="F336" s="12">
        <v>21</v>
      </c>
    </row>
    <row r="337" spans="2:6" x14ac:dyDescent="0.2">
      <c r="B337" s="13" t="s">
        <v>8219</v>
      </c>
      <c r="C337" s="13">
        <v>274</v>
      </c>
      <c r="E337" s="13" t="s">
        <v>8221</v>
      </c>
      <c r="F337" s="13">
        <v>0</v>
      </c>
    </row>
    <row r="338" spans="2:6" x14ac:dyDescent="0.2">
      <c r="B338" s="12" t="s">
        <v>8219</v>
      </c>
      <c r="C338" s="12">
        <v>87</v>
      </c>
      <c r="E338" s="12" t="s">
        <v>8221</v>
      </c>
      <c r="F338" s="12">
        <v>45</v>
      </c>
    </row>
    <row r="339" spans="2:6" x14ac:dyDescent="0.2">
      <c r="B339" s="13" t="s">
        <v>8219</v>
      </c>
      <c r="C339" s="13">
        <v>99</v>
      </c>
      <c r="E339" s="13" t="s">
        <v>8221</v>
      </c>
      <c r="F339" s="13">
        <v>29</v>
      </c>
    </row>
    <row r="340" spans="2:6" x14ac:dyDescent="0.2">
      <c r="B340" s="12" t="s">
        <v>8219</v>
      </c>
      <c r="C340" s="12">
        <v>276</v>
      </c>
      <c r="E340" s="12" t="s">
        <v>8221</v>
      </c>
      <c r="F340" s="12">
        <v>2</v>
      </c>
    </row>
    <row r="341" spans="2:6" x14ac:dyDescent="0.2">
      <c r="B341" s="13" t="s">
        <v>8219</v>
      </c>
      <c r="C341" s="13">
        <v>21</v>
      </c>
      <c r="E341" s="13" t="s">
        <v>8221</v>
      </c>
      <c r="F341" s="13">
        <v>30</v>
      </c>
    </row>
    <row r="342" spans="2:6" x14ac:dyDescent="0.2">
      <c r="B342" s="12" t="s">
        <v>8219</v>
      </c>
      <c r="C342" s="12">
        <v>41</v>
      </c>
      <c r="E342" s="12" t="s">
        <v>8221</v>
      </c>
      <c r="F342" s="12">
        <v>8</v>
      </c>
    </row>
    <row r="343" spans="2:6" x14ac:dyDescent="0.2">
      <c r="B343" s="13" t="s">
        <v>8219</v>
      </c>
      <c r="C343" s="13">
        <v>119</v>
      </c>
      <c r="E343" s="13" t="s">
        <v>8221</v>
      </c>
      <c r="F343" s="13">
        <v>1</v>
      </c>
    </row>
    <row r="344" spans="2:6" x14ac:dyDescent="0.2">
      <c r="B344" s="12" t="s">
        <v>8219</v>
      </c>
      <c r="C344" s="12">
        <v>153</v>
      </c>
      <c r="E344" s="12" t="s">
        <v>8221</v>
      </c>
      <c r="F344" s="12">
        <v>14</v>
      </c>
    </row>
    <row r="345" spans="2:6" x14ac:dyDescent="0.2">
      <c r="B345" s="13" t="s">
        <v>8219</v>
      </c>
      <c r="C345" s="13">
        <v>100</v>
      </c>
      <c r="E345" s="13" t="s">
        <v>8221</v>
      </c>
      <c r="F345" s="13">
        <v>24</v>
      </c>
    </row>
    <row r="346" spans="2:6" x14ac:dyDescent="0.2">
      <c r="B346" s="12" t="s">
        <v>8219</v>
      </c>
      <c r="C346" s="12">
        <v>143</v>
      </c>
      <c r="E346" s="12" t="s">
        <v>8221</v>
      </c>
      <c r="F346" s="12">
        <v>2</v>
      </c>
    </row>
    <row r="347" spans="2:6" x14ac:dyDescent="0.2">
      <c r="B347" s="13" t="s">
        <v>8219</v>
      </c>
      <c r="C347" s="13">
        <v>140</v>
      </c>
      <c r="E347" s="13" t="s">
        <v>8221</v>
      </c>
      <c r="F347" s="13">
        <v>21</v>
      </c>
    </row>
    <row r="348" spans="2:6" x14ac:dyDescent="0.2">
      <c r="B348" s="12" t="s">
        <v>8219</v>
      </c>
      <c r="C348" s="12">
        <v>35</v>
      </c>
      <c r="E348" s="12" t="s">
        <v>8221</v>
      </c>
      <c r="F348" s="12">
        <v>7</v>
      </c>
    </row>
    <row r="349" spans="2:6" x14ac:dyDescent="0.2">
      <c r="B349" s="13" t="s">
        <v>8219</v>
      </c>
      <c r="C349" s="13">
        <v>149</v>
      </c>
      <c r="E349" s="13" t="s">
        <v>8221</v>
      </c>
      <c r="F349" s="13">
        <v>0</v>
      </c>
    </row>
    <row r="350" spans="2:6" x14ac:dyDescent="0.2">
      <c r="B350" s="12" t="s">
        <v>8219</v>
      </c>
      <c r="C350" s="12">
        <v>130</v>
      </c>
      <c r="E350" s="12" t="s">
        <v>8221</v>
      </c>
      <c r="F350" s="12">
        <v>4</v>
      </c>
    </row>
    <row r="351" spans="2:6" x14ac:dyDescent="0.2">
      <c r="B351" s="13" t="s">
        <v>8219</v>
      </c>
      <c r="C351" s="13">
        <v>120</v>
      </c>
      <c r="E351" s="13" t="s">
        <v>8221</v>
      </c>
      <c r="F351" s="13">
        <v>32</v>
      </c>
    </row>
    <row r="352" spans="2:6" x14ac:dyDescent="0.2">
      <c r="B352" s="12" t="s">
        <v>8219</v>
      </c>
      <c r="C352" s="12">
        <v>265</v>
      </c>
      <c r="E352" s="12" t="s">
        <v>8221</v>
      </c>
      <c r="F352" s="12">
        <v>4</v>
      </c>
    </row>
    <row r="353" spans="2:6" x14ac:dyDescent="0.2">
      <c r="B353" s="13" t="s">
        <v>8219</v>
      </c>
      <c r="C353" s="13">
        <v>71</v>
      </c>
      <c r="E353" s="13" t="s">
        <v>8221</v>
      </c>
      <c r="F353" s="13">
        <v>9</v>
      </c>
    </row>
    <row r="354" spans="2:6" x14ac:dyDescent="0.2">
      <c r="B354" s="12" t="s">
        <v>8219</v>
      </c>
      <c r="C354" s="12">
        <v>13</v>
      </c>
      <c r="E354" s="12" t="s">
        <v>8221</v>
      </c>
      <c r="F354" s="12">
        <v>17</v>
      </c>
    </row>
    <row r="355" spans="2:6" x14ac:dyDescent="0.2">
      <c r="B355" s="13" t="s">
        <v>8219</v>
      </c>
      <c r="C355" s="13">
        <v>169</v>
      </c>
      <c r="E355" s="13" t="s">
        <v>8221</v>
      </c>
      <c r="F355" s="13">
        <v>5</v>
      </c>
    </row>
    <row r="356" spans="2:6" x14ac:dyDescent="0.2">
      <c r="B356" s="12" t="s">
        <v>8219</v>
      </c>
      <c r="C356" s="12">
        <v>57</v>
      </c>
      <c r="E356" s="12" t="s">
        <v>8221</v>
      </c>
      <c r="F356" s="12">
        <v>53</v>
      </c>
    </row>
    <row r="357" spans="2:6" x14ac:dyDescent="0.2">
      <c r="B357" s="13" t="s">
        <v>8219</v>
      </c>
      <c r="C357" s="13">
        <v>229</v>
      </c>
      <c r="E357" s="13" t="s">
        <v>8221</v>
      </c>
      <c r="F357" s="13">
        <v>7</v>
      </c>
    </row>
    <row r="358" spans="2:6" x14ac:dyDescent="0.2">
      <c r="B358" s="12" t="s">
        <v>8219</v>
      </c>
      <c r="C358" s="12">
        <v>108</v>
      </c>
      <c r="E358" s="12" t="s">
        <v>8221</v>
      </c>
      <c r="F358" s="12">
        <v>72</v>
      </c>
    </row>
    <row r="359" spans="2:6" x14ac:dyDescent="0.2">
      <c r="B359" s="13" t="s">
        <v>8219</v>
      </c>
      <c r="C359" s="13">
        <v>108</v>
      </c>
      <c r="E359" s="13" t="s">
        <v>8221</v>
      </c>
      <c r="F359" s="13">
        <v>0</v>
      </c>
    </row>
    <row r="360" spans="2:6" x14ac:dyDescent="0.2">
      <c r="B360" s="12" t="s">
        <v>8219</v>
      </c>
      <c r="C360" s="12">
        <v>41</v>
      </c>
      <c r="E360" s="12" t="s">
        <v>8221</v>
      </c>
      <c r="F360" s="12">
        <v>2</v>
      </c>
    </row>
    <row r="361" spans="2:6" x14ac:dyDescent="0.2">
      <c r="B361" s="13" t="s">
        <v>8219</v>
      </c>
      <c r="C361" s="13">
        <v>139</v>
      </c>
      <c r="E361" s="13" t="s">
        <v>8221</v>
      </c>
      <c r="F361" s="13">
        <v>8</v>
      </c>
    </row>
    <row r="362" spans="2:6" x14ac:dyDescent="0.2">
      <c r="B362" s="12" t="s">
        <v>8219</v>
      </c>
      <c r="C362" s="12">
        <v>19</v>
      </c>
      <c r="E362" s="12" t="s">
        <v>8221</v>
      </c>
      <c r="F362" s="12">
        <v>2</v>
      </c>
    </row>
    <row r="363" spans="2:6" x14ac:dyDescent="0.2">
      <c r="B363" s="13" t="s">
        <v>8219</v>
      </c>
      <c r="C363" s="13">
        <v>94</v>
      </c>
      <c r="E363" s="13" t="s">
        <v>8221</v>
      </c>
      <c r="F363" s="13">
        <v>0</v>
      </c>
    </row>
    <row r="364" spans="2:6" x14ac:dyDescent="0.2">
      <c r="B364" s="12" t="s">
        <v>8219</v>
      </c>
      <c r="C364" s="12">
        <v>23</v>
      </c>
      <c r="E364" s="12" t="s">
        <v>8221</v>
      </c>
      <c r="F364" s="12">
        <v>3</v>
      </c>
    </row>
    <row r="365" spans="2:6" x14ac:dyDescent="0.2">
      <c r="B365" s="13" t="s">
        <v>8219</v>
      </c>
      <c r="C365" s="13">
        <v>15</v>
      </c>
      <c r="E365" s="13" t="s">
        <v>8221</v>
      </c>
      <c r="F365" s="13">
        <v>4</v>
      </c>
    </row>
    <row r="366" spans="2:6" x14ac:dyDescent="0.2">
      <c r="B366" s="12" t="s">
        <v>8219</v>
      </c>
      <c r="C366" s="12">
        <v>62</v>
      </c>
      <c r="E366" s="12" t="s">
        <v>8221</v>
      </c>
      <c r="F366" s="12">
        <v>3</v>
      </c>
    </row>
    <row r="367" spans="2:6" x14ac:dyDescent="0.2">
      <c r="B367" s="13" t="s">
        <v>8219</v>
      </c>
      <c r="C367" s="13">
        <v>74</v>
      </c>
      <c r="E367" s="13" t="s">
        <v>8221</v>
      </c>
      <c r="F367" s="13">
        <v>6</v>
      </c>
    </row>
    <row r="368" spans="2:6" x14ac:dyDescent="0.2">
      <c r="B368" s="12" t="s">
        <v>8219</v>
      </c>
      <c r="C368" s="12">
        <v>97</v>
      </c>
      <c r="E368" s="12" t="s">
        <v>8221</v>
      </c>
      <c r="F368" s="12">
        <v>0</v>
      </c>
    </row>
    <row r="369" spans="2:6" x14ac:dyDescent="0.2">
      <c r="B369" s="13" t="s">
        <v>8219</v>
      </c>
      <c r="C369" s="13">
        <v>55</v>
      </c>
      <c r="E369" s="13" t="s">
        <v>8221</v>
      </c>
      <c r="F369" s="13">
        <v>0</v>
      </c>
    </row>
    <row r="370" spans="2:6" x14ac:dyDescent="0.2">
      <c r="B370" s="12" t="s">
        <v>8219</v>
      </c>
      <c r="C370" s="12">
        <v>44</v>
      </c>
      <c r="E370" s="12" t="s">
        <v>8221</v>
      </c>
      <c r="F370" s="12">
        <v>0</v>
      </c>
    </row>
    <row r="371" spans="2:6" x14ac:dyDescent="0.2">
      <c r="B371" s="13" t="s">
        <v>8219</v>
      </c>
      <c r="C371" s="13">
        <v>110</v>
      </c>
      <c r="E371" s="13" t="s">
        <v>8221</v>
      </c>
      <c r="F371" s="13">
        <v>8</v>
      </c>
    </row>
    <row r="372" spans="2:6" x14ac:dyDescent="0.2">
      <c r="B372" s="12" t="s">
        <v>8219</v>
      </c>
      <c r="C372" s="12">
        <v>59</v>
      </c>
      <c r="E372" s="12" t="s">
        <v>8221</v>
      </c>
      <c r="F372" s="12">
        <v>5</v>
      </c>
    </row>
    <row r="373" spans="2:6" x14ac:dyDescent="0.2">
      <c r="B373" s="13" t="s">
        <v>8219</v>
      </c>
      <c r="C373" s="13">
        <v>62</v>
      </c>
      <c r="E373" s="13" t="s">
        <v>8221</v>
      </c>
      <c r="F373" s="13">
        <v>0</v>
      </c>
    </row>
    <row r="374" spans="2:6" x14ac:dyDescent="0.2">
      <c r="B374" s="12" t="s">
        <v>8219</v>
      </c>
      <c r="C374" s="12">
        <v>105</v>
      </c>
      <c r="E374" s="12" t="s">
        <v>8221</v>
      </c>
      <c r="F374" s="12">
        <v>2</v>
      </c>
    </row>
    <row r="375" spans="2:6" x14ac:dyDescent="0.2">
      <c r="B375" s="13" t="s">
        <v>8219</v>
      </c>
      <c r="C375" s="13">
        <v>26</v>
      </c>
      <c r="E375" s="13" t="s">
        <v>8221</v>
      </c>
      <c r="F375" s="13">
        <v>24</v>
      </c>
    </row>
    <row r="376" spans="2:6" x14ac:dyDescent="0.2">
      <c r="B376" s="12" t="s">
        <v>8219</v>
      </c>
      <c r="C376" s="12">
        <v>49</v>
      </c>
      <c r="E376" s="12" t="s">
        <v>8221</v>
      </c>
      <c r="F376" s="12">
        <v>0</v>
      </c>
    </row>
    <row r="377" spans="2:6" x14ac:dyDescent="0.2">
      <c r="B377" s="13" t="s">
        <v>8219</v>
      </c>
      <c r="C377" s="13">
        <v>68</v>
      </c>
      <c r="E377" s="13" t="s">
        <v>8221</v>
      </c>
      <c r="F377" s="13">
        <v>9</v>
      </c>
    </row>
    <row r="378" spans="2:6" x14ac:dyDescent="0.2">
      <c r="B378" s="12" t="s">
        <v>8219</v>
      </c>
      <c r="C378" s="12">
        <v>22</v>
      </c>
      <c r="E378" s="12" t="s">
        <v>8221</v>
      </c>
      <c r="F378" s="12">
        <v>0</v>
      </c>
    </row>
    <row r="379" spans="2:6" x14ac:dyDescent="0.2">
      <c r="B379" s="13" t="s">
        <v>8219</v>
      </c>
      <c r="C379" s="13">
        <v>18</v>
      </c>
      <c r="E379" s="13" t="s">
        <v>8221</v>
      </c>
      <c r="F379" s="13">
        <v>1</v>
      </c>
    </row>
    <row r="380" spans="2:6" x14ac:dyDescent="0.2">
      <c r="B380" s="12" t="s">
        <v>8219</v>
      </c>
      <c r="C380" s="12">
        <v>19</v>
      </c>
      <c r="E380" s="12" t="s">
        <v>8221</v>
      </c>
      <c r="F380" s="12">
        <v>10</v>
      </c>
    </row>
    <row r="381" spans="2:6" x14ac:dyDescent="0.2">
      <c r="B381" s="13" t="s">
        <v>8219</v>
      </c>
      <c r="C381" s="13">
        <v>99</v>
      </c>
      <c r="E381" s="13" t="s">
        <v>8221</v>
      </c>
      <c r="F381" s="13">
        <v>1</v>
      </c>
    </row>
    <row r="382" spans="2:6" x14ac:dyDescent="0.2">
      <c r="B382" s="12" t="s">
        <v>8219</v>
      </c>
      <c r="C382" s="12">
        <v>27</v>
      </c>
      <c r="E382" s="12" t="s">
        <v>8221</v>
      </c>
      <c r="F382" s="12">
        <v>0</v>
      </c>
    </row>
    <row r="383" spans="2:6" x14ac:dyDescent="0.2">
      <c r="B383" s="13" t="s">
        <v>8219</v>
      </c>
      <c r="C383" s="13">
        <v>25</v>
      </c>
      <c r="E383" s="13" t="s">
        <v>8221</v>
      </c>
      <c r="F383" s="13">
        <v>20</v>
      </c>
    </row>
    <row r="384" spans="2:6" x14ac:dyDescent="0.2">
      <c r="B384" s="12" t="s">
        <v>8219</v>
      </c>
      <c r="C384" s="12">
        <v>14</v>
      </c>
      <c r="E384" s="12" t="s">
        <v>8221</v>
      </c>
      <c r="F384" s="12">
        <v>30</v>
      </c>
    </row>
    <row r="385" spans="2:6" x14ac:dyDescent="0.2">
      <c r="B385" s="13" t="s">
        <v>8219</v>
      </c>
      <c r="C385" s="13">
        <v>35</v>
      </c>
      <c r="E385" s="13" t="s">
        <v>8221</v>
      </c>
      <c r="F385" s="13">
        <v>6</v>
      </c>
    </row>
    <row r="386" spans="2:6" x14ac:dyDescent="0.2">
      <c r="B386" s="12" t="s">
        <v>8219</v>
      </c>
      <c r="C386" s="12">
        <v>10</v>
      </c>
      <c r="E386" s="12" t="s">
        <v>8221</v>
      </c>
      <c r="F386" s="12">
        <v>15</v>
      </c>
    </row>
    <row r="387" spans="2:6" x14ac:dyDescent="0.2">
      <c r="B387" s="13" t="s">
        <v>8219</v>
      </c>
      <c r="C387" s="13">
        <v>29</v>
      </c>
      <c r="E387" s="13" t="s">
        <v>8221</v>
      </c>
      <c r="F387" s="13">
        <v>5</v>
      </c>
    </row>
    <row r="388" spans="2:6" x14ac:dyDescent="0.2">
      <c r="B388" s="12" t="s">
        <v>8219</v>
      </c>
      <c r="C388" s="12">
        <v>44</v>
      </c>
      <c r="E388" s="12" t="s">
        <v>8221</v>
      </c>
      <c r="F388" s="12">
        <v>0</v>
      </c>
    </row>
    <row r="389" spans="2:6" x14ac:dyDescent="0.2">
      <c r="B389" s="13" t="s">
        <v>8219</v>
      </c>
      <c r="C389" s="13">
        <v>17</v>
      </c>
      <c r="E389" s="13" t="s">
        <v>8221</v>
      </c>
      <c r="F389" s="13">
        <v>0</v>
      </c>
    </row>
    <row r="390" spans="2:6" x14ac:dyDescent="0.2">
      <c r="B390" s="12" t="s">
        <v>8219</v>
      </c>
      <c r="C390" s="12">
        <v>34</v>
      </c>
      <c r="E390" s="12" t="s">
        <v>8221</v>
      </c>
      <c r="F390" s="12">
        <v>28</v>
      </c>
    </row>
    <row r="391" spans="2:6" x14ac:dyDescent="0.2">
      <c r="B391" s="13" t="s">
        <v>8219</v>
      </c>
      <c r="C391" s="13">
        <v>14</v>
      </c>
      <c r="E391" s="13" t="s">
        <v>8221</v>
      </c>
      <c r="F391" s="13">
        <v>0</v>
      </c>
    </row>
    <row r="392" spans="2:6" x14ac:dyDescent="0.2">
      <c r="B392" s="12" t="s">
        <v>8219</v>
      </c>
      <c r="C392" s="12">
        <v>156</v>
      </c>
      <c r="E392" s="12" t="s">
        <v>8221</v>
      </c>
      <c r="F392" s="12">
        <v>5</v>
      </c>
    </row>
    <row r="393" spans="2:6" x14ac:dyDescent="0.2">
      <c r="B393" s="13" t="s">
        <v>8219</v>
      </c>
      <c r="C393" s="13">
        <v>128</v>
      </c>
      <c r="E393" s="13" t="s">
        <v>8221</v>
      </c>
      <c r="F393" s="13">
        <v>7</v>
      </c>
    </row>
    <row r="394" spans="2:6" x14ac:dyDescent="0.2">
      <c r="B394" s="12" t="s">
        <v>8219</v>
      </c>
      <c r="C394" s="12">
        <v>60</v>
      </c>
      <c r="E394" s="12" t="s">
        <v>8221</v>
      </c>
      <c r="F394" s="12">
        <v>30</v>
      </c>
    </row>
    <row r="395" spans="2:6" x14ac:dyDescent="0.2">
      <c r="B395" s="13" t="s">
        <v>8219</v>
      </c>
      <c r="C395" s="13">
        <v>32</v>
      </c>
      <c r="E395" s="13" t="s">
        <v>8221</v>
      </c>
      <c r="F395" s="13">
        <v>2</v>
      </c>
    </row>
    <row r="396" spans="2:6" x14ac:dyDescent="0.2">
      <c r="B396" s="12" t="s">
        <v>8219</v>
      </c>
      <c r="C396" s="12">
        <v>53</v>
      </c>
      <c r="E396" s="12" t="s">
        <v>8221</v>
      </c>
      <c r="F396" s="12">
        <v>30</v>
      </c>
    </row>
    <row r="397" spans="2:6" x14ac:dyDescent="0.2">
      <c r="B397" s="13" t="s">
        <v>8219</v>
      </c>
      <c r="C397" s="13">
        <v>184</v>
      </c>
      <c r="E397" s="13" t="s">
        <v>8221</v>
      </c>
      <c r="F397" s="13">
        <v>2</v>
      </c>
    </row>
    <row r="398" spans="2:6" x14ac:dyDescent="0.2">
      <c r="B398" s="12" t="s">
        <v>8219</v>
      </c>
      <c r="C398" s="12">
        <v>90</v>
      </c>
      <c r="E398" s="12" t="s">
        <v>8221</v>
      </c>
      <c r="F398" s="12">
        <v>0</v>
      </c>
    </row>
    <row r="399" spans="2:6" x14ac:dyDescent="0.2">
      <c r="B399" s="13" t="s">
        <v>8219</v>
      </c>
      <c r="C399" s="13">
        <v>71</v>
      </c>
      <c r="E399" s="13" t="s">
        <v>8221</v>
      </c>
      <c r="F399" s="13">
        <v>2</v>
      </c>
    </row>
    <row r="400" spans="2:6" x14ac:dyDescent="0.2">
      <c r="B400" s="12" t="s">
        <v>8219</v>
      </c>
      <c r="C400" s="12">
        <v>87</v>
      </c>
      <c r="E400" s="12" t="s">
        <v>8221</v>
      </c>
      <c r="F400" s="12">
        <v>1</v>
      </c>
    </row>
    <row r="401" spans="2:6" x14ac:dyDescent="0.2">
      <c r="B401" s="13" t="s">
        <v>8219</v>
      </c>
      <c r="C401" s="13">
        <v>28</v>
      </c>
      <c r="E401" s="13" t="s">
        <v>8221</v>
      </c>
      <c r="F401" s="13">
        <v>2</v>
      </c>
    </row>
    <row r="402" spans="2:6" x14ac:dyDescent="0.2">
      <c r="B402" s="12" t="s">
        <v>8219</v>
      </c>
      <c r="C402" s="12">
        <v>56</v>
      </c>
      <c r="E402" s="12" t="s">
        <v>8221</v>
      </c>
      <c r="F402" s="12">
        <v>14</v>
      </c>
    </row>
    <row r="403" spans="2:6" x14ac:dyDescent="0.2">
      <c r="B403" s="13" t="s">
        <v>8219</v>
      </c>
      <c r="C403" s="13">
        <v>51</v>
      </c>
      <c r="E403" s="13" t="s">
        <v>8221</v>
      </c>
      <c r="F403" s="13">
        <v>31</v>
      </c>
    </row>
    <row r="404" spans="2:6" x14ac:dyDescent="0.2">
      <c r="B404" s="12" t="s">
        <v>8219</v>
      </c>
      <c r="C404" s="12">
        <v>75</v>
      </c>
      <c r="E404" s="12" t="s">
        <v>8221</v>
      </c>
      <c r="F404" s="12">
        <v>16</v>
      </c>
    </row>
    <row r="405" spans="2:6" x14ac:dyDescent="0.2">
      <c r="B405" s="13" t="s">
        <v>8219</v>
      </c>
      <c r="C405" s="13">
        <v>38</v>
      </c>
      <c r="E405" s="13" t="s">
        <v>8221</v>
      </c>
      <c r="F405" s="13">
        <v>12</v>
      </c>
    </row>
    <row r="406" spans="2:6" x14ac:dyDescent="0.2">
      <c r="B406" s="12" t="s">
        <v>8219</v>
      </c>
      <c r="C406" s="12">
        <v>18</v>
      </c>
      <c r="E406" s="12" t="s">
        <v>8221</v>
      </c>
      <c r="F406" s="12">
        <v>96</v>
      </c>
    </row>
    <row r="407" spans="2:6" x14ac:dyDescent="0.2">
      <c r="B407" s="13" t="s">
        <v>8219</v>
      </c>
      <c r="C407" s="13">
        <v>54</v>
      </c>
      <c r="E407" s="13" t="s">
        <v>8221</v>
      </c>
      <c r="F407" s="13">
        <v>16</v>
      </c>
    </row>
    <row r="408" spans="2:6" x14ac:dyDescent="0.2">
      <c r="B408" s="12" t="s">
        <v>8219</v>
      </c>
      <c r="C408" s="12">
        <v>71</v>
      </c>
      <c r="E408" s="12" t="s">
        <v>8221</v>
      </c>
      <c r="F408" s="12">
        <v>5</v>
      </c>
    </row>
    <row r="409" spans="2:6" x14ac:dyDescent="0.2">
      <c r="B409" s="13" t="s">
        <v>8219</v>
      </c>
      <c r="C409" s="13">
        <v>57</v>
      </c>
      <c r="E409" s="13" t="s">
        <v>8221</v>
      </c>
      <c r="F409" s="13">
        <v>0</v>
      </c>
    </row>
    <row r="410" spans="2:6" x14ac:dyDescent="0.2">
      <c r="B410" s="12" t="s">
        <v>8219</v>
      </c>
      <c r="C410" s="12">
        <v>43</v>
      </c>
      <c r="E410" s="12" t="s">
        <v>8221</v>
      </c>
      <c r="F410" s="12">
        <v>8</v>
      </c>
    </row>
    <row r="411" spans="2:6" x14ac:dyDescent="0.2">
      <c r="B411" s="13" t="s">
        <v>8219</v>
      </c>
      <c r="C411" s="13">
        <v>52</v>
      </c>
      <c r="E411" s="13" t="s">
        <v>8221</v>
      </c>
      <c r="F411" s="13">
        <v>7</v>
      </c>
    </row>
    <row r="412" spans="2:6" x14ac:dyDescent="0.2">
      <c r="B412" s="12" t="s">
        <v>8219</v>
      </c>
      <c r="C412" s="12">
        <v>27</v>
      </c>
      <c r="E412" s="12" t="s">
        <v>8221</v>
      </c>
      <c r="F412" s="12">
        <v>24</v>
      </c>
    </row>
    <row r="413" spans="2:6" x14ac:dyDescent="0.2">
      <c r="B413" s="13" t="s">
        <v>8219</v>
      </c>
      <c r="C413" s="13">
        <v>12</v>
      </c>
      <c r="E413" s="13" t="s">
        <v>8221</v>
      </c>
      <c r="F413" s="13">
        <v>121</v>
      </c>
    </row>
    <row r="414" spans="2:6" x14ac:dyDescent="0.2">
      <c r="B414" s="12" t="s">
        <v>8219</v>
      </c>
      <c r="C414" s="12">
        <v>33</v>
      </c>
      <c r="E414" s="12" t="s">
        <v>8221</v>
      </c>
      <c r="F414" s="12">
        <v>196</v>
      </c>
    </row>
    <row r="415" spans="2:6" x14ac:dyDescent="0.2">
      <c r="B415" s="13" t="s">
        <v>8219</v>
      </c>
      <c r="C415" s="13">
        <v>96</v>
      </c>
      <c r="E415" s="13" t="s">
        <v>8221</v>
      </c>
      <c r="F415" s="13">
        <v>5</v>
      </c>
    </row>
    <row r="416" spans="2:6" x14ac:dyDescent="0.2">
      <c r="B416" s="12" t="s">
        <v>8219</v>
      </c>
      <c r="C416" s="12">
        <v>28</v>
      </c>
      <c r="E416" s="12" t="s">
        <v>8221</v>
      </c>
      <c r="F416" s="12">
        <v>73</v>
      </c>
    </row>
    <row r="417" spans="2:6" x14ac:dyDescent="0.2">
      <c r="B417" s="13" t="s">
        <v>8219</v>
      </c>
      <c r="C417" s="13">
        <v>43</v>
      </c>
      <c r="E417" s="13" t="s">
        <v>8221</v>
      </c>
      <c r="F417" s="13">
        <v>93</v>
      </c>
    </row>
    <row r="418" spans="2:6" x14ac:dyDescent="0.2">
      <c r="B418" s="12" t="s">
        <v>8219</v>
      </c>
      <c r="C418" s="12">
        <v>205</v>
      </c>
      <c r="E418" s="12" t="s">
        <v>8221</v>
      </c>
      <c r="F418" s="12">
        <v>17</v>
      </c>
    </row>
    <row r="419" spans="2:6" x14ac:dyDescent="0.2">
      <c r="B419" s="13" t="s">
        <v>8219</v>
      </c>
      <c r="C419" s="13">
        <v>23</v>
      </c>
      <c r="E419" s="13" t="s">
        <v>8221</v>
      </c>
      <c r="F419" s="13">
        <v>7</v>
      </c>
    </row>
    <row r="420" spans="2:6" x14ac:dyDescent="0.2">
      <c r="B420" s="12" t="s">
        <v>8219</v>
      </c>
      <c r="C420" s="12">
        <v>19</v>
      </c>
      <c r="E420" s="12" t="s">
        <v>8221</v>
      </c>
      <c r="F420" s="12">
        <v>17</v>
      </c>
    </row>
    <row r="421" spans="2:6" x14ac:dyDescent="0.2">
      <c r="B421" s="13" t="s">
        <v>8219</v>
      </c>
      <c r="C421" s="13">
        <v>14</v>
      </c>
      <c r="E421" s="13" t="s">
        <v>8221</v>
      </c>
      <c r="F421" s="13">
        <v>171</v>
      </c>
    </row>
    <row r="422" spans="2:6" x14ac:dyDescent="0.2">
      <c r="B422" s="12" t="s">
        <v>8219</v>
      </c>
      <c r="C422" s="12">
        <v>38</v>
      </c>
      <c r="E422" s="12" t="s">
        <v>8221</v>
      </c>
      <c r="F422" s="12">
        <v>188</v>
      </c>
    </row>
    <row r="423" spans="2:6" x14ac:dyDescent="0.2">
      <c r="B423" s="13" t="s">
        <v>8219</v>
      </c>
      <c r="C423" s="13">
        <v>78</v>
      </c>
      <c r="E423" s="13" t="s">
        <v>8221</v>
      </c>
      <c r="F423" s="13">
        <v>110</v>
      </c>
    </row>
    <row r="424" spans="2:6" x14ac:dyDescent="0.2">
      <c r="B424" s="12" t="s">
        <v>8219</v>
      </c>
      <c r="C424" s="12">
        <v>69</v>
      </c>
      <c r="E424" s="12" t="s">
        <v>8221</v>
      </c>
      <c r="F424" s="12">
        <v>37</v>
      </c>
    </row>
    <row r="425" spans="2:6" x14ac:dyDescent="0.2">
      <c r="B425" s="13" t="s">
        <v>8219</v>
      </c>
      <c r="C425" s="13">
        <v>33</v>
      </c>
      <c r="E425" s="13" t="s">
        <v>8221</v>
      </c>
      <c r="F425" s="13">
        <v>9</v>
      </c>
    </row>
    <row r="426" spans="2:6" x14ac:dyDescent="0.2">
      <c r="B426" s="12" t="s">
        <v>8219</v>
      </c>
      <c r="C426" s="12">
        <v>54</v>
      </c>
      <c r="E426" s="12" t="s">
        <v>8221</v>
      </c>
      <c r="F426" s="12">
        <v>29</v>
      </c>
    </row>
    <row r="427" spans="2:6" x14ac:dyDescent="0.2">
      <c r="B427" s="13" t="s">
        <v>8219</v>
      </c>
      <c r="C427" s="13">
        <v>99</v>
      </c>
      <c r="E427" s="13" t="s">
        <v>8221</v>
      </c>
      <c r="F427" s="13">
        <v>6</v>
      </c>
    </row>
    <row r="428" spans="2:6" x14ac:dyDescent="0.2">
      <c r="B428" s="12" t="s">
        <v>8219</v>
      </c>
      <c r="C428" s="12">
        <v>49</v>
      </c>
      <c r="E428" s="12" t="s">
        <v>8221</v>
      </c>
      <c r="F428" s="12">
        <v>30</v>
      </c>
    </row>
    <row r="429" spans="2:6" x14ac:dyDescent="0.2">
      <c r="B429" s="13" t="s">
        <v>8219</v>
      </c>
      <c r="C429" s="13">
        <v>11</v>
      </c>
      <c r="E429" s="13" t="s">
        <v>8221</v>
      </c>
      <c r="F429" s="13">
        <v>81</v>
      </c>
    </row>
    <row r="430" spans="2:6" x14ac:dyDescent="0.2">
      <c r="B430" s="12" t="s">
        <v>8219</v>
      </c>
      <c r="C430" s="12">
        <v>38</v>
      </c>
      <c r="E430" s="12" t="s">
        <v>8221</v>
      </c>
      <c r="F430" s="12">
        <v>4</v>
      </c>
    </row>
    <row r="431" spans="2:6" x14ac:dyDescent="0.2">
      <c r="B431" s="13" t="s">
        <v>8219</v>
      </c>
      <c r="C431" s="13">
        <v>16</v>
      </c>
      <c r="E431" s="13" t="s">
        <v>8221</v>
      </c>
      <c r="F431" s="13">
        <v>11</v>
      </c>
    </row>
    <row r="432" spans="2:6" x14ac:dyDescent="0.2">
      <c r="B432" s="12" t="s">
        <v>8219</v>
      </c>
      <c r="C432" s="12">
        <v>32</v>
      </c>
      <c r="E432" s="12" t="s">
        <v>8221</v>
      </c>
      <c r="F432" s="12">
        <v>14</v>
      </c>
    </row>
    <row r="433" spans="2:6" x14ac:dyDescent="0.2">
      <c r="B433" s="13" t="s">
        <v>8219</v>
      </c>
      <c r="C433" s="13">
        <v>20</v>
      </c>
      <c r="E433" s="13" t="s">
        <v>8221</v>
      </c>
      <c r="F433" s="13">
        <v>5</v>
      </c>
    </row>
    <row r="434" spans="2:6" x14ac:dyDescent="0.2">
      <c r="B434" s="12" t="s">
        <v>8219</v>
      </c>
      <c r="C434" s="12">
        <v>154</v>
      </c>
      <c r="E434" s="12" t="s">
        <v>8221</v>
      </c>
      <c r="F434" s="12">
        <v>45</v>
      </c>
    </row>
    <row r="435" spans="2:6" x14ac:dyDescent="0.2">
      <c r="B435" s="13" t="s">
        <v>8219</v>
      </c>
      <c r="C435" s="13">
        <v>41</v>
      </c>
      <c r="E435" s="13" t="s">
        <v>8221</v>
      </c>
      <c r="F435" s="13">
        <v>8</v>
      </c>
    </row>
    <row r="436" spans="2:6" x14ac:dyDescent="0.2">
      <c r="B436" s="12" t="s">
        <v>8219</v>
      </c>
      <c r="C436" s="12">
        <v>75</v>
      </c>
      <c r="E436" s="12" t="s">
        <v>8221</v>
      </c>
      <c r="F436" s="12">
        <v>3</v>
      </c>
    </row>
    <row r="437" spans="2:6" x14ac:dyDescent="0.2">
      <c r="B437" s="13" t="s">
        <v>8219</v>
      </c>
      <c r="C437" s="13">
        <v>40</v>
      </c>
      <c r="E437" s="13" t="s">
        <v>8221</v>
      </c>
      <c r="F437" s="13">
        <v>24</v>
      </c>
    </row>
    <row r="438" spans="2:6" x14ac:dyDescent="0.2">
      <c r="B438" s="12" t="s">
        <v>8219</v>
      </c>
      <c r="C438" s="12">
        <v>46</v>
      </c>
      <c r="E438" s="12" t="s">
        <v>8221</v>
      </c>
      <c r="F438" s="12">
        <v>18</v>
      </c>
    </row>
    <row r="439" spans="2:6" x14ac:dyDescent="0.2">
      <c r="B439" s="13" t="s">
        <v>8219</v>
      </c>
      <c r="C439" s="13">
        <v>62</v>
      </c>
      <c r="E439" s="13" t="s">
        <v>8221</v>
      </c>
      <c r="F439" s="13">
        <v>12</v>
      </c>
    </row>
    <row r="440" spans="2:6" x14ac:dyDescent="0.2">
      <c r="B440" s="12" t="s">
        <v>8219</v>
      </c>
      <c r="C440" s="12">
        <v>61</v>
      </c>
      <c r="E440" s="12" t="s">
        <v>8221</v>
      </c>
      <c r="F440" s="12">
        <v>123</v>
      </c>
    </row>
    <row r="441" spans="2:6" x14ac:dyDescent="0.2">
      <c r="B441" s="13" t="s">
        <v>8219</v>
      </c>
      <c r="C441" s="13">
        <v>96</v>
      </c>
      <c r="E441" s="13" t="s">
        <v>8221</v>
      </c>
      <c r="F441" s="13">
        <v>96</v>
      </c>
    </row>
    <row r="442" spans="2:6" x14ac:dyDescent="0.2">
      <c r="B442" s="12" t="s">
        <v>8219</v>
      </c>
      <c r="C442" s="12">
        <v>190</v>
      </c>
      <c r="E442" s="12" t="s">
        <v>8221</v>
      </c>
      <c r="F442" s="12">
        <v>31</v>
      </c>
    </row>
    <row r="443" spans="2:6" x14ac:dyDescent="0.2">
      <c r="B443" s="13" t="s">
        <v>8219</v>
      </c>
      <c r="C443" s="13">
        <v>94</v>
      </c>
      <c r="E443" s="13" t="s">
        <v>8221</v>
      </c>
      <c r="F443" s="13">
        <v>4</v>
      </c>
    </row>
    <row r="444" spans="2:6" x14ac:dyDescent="0.2">
      <c r="B444" s="12" t="s">
        <v>8219</v>
      </c>
      <c r="C444" s="12">
        <v>39</v>
      </c>
      <c r="E444" s="12" t="s">
        <v>8221</v>
      </c>
      <c r="F444" s="12">
        <v>3</v>
      </c>
    </row>
    <row r="445" spans="2:6" x14ac:dyDescent="0.2">
      <c r="B445" s="13" t="s">
        <v>8219</v>
      </c>
      <c r="C445" s="13">
        <v>127</v>
      </c>
      <c r="E445" s="13" t="s">
        <v>8221</v>
      </c>
      <c r="F445" s="13">
        <v>179</v>
      </c>
    </row>
    <row r="446" spans="2:6" x14ac:dyDescent="0.2">
      <c r="B446" s="12" t="s">
        <v>8219</v>
      </c>
      <c r="C446" s="12">
        <v>159</v>
      </c>
      <c r="E446" s="12" t="s">
        <v>8221</v>
      </c>
      <c r="F446" s="12">
        <v>3</v>
      </c>
    </row>
    <row r="447" spans="2:6" x14ac:dyDescent="0.2">
      <c r="B447" s="13" t="s">
        <v>8219</v>
      </c>
      <c r="C447" s="13">
        <v>177</v>
      </c>
      <c r="E447" s="13" t="s">
        <v>8221</v>
      </c>
      <c r="F447" s="13">
        <v>23</v>
      </c>
    </row>
    <row r="448" spans="2:6" x14ac:dyDescent="0.2">
      <c r="B448" s="12" t="s">
        <v>8219</v>
      </c>
      <c r="C448" s="12">
        <v>47</v>
      </c>
      <c r="E448" s="12" t="s">
        <v>8221</v>
      </c>
      <c r="F448" s="12">
        <v>23</v>
      </c>
    </row>
    <row r="449" spans="2:6" x14ac:dyDescent="0.2">
      <c r="B449" s="13" t="s">
        <v>8219</v>
      </c>
      <c r="C449" s="13">
        <v>1</v>
      </c>
      <c r="E449" s="13" t="s">
        <v>8221</v>
      </c>
      <c r="F449" s="13">
        <v>41</v>
      </c>
    </row>
    <row r="450" spans="2:6" x14ac:dyDescent="0.2">
      <c r="B450" s="12" t="s">
        <v>8219</v>
      </c>
      <c r="C450" s="12">
        <v>16</v>
      </c>
      <c r="E450" s="12" t="s">
        <v>8221</v>
      </c>
      <c r="F450" s="12">
        <v>0</v>
      </c>
    </row>
    <row r="451" spans="2:6" x14ac:dyDescent="0.2">
      <c r="B451" s="13" t="s">
        <v>8219</v>
      </c>
      <c r="C451" s="13">
        <v>115</v>
      </c>
      <c r="E451" s="13" t="s">
        <v>8221</v>
      </c>
      <c r="F451" s="13">
        <v>32</v>
      </c>
    </row>
    <row r="452" spans="2:6" x14ac:dyDescent="0.2">
      <c r="B452" s="12" t="s">
        <v>8219</v>
      </c>
      <c r="C452" s="12">
        <v>133</v>
      </c>
      <c r="E452" s="12" t="s">
        <v>8221</v>
      </c>
      <c r="F452" s="12">
        <v>2</v>
      </c>
    </row>
    <row r="453" spans="2:6" x14ac:dyDescent="0.2">
      <c r="B453" s="13" t="s">
        <v>8219</v>
      </c>
      <c r="C453" s="13">
        <v>70</v>
      </c>
      <c r="E453" s="13" t="s">
        <v>8221</v>
      </c>
      <c r="F453" s="13">
        <v>7</v>
      </c>
    </row>
    <row r="454" spans="2:6" x14ac:dyDescent="0.2">
      <c r="B454" s="12" t="s">
        <v>8219</v>
      </c>
      <c r="C454" s="12">
        <v>62</v>
      </c>
      <c r="E454" s="12" t="s">
        <v>8221</v>
      </c>
      <c r="F454" s="12">
        <v>4</v>
      </c>
    </row>
    <row r="455" spans="2:6" x14ac:dyDescent="0.2">
      <c r="B455" s="13" t="s">
        <v>8219</v>
      </c>
      <c r="C455" s="13">
        <v>10</v>
      </c>
      <c r="E455" s="13" t="s">
        <v>8221</v>
      </c>
      <c r="F455" s="13">
        <v>196</v>
      </c>
    </row>
    <row r="456" spans="2:6" x14ac:dyDescent="0.2">
      <c r="B456" s="12" t="s">
        <v>8219</v>
      </c>
      <c r="C456" s="12">
        <v>499</v>
      </c>
      <c r="E456" s="12" t="s">
        <v>8221</v>
      </c>
      <c r="F456" s="12">
        <v>11</v>
      </c>
    </row>
    <row r="457" spans="2:6" x14ac:dyDescent="0.2">
      <c r="B457" s="13" t="s">
        <v>8219</v>
      </c>
      <c r="C457" s="13">
        <v>47</v>
      </c>
      <c r="E457" s="13" t="s">
        <v>8221</v>
      </c>
      <c r="F457" s="13">
        <v>9</v>
      </c>
    </row>
    <row r="458" spans="2:6" x14ac:dyDescent="0.2">
      <c r="B458" s="12" t="s">
        <v>8219</v>
      </c>
      <c r="C458" s="12">
        <v>28</v>
      </c>
      <c r="E458" s="12" t="s">
        <v>8221</v>
      </c>
      <c r="F458" s="12">
        <v>5</v>
      </c>
    </row>
    <row r="459" spans="2:6" x14ac:dyDescent="0.2">
      <c r="B459" s="13" t="s">
        <v>8219</v>
      </c>
      <c r="C459" s="13">
        <v>24</v>
      </c>
      <c r="E459" s="13" t="s">
        <v>8221</v>
      </c>
      <c r="F459" s="13">
        <v>8</v>
      </c>
    </row>
    <row r="460" spans="2:6" x14ac:dyDescent="0.2">
      <c r="B460" s="12" t="s">
        <v>8219</v>
      </c>
      <c r="C460" s="12">
        <v>76</v>
      </c>
      <c r="E460" s="12" t="s">
        <v>8221</v>
      </c>
      <c r="F460" s="12">
        <v>229</v>
      </c>
    </row>
    <row r="461" spans="2:6" x14ac:dyDescent="0.2">
      <c r="B461" s="13" t="s">
        <v>8219</v>
      </c>
      <c r="C461" s="13">
        <v>98</v>
      </c>
      <c r="E461" s="13" t="s">
        <v>8221</v>
      </c>
      <c r="F461" s="13">
        <v>40</v>
      </c>
    </row>
    <row r="462" spans="2:6" x14ac:dyDescent="0.2">
      <c r="B462" s="12" t="s">
        <v>8219</v>
      </c>
      <c r="C462" s="12">
        <v>30</v>
      </c>
      <c r="E462" s="12" t="s">
        <v>8221</v>
      </c>
      <c r="F462" s="12">
        <v>123</v>
      </c>
    </row>
    <row r="463" spans="2:6" x14ac:dyDescent="0.2">
      <c r="B463" s="13" t="s">
        <v>8219</v>
      </c>
      <c r="C463" s="13">
        <v>478</v>
      </c>
      <c r="E463" s="13" t="s">
        <v>8221</v>
      </c>
      <c r="F463" s="13">
        <v>5</v>
      </c>
    </row>
    <row r="464" spans="2:6" x14ac:dyDescent="0.2">
      <c r="B464" s="12" t="s">
        <v>8219</v>
      </c>
      <c r="C464" s="12">
        <v>74</v>
      </c>
      <c r="E464" s="12" t="s">
        <v>8221</v>
      </c>
      <c r="F464" s="12">
        <v>148</v>
      </c>
    </row>
    <row r="465" spans="2:6" x14ac:dyDescent="0.2">
      <c r="B465" s="13" t="s">
        <v>8219</v>
      </c>
      <c r="C465" s="13">
        <v>131</v>
      </c>
      <c r="E465" s="13" t="s">
        <v>8221</v>
      </c>
      <c r="F465" s="13">
        <v>10</v>
      </c>
    </row>
    <row r="466" spans="2:6" x14ac:dyDescent="0.2">
      <c r="B466" s="12" t="s">
        <v>8219</v>
      </c>
      <c r="C466" s="12">
        <v>61</v>
      </c>
      <c r="E466" s="12" t="s">
        <v>8221</v>
      </c>
      <c r="F466" s="12">
        <v>4</v>
      </c>
    </row>
    <row r="467" spans="2:6" x14ac:dyDescent="0.2">
      <c r="B467" s="13" t="s">
        <v>8219</v>
      </c>
      <c r="C467" s="13">
        <v>1071</v>
      </c>
      <c r="E467" s="13" t="s">
        <v>8221</v>
      </c>
      <c r="F467" s="13">
        <v>21</v>
      </c>
    </row>
    <row r="468" spans="2:6" x14ac:dyDescent="0.2">
      <c r="B468" s="12" t="s">
        <v>8219</v>
      </c>
      <c r="C468" s="12">
        <v>122</v>
      </c>
      <c r="E468" s="12" t="s">
        <v>8221</v>
      </c>
      <c r="F468" s="12">
        <v>2</v>
      </c>
    </row>
    <row r="469" spans="2:6" x14ac:dyDescent="0.2">
      <c r="B469" s="13" t="s">
        <v>8219</v>
      </c>
      <c r="C469" s="13">
        <v>111</v>
      </c>
      <c r="E469" s="13" t="s">
        <v>8221</v>
      </c>
      <c r="F469" s="13">
        <v>0</v>
      </c>
    </row>
    <row r="470" spans="2:6" x14ac:dyDescent="0.2">
      <c r="B470" s="12" t="s">
        <v>8219</v>
      </c>
      <c r="C470" s="12">
        <v>255</v>
      </c>
      <c r="E470" s="12" t="s">
        <v>8221</v>
      </c>
      <c r="F470" s="12">
        <v>4</v>
      </c>
    </row>
    <row r="471" spans="2:6" x14ac:dyDescent="0.2">
      <c r="B471" s="13" t="s">
        <v>8219</v>
      </c>
      <c r="C471" s="13">
        <v>141</v>
      </c>
      <c r="E471" s="13" t="s">
        <v>8221</v>
      </c>
      <c r="F471" s="13">
        <v>1</v>
      </c>
    </row>
    <row r="472" spans="2:6" x14ac:dyDescent="0.2">
      <c r="B472" s="12" t="s">
        <v>8219</v>
      </c>
      <c r="C472" s="12">
        <v>159</v>
      </c>
      <c r="E472" s="12" t="s">
        <v>8221</v>
      </c>
      <c r="F472" s="12">
        <v>30</v>
      </c>
    </row>
    <row r="473" spans="2:6" x14ac:dyDescent="0.2">
      <c r="B473" s="13" t="s">
        <v>8219</v>
      </c>
      <c r="C473" s="13">
        <v>99</v>
      </c>
      <c r="E473" s="13" t="s">
        <v>8221</v>
      </c>
      <c r="F473" s="13">
        <v>3</v>
      </c>
    </row>
    <row r="474" spans="2:6" x14ac:dyDescent="0.2">
      <c r="B474" s="12" t="s">
        <v>8219</v>
      </c>
      <c r="C474" s="12">
        <v>96</v>
      </c>
      <c r="E474" s="12" t="s">
        <v>8221</v>
      </c>
      <c r="F474" s="12">
        <v>975</v>
      </c>
    </row>
    <row r="475" spans="2:6" x14ac:dyDescent="0.2">
      <c r="B475" s="13" t="s">
        <v>8219</v>
      </c>
      <c r="C475" s="13">
        <v>27</v>
      </c>
      <c r="E475" s="13" t="s">
        <v>8221</v>
      </c>
      <c r="F475" s="13">
        <v>167</v>
      </c>
    </row>
    <row r="476" spans="2:6" x14ac:dyDescent="0.2">
      <c r="B476" s="12" t="s">
        <v>8219</v>
      </c>
      <c r="C476" s="12">
        <v>166</v>
      </c>
      <c r="E476" s="12" t="s">
        <v>8221</v>
      </c>
      <c r="F476" s="12">
        <v>5</v>
      </c>
    </row>
    <row r="477" spans="2:6" x14ac:dyDescent="0.2">
      <c r="B477" s="13" t="s">
        <v>8219</v>
      </c>
      <c r="C477" s="13">
        <v>76</v>
      </c>
      <c r="E477" s="13" t="s">
        <v>8221</v>
      </c>
      <c r="F477" s="13">
        <v>18</v>
      </c>
    </row>
    <row r="478" spans="2:6" x14ac:dyDescent="0.2">
      <c r="B478" s="12" t="s">
        <v>8219</v>
      </c>
      <c r="C478" s="12">
        <v>211</v>
      </c>
      <c r="E478" s="12" t="s">
        <v>8221</v>
      </c>
      <c r="F478" s="12">
        <v>98</v>
      </c>
    </row>
    <row r="479" spans="2:6" x14ac:dyDescent="0.2">
      <c r="B479" s="13" t="s">
        <v>8219</v>
      </c>
      <c r="C479" s="13">
        <v>21</v>
      </c>
      <c r="E479" s="13" t="s">
        <v>8221</v>
      </c>
      <c r="F479" s="13">
        <v>4</v>
      </c>
    </row>
    <row r="480" spans="2:6" x14ac:dyDescent="0.2">
      <c r="B480" s="12" t="s">
        <v>8219</v>
      </c>
      <c r="C480" s="12">
        <v>61</v>
      </c>
      <c r="E480" s="12" t="s">
        <v>8221</v>
      </c>
      <c r="F480" s="12">
        <v>3</v>
      </c>
    </row>
    <row r="481" spans="2:6" x14ac:dyDescent="0.2">
      <c r="B481" s="13" t="s">
        <v>8219</v>
      </c>
      <c r="C481" s="13">
        <v>30</v>
      </c>
      <c r="E481" s="13" t="s">
        <v>8221</v>
      </c>
      <c r="F481" s="13">
        <v>1</v>
      </c>
    </row>
    <row r="482" spans="2:6" x14ac:dyDescent="0.2">
      <c r="B482" s="12" t="s">
        <v>8219</v>
      </c>
      <c r="C482" s="12">
        <v>375</v>
      </c>
      <c r="E482" s="12" t="s">
        <v>8221</v>
      </c>
      <c r="F482" s="12">
        <v>0</v>
      </c>
    </row>
    <row r="483" spans="2:6" x14ac:dyDescent="0.2">
      <c r="B483" s="13" t="s">
        <v>8219</v>
      </c>
      <c r="C483" s="13">
        <v>111</v>
      </c>
      <c r="E483" s="13" t="s">
        <v>8221</v>
      </c>
      <c r="F483" s="13">
        <v>9</v>
      </c>
    </row>
    <row r="484" spans="2:6" x14ac:dyDescent="0.2">
      <c r="B484" s="12" t="s">
        <v>8219</v>
      </c>
      <c r="C484" s="12">
        <v>123</v>
      </c>
      <c r="E484" s="12" t="s">
        <v>8221</v>
      </c>
      <c r="F484" s="12">
        <v>2</v>
      </c>
    </row>
    <row r="485" spans="2:6" x14ac:dyDescent="0.2">
      <c r="B485" s="13" t="s">
        <v>8219</v>
      </c>
      <c r="C485" s="13">
        <v>70</v>
      </c>
      <c r="E485" s="13" t="s">
        <v>8221</v>
      </c>
      <c r="F485" s="13">
        <v>0</v>
      </c>
    </row>
    <row r="486" spans="2:6" x14ac:dyDescent="0.2">
      <c r="B486" s="12" t="s">
        <v>8219</v>
      </c>
      <c r="C486" s="12">
        <v>85</v>
      </c>
      <c r="E486" s="12" t="s">
        <v>8221</v>
      </c>
      <c r="F486" s="12">
        <v>147</v>
      </c>
    </row>
    <row r="487" spans="2:6" x14ac:dyDescent="0.2">
      <c r="B487" s="13" t="s">
        <v>8219</v>
      </c>
      <c r="C487" s="13">
        <v>86</v>
      </c>
      <c r="E487" s="13" t="s">
        <v>8221</v>
      </c>
      <c r="F487" s="13">
        <v>49</v>
      </c>
    </row>
    <row r="488" spans="2:6" x14ac:dyDescent="0.2">
      <c r="B488" s="12" t="s">
        <v>8219</v>
      </c>
      <c r="C488" s="12">
        <v>13</v>
      </c>
      <c r="E488" s="12" t="s">
        <v>8221</v>
      </c>
      <c r="F488" s="12">
        <v>1</v>
      </c>
    </row>
    <row r="489" spans="2:6" x14ac:dyDescent="0.2">
      <c r="B489" s="13" t="s">
        <v>8219</v>
      </c>
      <c r="C489" s="13">
        <v>33</v>
      </c>
      <c r="E489" s="13" t="s">
        <v>8221</v>
      </c>
      <c r="F489" s="13">
        <v>2</v>
      </c>
    </row>
    <row r="490" spans="2:6" x14ac:dyDescent="0.2">
      <c r="B490" s="12" t="s">
        <v>8219</v>
      </c>
      <c r="C490" s="12">
        <v>15</v>
      </c>
      <c r="E490" s="12" t="s">
        <v>8221</v>
      </c>
      <c r="F490" s="12">
        <v>7</v>
      </c>
    </row>
    <row r="491" spans="2:6" x14ac:dyDescent="0.2">
      <c r="B491" s="13" t="s">
        <v>8219</v>
      </c>
      <c r="C491" s="13">
        <v>273</v>
      </c>
      <c r="E491" s="13" t="s">
        <v>8221</v>
      </c>
      <c r="F491" s="13">
        <v>4</v>
      </c>
    </row>
    <row r="492" spans="2:6" x14ac:dyDescent="0.2">
      <c r="B492" s="12" t="s">
        <v>8219</v>
      </c>
      <c r="C492" s="12">
        <v>714</v>
      </c>
      <c r="E492" s="12" t="s">
        <v>8221</v>
      </c>
      <c r="F492" s="12">
        <v>27</v>
      </c>
    </row>
    <row r="493" spans="2:6" x14ac:dyDescent="0.2">
      <c r="B493" s="13" t="s">
        <v>8219</v>
      </c>
      <c r="C493" s="13">
        <v>170</v>
      </c>
      <c r="E493" s="13" t="s">
        <v>8221</v>
      </c>
      <c r="F493" s="13">
        <v>94</v>
      </c>
    </row>
    <row r="494" spans="2:6" x14ac:dyDescent="0.2">
      <c r="B494" s="12" t="s">
        <v>8219</v>
      </c>
      <c r="C494" s="12">
        <v>512</v>
      </c>
      <c r="E494" s="12" t="s">
        <v>8221</v>
      </c>
      <c r="F494" s="12">
        <v>29</v>
      </c>
    </row>
    <row r="495" spans="2:6" x14ac:dyDescent="0.2">
      <c r="B495" s="13" t="s">
        <v>8219</v>
      </c>
      <c r="C495" s="13">
        <v>314</v>
      </c>
      <c r="E495" s="13" t="s">
        <v>8221</v>
      </c>
      <c r="F495" s="13">
        <v>7</v>
      </c>
    </row>
    <row r="496" spans="2:6" x14ac:dyDescent="0.2">
      <c r="B496" s="12" t="s">
        <v>8219</v>
      </c>
      <c r="C496" s="12">
        <v>167</v>
      </c>
      <c r="E496" s="12" t="s">
        <v>8221</v>
      </c>
      <c r="F496" s="12">
        <v>22</v>
      </c>
    </row>
    <row r="497" spans="2:6" x14ac:dyDescent="0.2">
      <c r="B497" s="13" t="s">
        <v>8219</v>
      </c>
      <c r="C497" s="13">
        <v>9</v>
      </c>
      <c r="E497" s="13" t="s">
        <v>8221</v>
      </c>
      <c r="F497" s="13">
        <v>1</v>
      </c>
    </row>
    <row r="498" spans="2:6" x14ac:dyDescent="0.2">
      <c r="B498" s="12" t="s">
        <v>8219</v>
      </c>
      <c r="C498" s="12">
        <v>103</v>
      </c>
      <c r="E498" s="12" t="s">
        <v>8221</v>
      </c>
      <c r="F498" s="12">
        <v>10</v>
      </c>
    </row>
    <row r="499" spans="2:6" x14ac:dyDescent="0.2">
      <c r="B499" s="13" t="s">
        <v>8219</v>
      </c>
      <c r="C499" s="13">
        <v>111</v>
      </c>
      <c r="E499" s="13" t="s">
        <v>8221</v>
      </c>
      <c r="F499" s="13">
        <v>6</v>
      </c>
    </row>
    <row r="500" spans="2:6" x14ac:dyDescent="0.2">
      <c r="B500" s="12" t="s">
        <v>8219</v>
      </c>
      <c r="C500" s="12">
        <v>271</v>
      </c>
      <c r="E500" s="12" t="s">
        <v>8221</v>
      </c>
      <c r="F500" s="12">
        <v>24</v>
      </c>
    </row>
    <row r="501" spans="2:6" x14ac:dyDescent="0.2">
      <c r="B501" s="13" t="s">
        <v>8219</v>
      </c>
      <c r="C501" s="13">
        <v>101</v>
      </c>
      <c r="E501" s="13" t="s">
        <v>8221</v>
      </c>
      <c r="F501" s="13">
        <v>15</v>
      </c>
    </row>
    <row r="502" spans="2:6" x14ac:dyDescent="0.2">
      <c r="B502" s="12" t="s">
        <v>8219</v>
      </c>
      <c r="C502" s="12">
        <v>57</v>
      </c>
      <c r="E502" s="12" t="s">
        <v>8221</v>
      </c>
      <c r="F502" s="12">
        <v>37</v>
      </c>
    </row>
    <row r="503" spans="2:6" x14ac:dyDescent="0.2">
      <c r="B503" s="13" t="s">
        <v>8219</v>
      </c>
      <c r="C503" s="13">
        <v>62</v>
      </c>
      <c r="E503" s="13" t="s">
        <v>8221</v>
      </c>
      <c r="F503" s="13">
        <v>20</v>
      </c>
    </row>
    <row r="504" spans="2:6" x14ac:dyDescent="0.2">
      <c r="B504" s="12" t="s">
        <v>8219</v>
      </c>
      <c r="C504" s="12">
        <v>32</v>
      </c>
      <c r="E504" s="12" t="s">
        <v>8221</v>
      </c>
      <c r="F504" s="12">
        <v>7</v>
      </c>
    </row>
    <row r="505" spans="2:6" x14ac:dyDescent="0.2">
      <c r="B505" s="13" t="s">
        <v>8219</v>
      </c>
      <c r="C505" s="13">
        <v>141</v>
      </c>
      <c r="E505" s="13" t="s">
        <v>8221</v>
      </c>
      <c r="F505" s="13">
        <v>0</v>
      </c>
    </row>
    <row r="506" spans="2:6" x14ac:dyDescent="0.2">
      <c r="B506" s="12" t="s">
        <v>8219</v>
      </c>
      <c r="C506" s="12">
        <v>75</v>
      </c>
      <c r="E506" s="12" t="s">
        <v>8221</v>
      </c>
      <c r="F506" s="12">
        <v>21</v>
      </c>
    </row>
    <row r="507" spans="2:6" x14ac:dyDescent="0.2">
      <c r="B507" s="13" t="s">
        <v>8219</v>
      </c>
      <c r="C507" s="13">
        <v>46</v>
      </c>
      <c r="E507" s="13" t="s">
        <v>8221</v>
      </c>
      <c r="F507" s="13">
        <v>3</v>
      </c>
    </row>
    <row r="508" spans="2:6" x14ac:dyDescent="0.2">
      <c r="B508" s="12" t="s">
        <v>8219</v>
      </c>
      <c r="C508" s="12">
        <v>103</v>
      </c>
      <c r="E508" s="12" t="s">
        <v>8221</v>
      </c>
      <c r="F508" s="12">
        <v>11</v>
      </c>
    </row>
    <row r="509" spans="2:6" x14ac:dyDescent="0.2">
      <c r="B509" s="13" t="s">
        <v>8219</v>
      </c>
      <c r="C509" s="13">
        <v>6</v>
      </c>
      <c r="E509" s="13" t="s">
        <v>8221</v>
      </c>
      <c r="F509" s="13">
        <v>1</v>
      </c>
    </row>
    <row r="510" spans="2:6" x14ac:dyDescent="0.2">
      <c r="B510" s="12" t="s">
        <v>8219</v>
      </c>
      <c r="C510" s="12">
        <v>83</v>
      </c>
      <c r="E510" s="12" t="s">
        <v>8221</v>
      </c>
      <c r="F510" s="12">
        <v>312</v>
      </c>
    </row>
    <row r="511" spans="2:6" x14ac:dyDescent="0.2">
      <c r="B511" s="13" t="s">
        <v>8219</v>
      </c>
      <c r="C511" s="13">
        <v>108</v>
      </c>
      <c r="E511" s="13" t="s">
        <v>8221</v>
      </c>
      <c r="F511" s="13">
        <v>1</v>
      </c>
    </row>
    <row r="512" spans="2:6" x14ac:dyDescent="0.2">
      <c r="B512" s="12" t="s">
        <v>8219</v>
      </c>
      <c r="C512" s="12">
        <v>25</v>
      </c>
      <c r="E512" s="12" t="s">
        <v>8221</v>
      </c>
      <c r="F512" s="12">
        <v>3</v>
      </c>
    </row>
    <row r="513" spans="2:6" x14ac:dyDescent="0.2">
      <c r="B513" s="13" t="s">
        <v>8219</v>
      </c>
      <c r="C513" s="13">
        <v>549</v>
      </c>
      <c r="E513" s="13" t="s">
        <v>8221</v>
      </c>
      <c r="F513" s="13">
        <v>4</v>
      </c>
    </row>
    <row r="514" spans="2:6" x14ac:dyDescent="0.2">
      <c r="B514" s="12" t="s">
        <v>8219</v>
      </c>
      <c r="C514" s="12">
        <v>222</v>
      </c>
      <c r="E514" s="12" t="s">
        <v>8221</v>
      </c>
      <c r="F514" s="12">
        <v>10</v>
      </c>
    </row>
    <row r="515" spans="2:6" x14ac:dyDescent="0.2">
      <c r="B515" s="13" t="s">
        <v>8219</v>
      </c>
      <c r="C515" s="13">
        <v>183</v>
      </c>
      <c r="E515" s="13" t="s">
        <v>8221</v>
      </c>
      <c r="F515" s="13">
        <v>8</v>
      </c>
    </row>
    <row r="516" spans="2:6" x14ac:dyDescent="0.2">
      <c r="B516" s="12" t="s">
        <v>8219</v>
      </c>
      <c r="C516" s="12">
        <v>89</v>
      </c>
      <c r="E516" s="12" t="s">
        <v>8221</v>
      </c>
      <c r="F516" s="12">
        <v>3</v>
      </c>
    </row>
    <row r="517" spans="2:6" x14ac:dyDescent="0.2">
      <c r="B517" s="13" t="s">
        <v>8219</v>
      </c>
      <c r="C517" s="13">
        <v>253</v>
      </c>
      <c r="E517" s="13" t="s">
        <v>8221</v>
      </c>
      <c r="F517" s="13">
        <v>1</v>
      </c>
    </row>
    <row r="518" spans="2:6" x14ac:dyDescent="0.2">
      <c r="B518" s="12" t="s">
        <v>8219</v>
      </c>
      <c r="C518" s="12">
        <v>140</v>
      </c>
      <c r="E518" s="12" t="s">
        <v>8221</v>
      </c>
      <c r="F518" s="12">
        <v>0</v>
      </c>
    </row>
    <row r="519" spans="2:6" x14ac:dyDescent="0.2">
      <c r="B519" s="13" t="s">
        <v>8219</v>
      </c>
      <c r="C519" s="13">
        <v>103</v>
      </c>
      <c r="E519" s="13" t="s">
        <v>8221</v>
      </c>
      <c r="F519" s="13">
        <v>5</v>
      </c>
    </row>
    <row r="520" spans="2:6" x14ac:dyDescent="0.2">
      <c r="B520" s="12" t="s">
        <v>8219</v>
      </c>
      <c r="C520" s="12">
        <v>138</v>
      </c>
      <c r="E520" s="12" t="s">
        <v>8221</v>
      </c>
      <c r="F520" s="12">
        <v>0</v>
      </c>
    </row>
    <row r="521" spans="2:6" x14ac:dyDescent="0.2">
      <c r="B521" s="13" t="s">
        <v>8219</v>
      </c>
      <c r="C521" s="13">
        <v>191</v>
      </c>
      <c r="E521" s="13" t="s">
        <v>8221</v>
      </c>
      <c r="F521" s="13">
        <v>3</v>
      </c>
    </row>
    <row r="522" spans="2:6" x14ac:dyDescent="0.2">
      <c r="B522" s="12" t="s">
        <v>8219</v>
      </c>
      <c r="C522" s="12">
        <v>45</v>
      </c>
      <c r="E522" s="12" t="s">
        <v>8221</v>
      </c>
      <c r="F522" s="12">
        <v>7</v>
      </c>
    </row>
    <row r="523" spans="2:6" x14ac:dyDescent="0.2">
      <c r="B523" s="13" t="s">
        <v>8219</v>
      </c>
      <c r="C523" s="13">
        <v>17</v>
      </c>
      <c r="E523" s="13" t="s">
        <v>8221</v>
      </c>
      <c r="F523" s="13">
        <v>0</v>
      </c>
    </row>
    <row r="524" spans="2:6" x14ac:dyDescent="0.2">
      <c r="B524" s="12" t="s">
        <v>8219</v>
      </c>
      <c r="C524" s="12">
        <v>31</v>
      </c>
      <c r="E524" s="12" t="s">
        <v>8221</v>
      </c>
      <c r="F524" s="12">
        <v>2</v>
      </c>
    </row>
    <row r="525" spans="2:6" x14ac:dyDescent="0.2">
      <c r="B525" s="13" t="s">
        <v>8219</v>
      </c>
      <c r="C525" s="13">
        <v>50</v>
      </c>
      <c r="E525" s="13" t="s">
        <v>8221</v>
      </c>
      <c r="F525" s="13">
        <v>23</v>
      </c>
    </row>
    <row r="526" spans="2:6" x14ac:dyDescent="0.2">
      <c r="B526" s="12" t="s">
        <v>8219</v>
      </c>
      <c r="C526" s="12">
        <v>59</v>
      </c>
      <c r="E526" s="12" t="s">
        <v>8221</v>
      </c>
      <c r="F526" s="12">
        <v>1</v>
      </c>
    </row>
    <row r="527" spans="2:6" x14ac:dyDescent="0.2">
      <c r="B527" s="13" t="s">
        <v>8219</v>
      </c>
      <c r="C527" s="13">
        <v>81</v>
      </c>
      <c r="E527" s="13" t="s">
        <v>8221</v>
      </c>
      <c r="F527" s="13">
        <v>2</v>
      </c>
    </row>
    <row r="528" spans="2:6" x14ac:dyDescent="0.2">
      <c r="B528" s="12" t="s">
        <v>8219</v>
      </c>
      <c r="C528" s="12">
        <v>508</v>
      </c>
      <c r="E528" s="12" t="s">
        <v>8221</v>
      </c>
      <c r="F528" s="12">
        <v>3</v>
      </c>
    </row>
    <row r="529" spans="2:6" x14ac:dyDescent="0.2">
      <c r="B529" s="13" t="s">
        <v>8219</v>
      </c>
      <c r="C529" s="13">
        <v>74</v>
      </c>
      <c r="E529" s="13" t="s">
        <v>8221</v>
      </c>
      <c r="F529" s="13">
        <v>0</v>
      </c>
    </row>
    <row r="530" spans="2:6" x14ac:dyDescent="0.2">
      <c r="B530" s="12" t="s">
        <v>8219</v>
      </c>
      <c r="C530" s="12">
        <v>141</v>
      </c>
      <c r="E530" s="12" t="s">
        <v>8221</v>
      </c>
      <c r="F530" s="12">
        <v>13</v>
      </c>
    </row>
    <row r="531" spans="2:6" x14ac:dyDescent="0.2">
      <c r="B531" s="13" t="s">
        <v>8219</v>
      </c>
      <c r="C531" s="13">
        <v>711</v>
      </c>
      <c r="E531" s="13" t="s">
        <v>8221</v>
      </c>
      <c r="F531" s="13">
        <v>1</v>
      </c>
    </row>
    <row r="532" spans="2:6" x14ac:dyDescent="0.2">
      <c r="B532" s="12" t="s">
        <v>8219</v>
      </c>
      <c r="C532" s="12">
        <v>141</v>
      </c>
      <c r="E532" s="12" t="s">
        <v>8221</v>
      </c>
      <c r="F532" s="12">
        <v>1</v>
      </c>
    </row>
    <row r="533" spans="2:6" x14ac:dyDescent="0.2">
      <c r="B533" s="13" t="s">
        <v>8219</v>
      </c>
      <c r="C533" s="13">
        <v>109</v>
      </c>
      <c r="E533" s="13" t="s">
        <v>8221</v>
      </c>
      <c r="F533" s="13">
        <v>1</v>
      </c>
    </row>
    <row r="534" spans="2:6" x14ac:dyDescent="0.2">
      <c r="B534" s="12" t="s">
        <v>8219</v>
      </c>
      <c r="C534" s="12">
        <v>361</v>
      </c>
      <c r="E534" s="12" t="s">
        <v>8221</v>
      </c>
      <c r="F534" s="12">
        <v>6</v>
      </c>
    </row>
    <row r="535" spans="2:6" x14ac:dyDescent="0.2">
      <c r="B535" s="13" t="s">
        <v>8219</v>
      </c>
      <c r="C535" s="13">
        <v>176</v>
      </c>
      <c r="E535" s="13" t="s">
        <v>8221</v>
      </c>
      <c r="F535" s="13">
        <v>39</v>
      </c>
    </row>
    <row r="536" spans="2:6" x14ac:dyDescent="0.2">
      <c r="B536" s="12" t="s">
        <v>8219</v>
      </c>
      <c r="C536" s="12">
        <v>670</v>
      </c>
      <c r="E536" s="12" t="s">
        <v>8221</v>
      </c>
      <c r="F536" s="12">
        <v>4</v>
      </c>
    </row>
    <row r="537" spans="2:6" x14ac:dyDescent="0.2">
      <c r="B537" s="13" t="s">
        <v>8219</v>
      </c>
      <c r="C537" s="13">
        <v>96</v>
      </c>
      <c r="E537" s="13" t="s">
        <v>8221</v>
      </c>
      <c r="F537" s="13">
        <v>1</v>
      </c>
    </row>
    <row r="538" spans="2:6" x14ac:dyDescent="0.2">
      <c r="B538" s="12" t="s">
        <v>8219</v>
      </c>
      <c r="C538" s="12">
        <v>74</v>
      </c>
      <c r="E538" s="12" t="s">
        <v>8221</v>
      </c>
      <c r="F538" s="12">
        <v>0</v>
      </c>
    </row>
    <row r="539" spans="2:6" x14ac:dyDescent="0.2">
      <c r="B539" s="13" t="s">
        <v>8219</v>
      </c>
      <c r="C539" s="13">
        <v>52</v>
      </c>
      <c r="E539" s="13" t="s">
        <v>8221</v>
      </c>
      <c r="F539" s="13">
        <v>0</v>
      </c>
    </row>
    <row r="540" spans="2:6" x14ac:dyDescent="0.2">
      <c r="B540" s="12" t="s">
        <v>8219</v>
      </c>
      <c r="C540" s="12">
        <v>105</v>
      </c>
      <c r="E540" s="12" t="s">
        <v>8221</v>
      </c>
      <c r="F540" s="12">
        <v>0</v>
      </c>
    </row>
    <row r="541" spans="2:6" x14ac:dyDescent="0.2">
      <c r="B541" s="13" t="s">
        <v>8219</v>
      </c>
      <c r="C541" s="13">
        <v>41</v>
      </c>
      <c r="E541" s="13" t="s">
        <v>8221</v>
      </c>
      <c r="F541" s="13">
        <v>8</v>
      </c>
    </row>
    <row r="542" spans="2:6" x14ac:dyDescent="0.2">
      <c r="B542" s="12" t="s">
        <v>8219</v>
      </c>
      <c r="C542" s="12">
        <v>34</v>
      </c>
      <c r="E542" s="12" t="s">
        <v>8221</v>
      </c>
      <c r="F542" s="12">
        <v>0</v>
      </c>
    </row>
    <row r="543" spans="2:6" x14ac:dyDescent="0.2">
      <c r="B543" s="13" t="s">
        <v>8219</v>
      </c>
      <c r="C543" s="13">
        <v>66</v>
      </c>
      <c r="E543" s="13" t="s">
        <v>8221</v>
      </c>
      <c r="F543" s="13">
        <v>1</v>
      </c>
    </row>
    <row r="544" spans="2:6" x14ac:dyDescent="0.2">
      <c r="B544" s="12" t="s">
        <v>8219</v>
      </c>
      <c r="C544" s="12">
        <v>50</v>
      </c>
      <c r="E544" s="12" t="s">
        <v>8221</v>
      </c>
      <c r="F544" s="12">
        <v>12</v>
      </c>
    </row>
    <row r="545" spans="2:6" x14ac:dyDescent="0.2">
      <c r="B545" s="13" t="s">
        <v>8219</v>
      </c>
      <c r="C545" s="13">
        <v>159</v>
      </c>
      <c r="E545" s="13" t="s">
        <v>8221</v>
      </c>
      <c r="F545" s="13">
        <v>0</v>
      </c>
    </row>
    <row r="546" spans="2:6" x14ac:dyDescent="0.2">
      <c r="B546" s="12" t="s">
        <v>8219</v>
      </c>
      <c r="C546" s="12">
        <v>182</v>
      </c>
      <c r="E546" s="12" t="s">
        <v>8221</v>
      </c>
      <c r="F546" s="12">
        <v>3</v>
      </c>
    </row>
    <row r="547" spans="2:6" x14ac:dyDescent="0.2">
      <c r="B547" s="13" t="s">
        <v>8219</v>
      </c>
      <c r="C547" s="13">
        <v>206</v>
      </c>
      <c r="E547" s="13" t="s">
        <v>8221</v>
      </c>
      <c r="F547" s="13">
        <v>2</v>
      </c>
    </row>
    <row r="548" spans="2:6" x14ac:dyDescent="0.2">
      <c r="B548" s="12" t="s">
        <v>8219</v>
      </c>
      <c r="C548" s="12">
        <v>169</v>
      </c>
      <c r="E548" s="12" t="s">
        <v>8221</v>
      </c>
      <c r="F548" s="12">
        <v>6</v>
      </c>
    </row>
    <row r="549" spans="2:6" x14ac:dyDescent="0.2">
      <c r="B549" s="13" t="s">
        <v>8219</v>
      </c>
      <c r="C549" s="13">
        <v>31</v>
      </c>
      <c r="E549" s="13" t="s">
        <v>8221</v>
      </c>
      <c r="F549" s="13">
        <v>0</v>
      </c>
    </row>
    <row r="550" spans="2:6" x14ac:dyDescent="0.2">
      <c r="B550" s="12" t="s">
        <v>8219</v>
      </c>
      <c r="C550" s="12">
        <v>28</v>
      </c>
      <c r="E550" s="12" t="s">
        <v>8221</v>
      </c>
      <c r="F550" s="12">
        <v>15</v>
      </c>
    </row>
    <row r="551" spans="2:6" x14ac:dyDescent="0.2">
      <c r="B551" s="13" t="s">
        <v>8219</v>
      </c>
      <c r="C551" s="13">
        <v>54</v>
      </c>
      <c r="E551" s="13" t="s">
        <v>8221</v>
      </c>
      <c r="F551" s="13">
        <v>1</v>
      </c>
    </row>
    <row r="552" spans="2:6" x14ac:dyDescent="0.2">
      <c r="B552" s="12" t="s">
        <v>8219</v>
      </c>
      <c r="C552" s="12">
        <v>467</v>
      </c>
      <c r="E552" s="12" t="s">
        <v>8221</v>
      </c>
      <c r="F552" s="12">
        <v>3</v>
      </c>
    </row>
    <row r="553" spans="2:6" x14ac:dyDescent="0.2">
      <c r="B553" s="13" t="s">
        <v>8219</v>
      </c>
      <c r="C553" s="13">
        <v>389</v>
      </c>
      <c r="E553" s="13" t="s">
        <v>8221</v>
      </c>
      <c r="F553" s="13">
        <v>8</v>
      </c>
    </row>
    <row r="554" spans="2:6" x14ac:dyDescent="0.2">
      <c r="B554" s="12" t="s">
        <v>8219</v>
      </c>
      <c r="C554" s="12">
        <v>68</v>
      </c>
      <c r="E554" s="12" t="s">
        <v>8221</v>
      </c>
      <c r="F554" s="12">
        <v>0</v>
      </c>
    </row>
    <row r="555" spans="2:6" x14ac:dyDescent="0.2">
      <c r="B555" s="13" t="s">
        <v>8219</v>
      </c>
      <c r="C555" s="13">
        <v>413</v>
      </c>
      <c r="E555" s="13" t="s">
        <v>8221</v>
      </c>
      <c r="F555" s="13">
        <v>3</v>
      </c>
    </row>
    <row r="556" spans="2:6" x14ac:dyDescent="0.2">
      <c r="B556" s="12" t="s">
        <v>8219</v>
      </c>
      <c r="C556" s="12">
        <v>190</v>
      </c>
      <c r="E556" s="12" t="s">
        <v>8221</v>
      </c>
      <c r="F556" s="12">
        <v>3</v>
      </c>
    </row>
    <row r="557" spans="2:6" x14ac:dyDescent="0.2">
      <c r="B557" s="13" t="s">
        <v>8219</v>
      </c>
      <c r="C557" s="13">
        <v>189</v>
      </c>
      <c r="E557" s="13" t="s">
        <v>8221</v>
      </c>
      <c r="F557" s="13">
        <v>0</v>
      </c>
    </row>
    <row r="558" spans="2:6" x14ac:dyDescent="0.2">
      <c r="B558" s="12" t="s">
        <v>8219</v>
      </c>
      <c r="C558" s="12">
        <v>130</v>
      </c>
      <c r="E558" s="12" t="s">
        <v>8221</v>
      </c>
      <c r="F558" s="12">
        <v>19</v>
      </c>
    </row>
    <row r="559" spans="2:6" x14ac:dyDescent="0.2">
      <c r="B559" s="13" t="s">
        <v>8219</v>
      </c>
      <c r="C559" s="13">
        <v>74</v>
      </c>
      <c r="E559" s="13" t="s">
        <v>8221</v>
      </c>
      <c r="F559" s="13">
        <v>0</v>
      </c>
    </row>
    <row r="560" spans="2:6" x14ac:dyDescent="0.2">
      <c r="B560" s="12" t="s">
        <v>8219</v>
      </c>
      <c r="C560" s="12">
        <v>274</v>
      </c>
      <c r="E560" s="12" t="s">
        <v>8221</v>
      </c>
      <c r="F560" s="12">
        <v>2</v>
      </c>
    </row>
    <row r="561" spans="2:6" x14ac:dyDescent="0.2">
      <c r="B561" s="13" t="s">
        <v>8219</v>
      </c>
      <c r="C561" s="13">
        <v>22</v>
      </c>
      <c r="E561" s="13" t="s">
        <v>8221</v>
      </c>
      <c r="F561" s="13">
        <v>0</v>
      </c>
    </row>
    <row r="562" spans="2:6" x14ac:dyDescent="0.2">
      <c r="B562" s="12" t="s">
        <v>8219</v>
      </c>
      <c r="C562" s="12">
        <v>31</v>
      </c>
      <c r="E562" s="12" t="s">
        <v>8221</v>
      </c>
      <c r="F562" s="12">
        <v>0</v>
      </c>
    </row>
    <row r="563" spans="2:6" x14ac:dyDescent="0.2">
      <c r="B563" s="13" t="s">
        <v>8219</v>
      </c>
      <c r="C563" s="13">
        <v>63</v>
      </c>
      <c r="E563" s="13" t="s">
        <v>8221</v>
      </c>
      <c r="F563" s="13">
        <v>25</v>
      </c>
    </row>
    <row r="564" spans="2:6" x14ac:dyDescent="0.2">
      <c r="B564" s="12" t="s">
        <v>8219</v>
      </c>
      <c r="C564" s="12">
        <v>20</v>
      </c>
      <c r="E564" s="12" t="s">
        <v>8221</v>
      </c>
      <c r="F564" s="12">
        <v>8</v>
      </c>
    </row>
    <row r="565" spans="2:6" x14ac:dyDescent="0.2">
      <c r="B565" s="13" t="s">
        <v>8219</v>
      </c>
      <c r="C565" s="13">
        <v>25</v>
      </c>
      <c r="E565" s="13" t="s">
        <v>8221</v>
      </c>
      <c r="F565" s="13">
        <v>16</v>
      </c>
    </row>
    <row r="566" spans="2:6" x14ac:dyDescent="0.2">
      <c r="B566" s="12" t="s">
        <v>8219</v>
      </c>
      <c r="C566" s="12">
        <v>61</v>
      </c>
      <c r="E566" s="12" t="s">
        <v>8221</v>
      </c>
      <c r="F566" s="12">
        <v>3</v>
      </c>
    </row>
    <row r="567" spans="2:6" x14ac:dyDescent="0.2">
      <c r="B567" s="13" t="s">
        <v>8219</v>
      </c>
      <c r="C567" s="13">
        <v>52</v>
      </c>
      <c r="E567" s="13" t="s">
        <v>8221</v>
      </c>
      <c r="F567" s="13">
        <v>3</v>
      </c>
    </row>
    <row r="568" spans="2:6" x14ac:dyDescent="0.2">
      <c r="B568" s="12" t="s">
        <v>8219</v>
      </c>
      <c r="C568" s="12">
        <v>86</v>
      </c>
      <c r="E568" s="12" t="s">
        <v>8221</v>
      </c>
      <c r="F568" s="12">
        <v>2</v>
      </c>
    </row>
    <row r="569" spans="2:6" x14ac:dyDescent="0.2">
      <c r="B569" s="13" t="s">
        <v>8219</v>
      </c>
      <c r="C569" s="13">
        <v>42</v>
      </c>
      <c r="E569" s="13" t="s">
        <v>8221</v>
      </c>
      <c r="F569" s="13">
        <v>1</v>
      </c>
    </row>
    <row r="570" spans="2:6" x14ac:dyDescent="0.2">
      <c r="B570" s="12" t="s">
        <v>8219</v>
      </c>
      <c r="C570" s="12">
        <v>52</v>
      </c>
      <c r="E570" s="12" t="s">
        <v>8221</v>
      </c>
      <c r="F570" s="12">
        <v>0</v>
      </c>
    </row>
    <row r="571" spans="2:6" x14ac:dyDescent="0.2">
      <c r="B571" s="13" t="s">
        <v>8219</v>
      </c>
      <c r="C571" s="13">
        <v>120</v>
      </c>
      <c r="E571" s="13" t="s">
        <v>8221</v>
      </c>
      <c r="F571" s="13">
        <v>1</v>
      </c>
    </row>
    <row r="572" spans="2:6" x14ac:dyDescent="0.2">
      <c r="B572" s="12" t="s">
        <v>8219</v>
      </c>
      <c r="C572" s="12">
        <v>22</v>
      </c>
      <c r="E572" s="12" t="s">
        <v>8221</v>
      </c>
      <c r="F572" s="12">
        <v>19</v>
      </c>
    </row>
    <row r="573" spans="2:6" x14ac:dyDescent="0.2">
      <c r="B573" s="13" t="s">
        <v>8219</v>
      </c>
      <c r="C573" s="13">
        <v>64</v>
      </c>
      <c r="E573" s="13" t="s">
        <v>8221</v>
      </c>
      <c r="F573" s="13">
        <v>9</v>
      </c>
    </row>
    <row r="574" spans="2:6" x14ac:dyDescent="0.2">
      <c r="B574" s="12" t="s">
        <v>8219</v>
      </c>
      <c r="C574" s="12">
        <v>23</v>
      </c>
      <c r="E574" s="12" t="s">
        <v>8221</v>
      </c>
      <c r="F574" s="12">
        <v>1</v>
      </c>
    </row>
    <row r="575" spans="2:6" x14ac:dyDescent="0.2">
      <c r="B575" s="13" t="s">
        <v>8219</v>
      </c>
      <c r="C575" s="13">
        <v>238</v>
      </c>
      <c r="E575" s="13" t="s">
        <v>8221</v>
      </c>
      <c r="F575" s="13">
        <v>0</v>
      </c>
    </row>
    <row r="576" spans="2:6" x14ac:dyDescent="0.2">
      <c r="B576" s="12" t="s">
        <v>8219</v>
      </c>
      <c r="C576" s="12">
        <v>33</v>
      </c>
      <c r="E576" s="12" t="s">
        <v>8221</v>
      </c>
      <c r="F576" s="12">
        <v>1</v>
      </c>
    </row>
    <row r="577" spans="2:6" x14ac:dyDescent="0.2">
      <c r="B577" s="13" t="s">
        <v>8219</v>
      </c>
      <c r="C577" s="13">
        <v>32</v>
      </c>
      <c r="E577" s="13" t="s">
        <v>8221</v>
      </c>
      <c r="F577" s="13">
        <v>5</v>
      </c>
    </row>
    <row r="578" spans="2:6" x14ac:dyDescent="0.2">
      <c r="B578" s="12" t="s">
        <v>8219</v>
      </c>
      <c r="C578" s="12">
        <v>24</v>
      </c>
      <c r="E578" s="12" t="s">
        <v>8221</v>
      </c>
      <c r="F578" s="12">
        <v>85</v>
      </c>
    </row>
    <row r="579" spans="2:6" x14ac:dyDescent="0.2">
      <c r="B579" s="13" t="s">
        <v>8219</v>
      </c>
      <c r="C579" s="13">
        <v>29</v>
      </c>
      <c r="E579" s="13" t="s">
        <v>8221</v>
      </c>
      <c r="F579" s="13">
        <v>3</v>
      </c>
    </row>
    <row r="580" spans="2:6" x14ac:dyDescent="0.2">
      <c r="B580" s="12" t="s">
        <v>8219</v>
      </c>
      <c r="C580" s="12">
        <v>50</v>
      </c>
      <c r="E580" s="12" t="s">
        <v>8221</v>
      </c>
      <c r="F580" s="12">
        <v>4</v>
      </c>
    </row>
    <row r="581" spans="2:6" x14ac:dyDescent="0.2">
      <c r="B581" s="13" t="s">
        <v>8219</v>
      </c>
      <c r="C581" s="13">
        <v>108</v>
      </c>
      <c r="E581" s="13" t="s">
        <v>8221</v>
      </c>
      <c r="F581" s="13">
        <v>3</v>
      </c>
    </row>
    <row r="582" spans="2:6" x14ac:dyDescent="0.2">
      <c r="B582" s="12" t="s">
        <v>8219</v>
      </c>
      <c r="C582" s="12">
        <v>139</v>
      </c>
      <c r="E582" s="12" t="s">
        <v>8221</v>
      </c>
      <c r="F582" s="12">
        <v>5</v>
      </c>
    </row>
    <row r="583" spans="2:6" x14ac:dyDescent="0.2">
      <c r="B583" s="13" t="s">
        <v>8219</v>
      </c>
      <c r="C583" s="13">
        <v>7</v>
      </c>
      <c r="E583" s="13" t="s">
        <v>8221</v>
      </c>
      <c r="F583" s="13">
        <v>17</v>
      </c>
    </row>
    <row r="584" spans="2:6" x14ac:dyDescent="0.2">
      <c r="B584" s="12" t="s">
        <v>8219</v>
      </c>
      <c r="C584" s="12">
        <v>149</v>
      </c>
      <c r="E584" s="12" t="s">
        <v>8221</v>
      </c>
      <c r="F584" s="12">
        <v>3</v>
      </c>
    </row>
    <row r="585" spans="2:6" x14ac:dyDescent="0.2">
      <c r="B585" s="13" t="s">
        <v>8219</v>
      </c>
      <c r="C585" s="13">
        <v>31</v>
      </c>
      <c r="E585" s="13" t="s">
        <v>8221</v>
      </c>
      <c r="F585" s="13">
        <v>2</v>
      </c>
    </row>
    <row r="586" spans="2:6" x14ac:dyDescent="0.2">
      <c r="B586" s="12" t="s">
        <v>8219</v>
      </c>
      <c r="C586" s="12">
        <v>26</v>
      </c>
      <c r="E586" s="12" t="s">
        <v>8221</v>
      </c>
      <c r="F586" s="12">
        <v>6</v>
      </c>
    </row>
    <row r="587" spans="2:6" x14ac:dyDescent="0.2">
      <c r="B587" s="13" t="s">
        <v>8219</v>
      </c>
      <c r="C587" s="13">
        <v>172</v>
      </c>
      <c r="E587" s="13" t="s">
        <v>8221</v>
      </c>
      <c r="F587" s="13">
        <v>0</v>
      </c>
    </row>
    <row r="588" spans="2:6" x14ac:dyDescent="0.2">
      <c r="B588" s="12" t="s">
        <v>8219</v>
      </c>
      <c r="C588" s="12">
        <v>78</v>
      </c>
      <c r="E588" s="12" t="s">
        <v>8221</v>
      </c>
      <c r="F588" s="12">
        <v>1</v>
      </c>
    </row>
    <row r="589" spans="2:6" x14ac:dyDescent="0.2">
      <c r="B589" s="13" t="s">
        <v>8219</v>
      </c>
      <c r="C589" s="13">
        <v>120</v>
      </c>
      <c r="E589" s="13" t="s">
        <v>8221</v>
      </c>
      <c r="F589" s="13">
        <v>3</v>
      </c>
    </row>
    <row r="590" spans="2:6" x14ac:dyDescent="0.2">
      <c r="B590" s="12" t="s">
        <v>8219</v>
      </c>
      <c r="C590" s="12">
        <v>227</v>
      </c>
      <c r="E590" s="12" t="s">
        <v>8221</v>
      </c>
      <c r="F590" s="12">
        <v>13</v>
      </c>
    </row>
    <row r="591" spans="2:6" x14ac:dyDescent="0.2">
      <c r="B591" s="13" t="s">
        <v>8219</v>
      </c>
      <c r="C591" s="13">
        <v>42</v>
      </c>
      <c r="E591" s="13" t="s">
        <v>8221</v>
      </c>
      <c r="F591" s="13">
        <v>1</v>
      </c>
    </row>
    <row r="592" spans="2:6" x14ac:dyDescent="0.2">
      <c r="B592" s="12" t="s">
        <v>8219</v>
      </c>
      <c r="C592" s="12">
        <v>64</v>
      </c>
      <c r="E592" s="12" t="s">
        <v>8221</v>
      </c>
      <c r="F592" s="12">
        <v>1</v>
      </c>
    </row>
    <row r="593" spans="2:6" x14ac:dyDescent="0.2">
      <c r="B593" s="13" t="s">
        <v>8219</v>
      </c>
      <c r="C593" s="13">
        <v>121</v>
      </c>
      <c r="E593" s="13" t="s">
        <v>8221</v>
      </c>
      <c r="F593" s="13">
        <v>9</v>
      </c>
    </row>
    <row r="594" spans="2:6" x14ac:dyDescent="0.2">
      <c r="B594" s="12" t="s">
        <v>8219</v>
      </c>
      <c r="C594" s="12">
        <v>87</v>
      </c>
      <c r="E594" s="12" t="s">
        <v>8221</v>
      </c>
      <c r="F594" s="12">
        <v>0</v>
      </c>
    </row>
    <row r="595" spans="2:6" x14ac:dyDescent="0.2">
      <c r="B595" s="13" t="s">
        <v>8219</v>
      </c>
      <c r="C595" s="13">
        <v>65</v>
      </c>
      <c r="E595" s="13" t="s">
        <v>8221</v>
      </c>
      <c r="F595" s="13">
        <v>2</v>
      </c>
    </row>
    <row r="596" spans="2:6" x14ac:dyDescent="0.2">
      <c r="B596" s="12" t="s">
        <v>8219</v>
      </c>
      <c r="C596" s="12">
        <v>49</v>
      </c>
      <c r="E596" s="12" t="s">
        <v>8221</v>
      </c>
      <c r="F596" s="12">
        <v>1</v>
      </c>
    </row>
    <row r="597" spans="2:6" x14ac:dyDescent="0.2">
      <c r="B597" s="13" t="s">
        <v>8219</v>
      </c>
      <c r="C597" s="13">
        <v>19</v>
      </c>
      <c r="E597" s="13" t="s">
        <v>8221</v>
      </c>
      <c r="F597" s="13">
        <v>10</v>
      </c>
    </row>
    <row r="598" spans="2:6" x14ac:dyDescent="0.2">
      <c r="B598" s="12" t="s">
        <v>8219</v>
      </c>
      <c r="C598" s="12">
        <v>81</v>
      </c>
      <c r="E598" s="12" t="s">
        <v>8221</v>
      </c>
      <c r="F598" s="12">
        <v>3</v>
      </c>
    </row>
    <row r="599" spans="2:6" x14ac:dyDescent="0.2">
      <c r="B599" s="13" t="s">
        <v>8219</v>
      </c>
      <c r="C599" s="13">
        <v>264</v>
      </c>
      <c r="E599" s="13" t="s">
        <v>8221</v>
      </c>
      <c r="F599" s="13">
        <v>2</v>
      </c>
    </row>
    <row r="600" spans="2:6" x14ac:dyDescent="0.2">
      <c r="B600" s="12" t="s">
        <v>8219</v>
      </c>
      <c r="C600" s="12">
        <v>25</v>
      </c>
      <c r="E600" s="12" t="s">
        <v>8221</v>
      </c>
      <c r="F600" s="12">
        <v>2</v>
      </c>
    </row>
    <row r="601" spans="2:6" x14ac:dyDescent="0.2">
      <c r="B601" s="13" t="s">
        <v>8219</v>
      </c>
      <c r="C601" s="13">
        <v>5</v>
      </c>
      <c r="E601" s="13" t="s">
        <v>8221</v>
      </c>
      <c r="F601" s="13">
        <v>1</v>
      </c>
    </row>
    <row r="602" spans="2:6" x14ac:dyDescent="0.2">
      <c r="B602" s="12" t="s">
        <v>8219</v>
      </c>
      <c r="C602" s="12">
        <v>144</v>
      </c>
      <c r="E602" s="12" t="s">
        <v>8221</v>
      </c>
      <c r="F602" s="12">
        <v>14</v>
      </c>
    </row>
    <row r="603" spans="2:6" x14ac:dyDescent="0.2">
      <c r="B603" s="13" t="s">
        <v>8219</v>
      </c>
      <c r="C603" s="13">
        <v>92</v>
      </c>
      <c r="E603" s="13" t="s">
        <v>8221</v>
      </c>
      <c r="F603" s="13">
        <v>0</v>
      </c>
    </row>
    <row r="604" spans="2:6" x14ac:dyDescent="0.2">
      <c r="B604" s="12" t="s">
        <v>8219</v>
      </c>
      <c r="C604" s="12">
        <v>147</v>
      </c>
      <c r="E604" s="12" t="s">
        <v>8221</v>
      </c>
      <c r="F604" s="12">
        <v>0</v>
      </c>
    </row>
    <row r="605" spans="2:6" x14ac:dyDescent="0.2">
      <c r="B605" s="13" t="s">
        <v>8219</v>
      </c>
      <c r="C605" s="13">
        <v>90</v>
      </c>
      <c r="E605" s="13" t="s">
        <v>8221</v>
      </c>
      <c r="F605" s="13">
        <v>4</v>
      </c>
    </row>
    <row r="606" spans="2:6" x14ac:dyDescent="0.2">
      <c r="B606" s="12" t="s">
        <v>8219</v>
      </c>
      <c r="C606" s="12">
        <v>87</v>
      </c>
      <c r="E606" s="12" t="s">
        <v>8221</v>
      </c>
      <c r="F606" s="12">
        <v>3</v>
      </c>
    </row>
    <row r="607" spans="2:6" x14ac:dyDescent="0.2">
      <c r="B607" s="13" t="s">
        <v>8219</v>
      </c>
      <c r="C607" s="13">
        <v>406</v>
      </c>
      <c r="E607" s="13" t="s">
        <v>8221</v>
      </c>
      <c r="F607" s="13">
        <v>0</v>
      </c>
    </row>
    <row r="608" spans="2:6" x14ac:dyDescent="0.2">
      <c r="B608" s="12" t="s">
        <v>8219</v>
      </c>
      <c r="C608" s="12">
        <v>20</v>
      </c>
      <c r="E608" s="12" t="s">
        <v>8221</v>
      </c>
      <c r="F608" s="12">
        <v>5</v>
      </c>
    </row>
    <row r="609" spans="2:6" x14ac:dyDescent="0.2">
      <c r="B609" s="13" t="s">
        <v>8219</v>
      </c>
      <c r="C609" s="13">
        <v>70</v>
      </c>
      <c r="E609" s="13" t="s">
        <v>8221</v>
      </c>
      <c r="F609" s="13">
        <v>47</v>
      </c>
    </row>
    <row r="610" spans="2:6" x14ac:dyDescent="0.2">
      <c r="B610" s="12" t="s">
        <v>8219</v>
      </c>
      <c r="C610" s="12">
        <v>16</v>
      </c>
      <c r="E610" s="12" t="s">
        <v>8221</v>
      </c>
      <c r="F610" s="12">
        <v>0</v>
      </c>
    </row>
    <row r="611" spans="2:6" x14ac:dyDescent="0.2">
      <c r="B611" s="13" t="s">
        <v>8219</v>
      </c>
      <c r="C611" s="13">
        <v>52</v>
      </c>
      <c r="E611" s="13" t="s">
        <v>8221</v>
      </c>
      <c r="F611" s="13">
        <v>10</v>
      </c>
    </row>
    <row r="612" spans="2:6" x14ac:dyDescent="0.2">
      <c r="B612" s="12" t="s">
        <v>8219</v>
      </c>
      <c r="C612" s="12">
        <v>66</v>
      </c>
      <c r="E612" s="12" t="s">
        <v>8221</v>
      </c>
      <c r="F612" s="12">
        <v>11</v>
      </c>
    </row>
    <row r="613" spans="2:6" x14ac:dyDescent="0.2">
      <c r="B613" s="13" t="s">
        <v>8219</v>
      </c>
      <c r="C613" s="13">
        <v>109</v>
      </c>
      <c r="E613" s="13" t="s">
        <v>8221</v>
      </c>
      <c r="F613" s="13">
        <v>2</v>
      </c>
    </row>
    <row r="614" spans="2:6" x14ac:dyDescent="0.2">
      <c r="B614" s="12" t="s">
        <v>8219</v>
      </c>
      <c r="C614" s="12">
        <v>168</v>
      </c>
      <c r="E614" s="12" t="s">
        <v>8221</v>
      </c>
      <c r="F614" s="12">
        <v>2</v>
      </c>
    </row>
    <row r="615" spans="2:6" x14ac:dyDescent="0.2">
      <c r="B615" s="13" t="s">
        <v>8219</v>
      </c>
      <c r="C615" s="13">
        <v>31</v>
      </c>
      <c r="E615" s="13" t="s">
        <v>8221</v>
      </c>
      <c r="F615" s="13">
        <v>22</v>
      </c>
    </row>
    <row r="616" spans="2:6" x14ac:dyDescent="0.2">
      <c r="B616" s="12" t="s">
        <v>8219</v>
      </c>
      <c r="C616" s="12">
        <v>133</v>
      </c>
      <c r="E616" s="12" t="s">
        <v>8221</v>
      </c>
      <c r="F616" s="12">
        <v>8</v>
      </c>
    </row>
    <row r="617" spans="2:6" x14ac:dyDescent="0.2">
      <c r="B617" s="13" t="s">
        <v>8219</v>
      </c>
      <c r="C617" s="13">
        <v>151</v>
      </c>
      <c r="E617" s="13" t="s">
        <v>8221</v>
      </c>
      <c r="F617" s="13">
        <v>6</v>
      </c>
    </row>
    <row r="618" spans="2:6" x14ac:dyDescent="0.2">
      <c r="B618" s="12" t="s">
        <v>8219</v>
      </c>
      <c r="C618" s="12">
        <v>5</v>
      </c>
      <c r="E618" s="12" t="s">
        <v>8221</v>
      </c>
      <c r="F618" s="12">
        <v>1</v>
      </c>
    </row>
    <row r="619" spans="2:6" x14ac:dyDescent="0.2">
      <c r="B619" s="13" t="s">
        <v>8219</v>
      </c>
      <c r="C619" s="13">
        <v>73</v>
      </c>
      <c r="E619" s="13" t="s">
        <v>8221</v>
      </c>
      <c r="F619" s="13">
        <v>3</v>
      </c>
    </row>
    <row r="620" spans="2:6" x14ac:dyDescent="0.2">
      <c r="B620" s="12" t="s">
        <v>8219</v>
      </c>
      <c r="C620" s="12">
        <v>148</v>
      </c>
      <c r="E620" s="12" t="s">
        <v>8221</v>
      </c>
      <c r="F620" s="12">
        <v>0</v>
      </c>
    </row>
    <row r="621" spans="2:6" x14ac:dyDescent="0.2">
      <c r="B621" s="13" t="s">
        <v>8219</v>
      </c>
      <c r="C621" s="13">
        <v>93</v>
      </c>
      <c r="E621" s="13" t="s">
        <v>8221</v>
      </c>
      <c r="F621" s="13">
        <v>0</v>
      </c>
    </row>
    <row r="622" spans="2:6" x14ac:dyDescent="0.2">
      <c r="B622" s="12" t="s">
        <v>8219</v>
      </c>
      <c r="C622" s="12">
        <v>63</v>
      </c>
      <c r="E622" s="12" t="s">
        <v>8221</v>
      </c>
      <c r="F622" s="12">
        <v>0</v>
      </c>
    </row>
    <row r="623" spans="2:6" x14ac:dyDescent="0.2">
      <c r="B623" s="13" t="s">
        <v>8219</v>
      </c>
      <c r="C623" s="13">
        <v>134</v>
      </c>
      <c r="E623" s="13" t="s">
        <v>8221</v>
      </c>
      <c r="F623" s="13">
        <v>0</v>
      </c>
    </row>
    <row r="624" spans="2:6" x14ac:dyDescent="0.2">
      <c r="B624" s="12" t="s">
        <v>8219</v>
      </c>
      <c r="C624" s="12">
        <v>14</v>
      </c>
      <c r="E624" s="12" t="s">
        <v>8221</v>
      </c>
      <c r="F624" s="12">
        <v>0</v>
      </c>
    </row>
    <row r="625" spans="2:6" x14ac:dyDescent="0.2">
      <c r="B625" s="13" t="s">
        <v>8219</v>
      </c>
      <c r="C625" s="13">
        <v>78</v>
      </c>
      <c r="E625" s="13" t="s">
        <v>8221</v>
      </c>
      <c r="F625" s="13">
        <v>3</v>
      </c>
    </row>
    <row r="626" spans="2:6" x14ac:dyDescent="0.2">
      <c r="B626" s="12" t="s">
        <v>8219</v>
      </c>
      <c r="C626" s="12">
        <v>112</v>
      </c>
      <c r="E626" s="12" t="s">
        <v>8221</v>
      </c>
      <c r="F626" s="12">
        <v>0</v>
      </c>
    </row>
    <row r="627" spans="2:6" x14ac:dyDescent="0.2">
      <c r="B627" s="13" t="s">
        <v>8219</v>
      </c>
      <c r="C627" s="13">
        <v>34</v>
      </c>
      <c r="E627" s="13" t="s">
        <v>8221</v>
      </c>
      <c r="F627" s="13">
        <v>0</v>
      </c>
    </row>
    <row r="628" spans="2:6" x14ac:dyDescent="0.2">
      <c r="B628" s="12" t="s">
        <v>8219</v>
      </c>
      <c r="C628" s="12">
        <v>19</v>
      </c>
      <c r="E628" s="12" t="s">
        <v>8221</v>
      </c>
      <c r="F628" s="12">
        <v>1</v>
      </c>
    </row>
    <row r="629" spans="2:6" x14ac:dyDescent="0.2">
      <c r="B629" s="13" t="s">
        <v>8219</v>
      </c>
      <c r="C629" s="13">
        <v>13</v>
      </c>
      <c r="E629" s="13" t="s">
        <v>8221</v>
      </c>
      <c r="F629" s="13">
        <v>6</v>
      </c>
    </row>
    <row r="630" spans="2:6" x14ac:dyDescent="0.2">
      <c r="B630" s="12" t="s">
        <v>8219</v>
      </c>
      <c r="C630" s="12">
        <v>104</v>
      </c>
      <c r="E630" s="12" t="s">
        <v>8221</v>
      </c>
      <c r="F630" s="12">
        <v>1</v>
      </c>
    </row>
    <row r="631" spans="2:6" x14ac:dyDescent="0.2">
      <c r="B631" s="13" t="s">
        <v>8219</v>
      </c>
      <c r="C631" s="13">
        <v>52</v>
      </c>
      <c r="E631" s="13" t="s">
        <v>8221</v>
      </c>
      <c r="F631" s="13">
        <v>2</v>
      </c>
    </row>
    <row r="632" spans="2:6" x14ac:dyDescent="0.2">
      <c r="B632" s="12" t="s">
        <v>8219</v>
      </c>
      <c r="C632" s="12">
        <v>17</v>
      </c>
      <c r="E632" s="12" t="s">
        <v>8221</v>
      </c>
      <c r="F632" s="12">
        <v>0</v>
      </c>
    </row>
    <row r="633" spans="2:6" x14ac:dyDescent="0.2">
      <c r="B633" s="13" t="s">
        <v>8219</v>
      </c>
      <c r="C633" s="13">
        <v>82</v>
      </c>
      <c r="E633" s="13" t="s">
        <v>8221</v>
      </c>
      <c r="F633" s="13">
        <v>3</v>
      </c>
    </row>
    <row r="634" spans="2:6" x14ac:dyDescent="0.2">
      <c r="B634" s="12" t="s">
        <v>8219</v>
      </c>
      <c r="C634" s="12">
        <v>73</v>
      </c>
      <c r="E634" s="12" t="s">
        <v>8221</v>
      </c>
      <c r="F634" s="12">
        <v>3</v>
      </c>
    </row>
    <row r="635" spans="2:6" x14ac:dyDescent="0.2">
      <c r="B635" s="13" t="s">
        <v>8219</v>
      </c>
      <c r="C635" s="13">
        <v>158</v>
      </c>
      <c r="E635" s="13" t="s">
        <v>8221</v>
      </c>
      <c r="F635" s="13">
        <v>0</v>
      </c>
    </row>
    <row r="636" spans="2:6" x14ac:dyDescent="0.2">
      <c r="B636" s="12" t="s">
        <v>8219</v>
      </c>
      <c r="C636" s="12">
        <v>65</v>
      </c>
      <c r="E636" s="12" t="s">
        <v>8221</v>
      </c>
      <c r="F636" s="12">
        <v>6</v>
      </c>
    </row>
    <row r="637" spans="2:6" x14ac:dyDescent="0.2">
      <c r="B637" s="13" t="s">
        <v>8219</v>
      </c>
      <c r="C637" s="13">
        <v>184</v>
      </c>
      <c r="E637" s="13" t="s">
        <v>8221</v>
      </c>
      <c r="F637" s="13">
        <v>0</v>
      </c>
    </row>
    <row r="638" spans="2:6" x14ac:dyDescent="0.2">
      <c r="B638" s="12" t="s">
        <v>8219</v>
      </c>
      <c r="C638" s="12">
        <v>34</v>
      </c>
      <c r="E638" s="12" t="s">
        <v>8221</v>
      </c>
      <c r="F638" s="12">
        <v>19</v>
      </c>
    </row>
    <row r="639" spans="2:6" x14ac:dyDescent="0.2">
      <c r="B639" s="13" t="s">
        <v>8219</v>
      </c>
      <c r="C639" s="13">
        <v>240</v>
      </c>
      <c r="E639" s="13" t="s">
        <v>8221</v>
      </c>
      <c r="F639" s="13">
        <v>1</v>
      </c>
    </row>
    <row r="640" spans="2:6" x14ac:dyDescent="0.2">
      <c r="B640" s="12" t="s">
        <v>8219</v>
      </c>
      <c r="C640" s="12">
        <v>113</v>
      </c>
      <c r="E640" s="12" t="s">
        <v>8221</v>
      </c>
      <c r="F640" s="12">
        <v>2</v>
      </c>
    </row>
    <row r="641" spans="2:6" x14ac:dyDescent="0.2">
      <c r="B641" s="13" t="s">
        <v>8219</v>
      </c>
      <c r="C641" s="13">
        <v>66</v>
      </c>
      <c r="E641" s="13" t="s">
        <v>8221</v>
      </c>
      <c r="F641" s="13">
        <v>0</v>
      </c>
    </row>
    <row r="642" spans="2:6" x14ac:dyDescent="0.2">
      <c r="B642" s="12" t="s">
        <v>8219</v>
      </c>
      <c r="C642" s="12">
        <v>340</v>
      </c>
      <c r="E642" s="12" t="s">
        <v>8221</v>
      </c>
      <c r="F642" s="12">
        <v>11</v>
      </c>
    </row>
    <row r="643" spans="2:6" x14ac:dyDescent="0.2">
      <c r="B643" s="13" t="s">
        <v>8219</v>
      </c>
      <c r="C643" s="13">
        <v>150</v>
      </c>
      <c r="E643" s="13" t="s">
        <v>8221</v>
      </c>
      <c r="F643" s="13">
        <v>0</v>
      </c>
    </row>
    <row r="644" spans="2:6" x14ac:dyDescent="0.2">
      <c r="B644" s="12" t="s">
        <v>8219</v>
      </c>
      <c r="C644" s="12">
        <v>25</v>
      </c>
      <c r="E644" s="12" t="s">
        <v>8221</v>
      </c>
      <c r="F644" s="12">
        <v>0</v>
      </c>
    </row>
    <row r="645" spans="2:6" x14ac:dyDescent="0.2">
      <c r="B645" s="13" t="s">
        <v>8219</v>
      </c>
      <c r="C645" s="13">
        <v>234</v>
      </c>
      <c r="E645" s="13" t="s">
        <v>8221</v>
      </c>
      <c r="F645" s="13">
        <v>1</v>
      </c>
    </row>
    <row r="646" spans="2:6" x14ac:dyDescent="0.2">
      <c r="B646" s="12" t="s">
        <v>8219</v>
      </c>
      <c r="C646" s="12">
        <v>2602</v>
      </c>
      <c r="E646" s="12" t="s">
        <v>8221</v>
      </c>
      <c r="F646" s="12">
        <v>3</v>
      </c>
    </row>
    <row r="647" spans="2:6" x14ac:dyDescent="0.2">
      <c r="B647" s="13" t="s">
        <v>8219</v>
      </c>
      <c r="C647" s="13">
        <v>248</v>
      </c>
      <c r="E647" s="13" t="s">
        <v>8221</v>
      </c>
      <c r="F647" s="13">
        <v>1</v>
      </c>
    </row>
    <row r="648" spans="2:6" x14ac:dyDescent="0.2">
      <c r="B648" s="12" t="s">
        <v>8219</v>
      </c>
      <c r="C648" s="12">
        <v>600</v>
      </c>
      <c r="E648" s="12" t="s">
        <v>8221</v>
      </c>
      <c r="F648" s="12">
        <v>15</v>
      </c>
    </row>
    <row r="649" spans="2:6" x14ac:dyDescent="0.2">
      <c r="B649" s="13" t="s">
        <v>8219</v>
      </c>
      <c r="C649" s="13">
        <v>293</v>
      </c>
      <c r="E649" s="13" t="s">
        <v>8221</v>
      </c>
      <c r="F649" s="13">
        <v>2</v>
      </c>
    </row>
    <row r="650" spans="2:6" x14ac:dyDescent="0.2">
      <c r="B650" s="12" t="s">
        <v>8219</v>
      </c>
      <c r="C650" s="12">
        <v>321</v>
      </c>
      <c r="E650" s="12" t="s">
        <v>8221</v>
      </c>
      <c r="F650" s="12">
        <v>1</v>
      </c>
    </row>
    <row r="651" spans="2:6" x14ac:dyDescent="0.2">
      <c r="B651" s="13" t="s">
        <v>8219</v>
      </c>
      <c r="C651" s="13">
        <v>81</v>
      </c>
      <c r="E651" s="13" t="s">
        <v>8221</v>
      </c>
      <c r="F651" s="13">
        <v>1</v>
      </c>
    </row>
    <row r="652" spans="2:6" x14ac:dyDescent="0.2">
      <c r="B652" s="12" t="s">
        <v>8219</v>
      </c>
      <c r="C652" s="12">
        <v>343</v>
      </c>
      <c r="E652" s="12" t="s">
        <v>8221</v>
      </c>
      <c r="F652" s="12">
        <v>0</v>
      </c>
    </row>
    <row r="653" spans="2:6" x14ac:dyDescent="0.2">
      <c r="B653" s="13" t="s">
        <v>8219</v>
      </c>
      <c r="C653" s="13">
        <v>336</v>
      </c>
      <c r="E653" s="13" t="s">
        <v>8221</v>
      </c>
      <c r="F653" s="13">
        <v>1</v>
      </c>
    </row>
    <row r="654" spans="2:6" x14ac:dyDescent="0.2">
      <c r="B654" s="12" t="s">
        <v>8219</v>
      </c>
      <c r="C654" s="12">
        <v>47</v>
      </c>
      <c r="E654" s="12" t="s">
        <v>8221</v>
      </c>
      <c r="F654" s="12">
        <v>11</v>
      </c>
    </row>
    <row r="655" spans="2:6" x14ac:dyDescent="0.2">
      <c r="B655" s="13" t="s">
        <v>8219</v>
      </c>
      <c r="C655" s="13">
        <v>76</v>
      </c>
      <c r="E655" s="13" t="s">
        <v>8221</v>
      </c>
      <c r="F655" s="13">
        <v>0</v>
      </c>
    </row>
    <row r="656" spans="2:6" x14ac:dyDescent="0.2">
      <c r="B656" s="12" t="s">
        <v>8219</v>
      </c>
      <c r="C656" s="12">
        <v>441</v>
      </c>
      <c r="E656" s="12" t="s">
        <v>8221</v>
      </c>
      <c r="F656" s="12">
        <v>1</v>
      </c>
    </row>
    <row r="657" spans="2:6" x14ac:dyDescent="0.2">
      <c r="B657" s="13" t="s">
        <v>8219</v>
      </c>
      <c r="C657" s="13">
        <v>916</v>
      </c>
      <c r="E657" s="13" t="s">
        <v>8221</v>
      </c>
      <c r="F657" s="13">
        <v>6</v>
      </c>
    </row>
    <row r="658" spans="2:6" x14ac:dyDescent="0.2">
      <c r="B658" s="12" t="s">
        <v>8219</v>
      </c>
      <c r="C658" s="12">
        <v>369</v>
      </c>
      <c r="E658" s="12" t="s">
        <v>8221</v>
      </c>
      <c r="F658" s="12">
        <v>7</v>
      </c>
    </row>
    <row r="659" spans="2:6" x14ac:dyDescent="0.2">
      <c r="B659" s="13" t="s">
        <v>8219</v>
      </c>
      <c r="C659" s="13">
        <v>20242</v>
      </c>
      <c r="E659" s="13" t="s">
        <v>8221</v>
      </c>
      <c r="F659" s="13">
        <v>0</v>
      </c>
    </row>
    <row r="660" spans="2:6" x14ac:dyDescent="0.2">
      <c r="B660" s="12" t="s">
        <v>8219</v>
      </c>
      <c r="C660" s="12">
        <v>71</v>
      </c>
      <c r="E660" s="12" t="s">
        <v>8221</v>
      </c>
      <c r="F660" s="12">
        <v>16</v>
      </c>
    </row>
    <row r="661" spans="2:6" x14ac:dyDescent="0.2">
      <c r="B661" s="13" t="s">
        <v>8219</v>
      </c>
      <c r="C661" s="13">
        <v>635</v>
      </c>
      <c r="E661" s="13" t="s">
        <v>8221</v>
      </c>
      <c r="F661" s="13">
        <v>0</v>
      </c>
    </row>
    <row r="662" spans="2:6" x14ac:dyDescent="0.2">
      <c r="B662" s="12" t="s">
        <v>8219</v>
      </c>
      <c r="C662" s="12">
        <v>885</v>
      </c>
      <c r="E662" s="12" t="s">
        <v>8221</v>
      </c>
      <c r="F662" s="12">
        <v>0</v>
      </c>
    </row>
    <row r="663" spans="2:6" x14ac:dyDescent="0.2">
      <c r="B663" s="13" t="s">
        <v>8219</v>
      </c>
      <c r="C663" s="13">
        <v>329</v>
      </c>
      <c r="E663" s="13" t="s">
        <v>8221</v>
      </c>
      <c r="F663" s="13">
        <v>0</v>
      </c>
    </row>
    <row r="664" spans="2:6" x14ac:dyDescent="0.2">
      <c r="B664" s="12" t="s">
        <v>8219</v>
      </c>
      <c r="C664" s="12">
        <v>71</v>
      </c>
      <c r="E664" s="12" t="s">
        <v>8221</v>
      </c>
      <c r="F664" s="12">
        <v>12</v>
      </c>
    </row>
    <row r="665" spans="2:6" x14ac:dyDescent="0.2">
      <c r="B665" s="13" t="s">
        <v>8219</v>
      </c>
      <c r="C665" s="13">
        <v>269</v>
      </c>
      <c r="E665" s="13" t="s">
        <v>8221</v>
      </c>
      <c r="F665" s="13">
        <v>1</v>
      </c>
    </row>
    <row r="666" spans="2:6" x14ac:dyDescent="0.2">
      <c r="B666" s="12" t="s">
        <v>8219</v>
      </c>
      <c r="C666" s="12">
        <v>345</v>
      </c>
      <c r="E666" s="12" t="s">
        <v>8221</v>
      </c>
      <c r="F666" s="12">
        <v>3</v>
      </c>
    </row>
    <row r="667" spans="2:6" x14ac:dyDescent="0.2">
      <c r="B667" s="13" t="s">
        <v>8219</v>
      </c>
      <c r="C667" s="13">
        <v>43</v>
      </c>
      <c r="E667" s="13" t="s">
        <v>8221</v>
      </c>
      <c r="F667" s="13">
        <v>1</v>
      </c>
    </row>
    <row r="668" spans="2:6" x14ac:dyDescent="0.2">
      <c r="B668" s="12" t="s">
        <v>8219</v>
      </c>
      <c r="C668" s="12">
        <v>33</v>
      </c>
      <c r="E668" s="12" t="s">
        <v>8221</v>
      </c>
      <c r="F668" s="12">
        <v>4</v>
      </c>
    </row>
    <row r="669" spans="2:6" x14ac:dyDescent="0.2">
      <c r="B669" s="13" t="s">
        <v>8219</v>
      </c>
      <c r="C669" s="13">
        <v>211</v>
      </c>
      <c r="E669" s="13" t="s">
        <v>8221</v>
      </c>
      <c r="F669" s="13">
        <v>1</v>
      </c>
    </row>
    <row r="670" spans="2:6" x14ac:dyDescent="0.2">
      <c r="B670" s="12" t="s">
        <v>8219</v>
      </c>
      <c r="C670" s="12">
        <v>196</v>
      </c>
      <c r="E670" s="12" t="s">
        <v>8221</v>
      </c>
      <c r="F670" s="12">
        <v>3</v>
      </c>
    </row>
    <row r="671" spans="2:6" x14ac:dyDescent="0.2">
      <c r="B671" s="13" t="s">
        <v>8219</v>
      </c>
      <c r="C671" s="13">
        <v>405</v>
      </c>
      <c r="E671" s="13" t="s">
        <v>8221</v>
      </c>
      <c r="F671" s="13">
        <v>1</v>
      </c>
    </row>
    <row r="672" spans="2:6" x14ac:dyDescent="0.2">
      <c r="B672" s="12" t="s">
        <v>8219</v>
      </c>
      <c r="C672" s="12">
        <v>206</v>
      </c>
      <c r="E672" s="12" t="s">
        <v>8221</v>
      </c>
      <c r="F672" s="12">
        <v>0</v>
      </c>
    </row>
    <row r="673" spans="2:6" x14ac:dyDescent="0.2">
      <c r="B673" s="13" t="s">
        <v>8219</v>
      </c>
      <c r="C673" s="13">
        <v>335</v>
      </c>
      <c r="E673" s="13" t="s">
        <v>8221</v>
      </c>
      <c r="F673" s="13">
        <v>12</v>
      </c>
    </row>
    <row r="674" spans="2:6" x14ac:dyDescent="0.2">
      <c r="B674" s="12" t="s">
        <v>8219</v>
      </c>
      <c r="C674" s="12">
        <v>215</v>
      </c>
      <c r="E674" s="12" t="s">
        <v>8221</v>
      </c>
      <c r="F674" s="12">
        <v>0</v>
      </c>
    </row>
    <row r="675" spans="2:6" x14ac:dyDescent="0.2">
      <c r="B675" s="13" t="s">
        <v>8219</v>
      </c>
      <c r="C675" s="13">
        <v>176</v>
      </c>
      <c r="E675" s="13" t="s">
        <v>8221</v>
      </c>
      <c r="F675" s="13">
        <v>1</v>
      </c>
    </row>
    <row r="676" spans="2:6" x14ac:dyDescent="0.2">
      <c r="B676" s="12" t="s">
        <v>8219</v>
      </c>
      <c r="C676" s="12">
        <v>555</v>
      </c>
      <c r="E676" s="12" t="s">
        <v>8221</v>
      </c>
      <c r="F676" s="12">
        <v>0</v>
      </c>
    </row>
    <row r="677" spans="2:6" x14ac:dyDescent="0.2">
      <c r="B677" s="13" t="s">
        <v>8219</v>
      </c>
      <c r="C677" s="13">
        <v>116</v>
      </c>
      <c r="E677" s="13" t="s">
        <v>8221</v>
      </c>
      <c r="F677" s="13">
        <v>0</v>
      </c>
    </row>
    <row r="678" spans="2:6" x14ac:dyDescent="0.2">
      <c r="B678" s="12" t="s">
        <v>8219</v>
      </c>
      <c r="C678" s="12">
        <v>615</v>
      </c>
      <c r="E678" s="12" t="s">
        <v>8221</v>
      </c>
      <c r="F678" s="12">
        <v>2</v>
      </c>
    </row>
    <row r="679" spans="2:6" x14ac:dyDescent="0.2">
      <c r="B679" s="13" t="s">
        <v>8219</v>
      </c>
      <c r="C679" s="13">
        <v>236</v>
      </c>
      <c r="E679" s="13" t="s">
        <v>8221</v>
      </c>
      <c r="F679" s="13">
        <v>92</v>
      </c>
    </row>
    <row r="680" spans="2:6" x14ac:dyDescent="0.2">
      <c r="B680" s="12" t="s">
        <v>8219</v>
      </c>
      <c r="C680" s="12">
        <v>145</v>
      </c>
      <c r="E680" s="12" t="s">
        <v>8221</v>
      </c>
      <c r="F680" s="12">
        <v>0</v>
      </c>
    </row>
    <row r="681" spans="2:6" x14ac:dyDescent="0.2">
      <c r="B681" s="13" t="s">
        <v>8219</v>
      </c>
      <c r="C681" s="13">
        <v>167</v>
      </c>
      <c r="E681" s="13" t="s">
        <v>8221</v>
      </c>
      <c r="F681" s="13">
        <v>3</v>
      </c>
    </row>
    <row r="682" spans="2:6" x14ac:dyDescent="0.2">
      <c r="B682" s="12" t="s">
        <v>8219</v>
      </c>
      <c r="C682" s="12">
        <v>235</v>
      </c>
      <c r="E682" s="12" t="s">
        <v>8221</v>
      </c>
      <c r="F682" s="12">
        <v>10</v>
      </c>
    </row>
    <row r="683" spans="2:6" x14ac:dyDescent="0.2">
      <c r="B683" s="13" t="s">
        <v>8219</v>
      </c>
      <c r="C683" s="13">
        <v>452</v>
      </c>
      <c r="E683" s="13" t="s">
        <v>8221</v>
      </c>
      <c r="F683" s="13">
        <v>7</v>
      </c>
    </row>
    <row r="684" spans="2:6" x14ac:dyDescent="0.2">
      <c r="B684" s="12" t="s">
        <v>8219</v>
      </c>
      <c r="C684" s="12">
        <v>241</v>
      </c>
      <c r="E684" s="12" t="s">
        <v>8221</v>
      </c>
      <c r="F684" s="12">
        <v>3</v>
      </c>
    </row>
    <row r="685" spans="2:6" x14ac:dyDescent="0.2">
      <c r="B685" s="13" t="s">
        <v>8219</v>
      </c>
      <c r="C685" s="13">
        <v>28</v>
      </c>
      <c r="E685" s="13" t="s">
        <v>8221</v>
      </c>
      <c r="F685" s="13">
        <v>0</v>
      </c>
    </row>
    <row r="686" spans="2:6" x14ac:dyDescent="0.2">
      <c r="B686" s="12" t="s">
        <v>8219</v>
      </c>
      <c r="C686" s="12">
        <v>140</v>
      </c>
      <c r="E686" s="12" t="s">
        <v>8221</v>
      </c>
      <c r="F686" s="12">
        <v>1</v>
      </c>
    </row>
    <row r="687" spans="2:6" x14ac:dyDescent="0.2">
      <c r="B687" s="13" t="s">
        <v>8219</v>
      </c>
      <c r="C687" s="13">
        <v>280</v>
      </c>
      <c r="E687" s="13" t="s">
        <v>8221</v>
      </c>
      <c r="F687" s="13">
        <v>0</v>
      </c>
    </row>
    <row r="688" spans="2:6" x14ac:dyDescent="0.2">
      <c r="B688" s="12" t="s">
        <v>8219</v>
      </c>
      <c r="C688" s="12">
        <v>70</v>
      </c>
      <c r="E688" s="12" t="s">
        <v>8221</v>
      </c>
      <c r="F688" s="12">
        <v>9</v>
      </c>
    </row>
    <row r="689" spans="2:6" x14ac:dyDescent="0.2">
      <c r="B689" s="13" t="s">
        <v>8219</v>
      </c>
      <c r="C689" s="13">
        <v>160</v>
      </c>
      <c r="E689" s="13" t="s">
        <v>8221</v>
      </c>
      <c r="F689" s="13">
        <v>2</v>
      </c>
    </row>
    <row r="690" spans="2:6" x14ac:dyDescent="0.2">
      <c r="B690" s="12" t="s">
        <v>8219</v>
      </c>
      <c r="C690" s="12">
        <v>141</v>
      </c>
      <c r="E690" s="12" t="s">
        <v>8221</v>
      </c>
      <c r="F690" s="12">
        <v>1</v>
      </c>
    </row>
    <row r="691" spans="2:6" x14ac:dyDescent="0.2">
      <c r="B691" s="13" t="s">
        <v>8219</v>
      </c>
      <c r="C691" s="13">
        <v>874</v>
      </c>
      <c r="E691" s="13" t="s">
        <v>8221</v>
      </c>
      <c r="F691" s="13">
        <v>2</v>
      </c>
    </row>
    <row r="692" spans="2:6" x14ac:dyDescent="0.2">
      <c r="B692" s="12" t="s">
        <v>8219</v>
      </c>
      <c r="C692" s="12">
        <v>73</v>
      </c>
      <c r="E692" s="12" t="s">
        <v>8221</v>
      </c>
      <c r="F692" s="12">
        <v>11</v>
      </c>
    </row>
    <row r="693" spans="2:6" x14ac:dyDescent="0.2">
      <c r="B693" s="13" t="s">
        <v>8219</v>
      </c>
      <c r="C693" s="13">
        <v>294</v>
      </c>
      <c r="E693" s="13" t="s">
        <v>8221</v>
      </c>
      <c r="F693" s="13">
        <v>0</v>
      </c>
    </row>
    <row r="694" spans="2:6" x14ac:dyDescent="0.2">
      <c r="B694" s="12" t="s">
        <v>8219</v>
      </c>
      <c r="C694" s="12">
        <v>740</v>
      </c>
      <c r="E694" s="12" t="s">
        <v>8221</v>
      </c>
      <c r="F694" s="12">
        <v>0</v>
      </c>
    </row>
    <row r="695" spans="2:6" x14ac:dyDescent="0.2">
      <c r="B695" s="13" t="s">
        <v>8219</v>
      </c>
      <c r="C695" s="13">
        <v>369</v>
      </c>
      <c r="E695" s="13" t="s">
        <v>8221</v>
      </c>
      <c r="F695" s="13">
        <v>9</v>
      </c>
    </row>
    <row r="696" spans="2:6" x14ac:dyDescent="0.2">
      <c r="B696" s="12" t="s">
        <v>8219</v>
      </c>
      <c r="C696" s="12">
        <v>110</v>
      </c>
      <c r="E696" s="12" t="s">
        <v>8221</v>
      </c>
      <c r="F696" s="12">
        <v>0</v>
      </c>
    </row>
    <row r="697" spans="2:6" x14ac:dyDescent="0.2">
      <c r="B697" s="13" t="s">
        <v>8219</v>
      </c>
      <c r="C697" s="13">
        <v>455</v>
      </c>
      <c r="E697" s="13" t="s">
        <v>8221</v>
      </c>
      <c r="F697" s="13">
        <v>4</v>
      </c>
    </row>
    <row r="698" spans="2:6" x14ac:dyDescent="0.2">
      <c r="B698" s="12" t="s">
        <v>8219</v>
      </c>
      <c r="C698" s="12">
        <v>224</v>
      </c>
      <c r="E698" s="12" t="s">
        <v>8221</v>
      </c>
      <c r="F698" s="12">
        <v>1</v>
      </c>
    </row>
    <row r="699" spans="2:6" x14ac:dyDescent="0.2">
      <c r="B699" s="13" t="s">
        <v>8219</v>
      </c>
      <c r="C699" s="13">
        <v>46</v>
      </c>
      <c r="E699" s="13" t="s">
        <v>8221</v>
      </c>
      <c r="F699" s="13">
        <v>2</v>
      </c>
    </row>
    <row r="700" spans="2:6" x14ac:dyDescent="0.2">
      <c r="B700" s="12" t="s">
        <v>8219</v>
      </c>
      <c r="C700" s="12">
        <v>284</v>
      </c>
      <c r="E700" s="12" t="s">
        <v>8221</v>
      </c>
      <c r="F700" s="12">
        <v>0</v>
      </c>
    </row>
    <row r="701" spans="2:6" x14ac:dyDescent="0.2">
      <c r="B701" s="13" t="s">
        <v>8219</v>
      </c>
      <c r="C701" s="13">
        <v>98</v>
      </c>
      <c r="E701" s="13" t="s">
        <v>8221</v>
      </c>
      <c r="F701" s="13">
        <v>1</v>
      </c>
    </row>
    <row r="702" spans="2:6" x14ac:dyDescent="0.2">
      <c r="B702" s="12" t="s">
        <v>8219</v>
      </c>
      <c r="C702" s="12">
        <v>56</v>
      </c>
      <c r="E702" s="12" t="s">
        <v>8221</v>
      </c>
      <c r="F702" s="12">
        <v>17</v>
      </c>
    </row>
    <row r="703" spans="2:6" x14ac:dyDescent="0.2">
      <c r="B703" s="13" t="s">
        <v>8219</v>
      </c>
      <c r="C703" s="13">
        <v>32</v>
      </c>
      <c r="E703" s="13" t="s">
        <v>8221</v>
      </c>
      <c r="F703" s="13">
        <v>2</v>
      </c>
    </row>
    <row r="704" spans="2:6" x14ac:dyDescent="0.2">
      <c r="B704" s="12" t="s">
        <v>8219</v>
      </c>
      <c r="C704" s="12">
        <v>30</v>
      </c>
      <c r="E704" s="12" t="s">
        <v>8221</v>
      </c>
      <c r="F704" s="12">
        <v>3</v>
      </c>
    </row>
    <row r="705" spans="2:6" x14ac:dyDescent="0.2">
      <c r="B705" s="13" t="s">
        <v>8219</v>
      </c>
      <c r="C705" s="13">
        <v>70</v>
      </c>
      <c r="E705" s="13" t="s">
        <v>8221</v>
      </c>
      <c r="F705" s="13">
        <v>41</v>
      </c>
    </row>
    <row r="706" spans="2:6" x14ac:dyDescent="0.2">
      <c r="B706" s="12" t="s">
        <v>8219</v>
      </c>
      <c r="C706" s="12">
        <v>44</v>
      </c>
      <c r="E706" s="12" t="s">
        <v>8221</v>
      </c>
      <c r="F706" s="12">
        <v>2</v>
      </c>
    </row>
    <row r="707" spans="2:6" x14ac:dyDescent="0.2">
      <c r="B707" s="13" t="s">
        <v>8219</v>
      </c>
      <c r="C707" s="13">
        <v>92</v>
      </c>
      <c r="E707" s="13" t="s">
        <v>8221</v>
      </c>
      <c r="F707" s="13">
        <v>3</v>
      </c>
    </row>
    <row r="708" spans="2:6" x14ac:dyDescent="0.2">
      <c r="B708" s="12" t="s">
        <v>8219</v>
      </c>
      <c r="C708" s="12">
        <v>205</v>
      </c>
      <c r="E708" s="12" t="s">
        <v>8221</v>
      </c>
      <c r="F708" s="12">
        <v>8</v>
      </c>
    </row>
    <row r="709" spans="2:6" x14ac:dyDescent="0.2">
      <c r="B709" s="13" t="s">
        <v>8219</v>
      </c>
      <c r="C709" s="13">
        <v>23</v>
      </c>
      <c r="E709" s="13" t="s">
        <v>8221</v>
      </c>
      <c r="F709" s="13">
        <v>0</v>
      </c>
    </row>
    <row r="710" spans="2:6" x14ac:dyDescent="0.2">
      <c r="B710" s="12" t="s">
        <v>8219</v>
      </c>
      <c r="C710" s="12">
        <v>4</v>
      </c>
      <c r="E710" s="12" t="s">
        <v>8221</v>
      </c>
      <c r="F710" s="12">
        <v>1</v>
      </c>
    </row>
    <row r="711" spans="2:6" x14ac:dyDescent="0.2">
      <c r="B711" s="13" t="s">
        <v>8219</v>
      </c>
      <c r="C711" s="13">
        <v>112</v>
      </c>
      <c r="E711" s="13" t="s">
        <v>8221</v>
      </c>
      <c r="F711" s="13">
        <v>3</v>
      </c>
    </row>
    <row r="712" spans="2:6" x14ac:dyDescent="0.2">
      <c r="B712" s="12" t="s">
        <v>8219</v>
      </c>
      <c r="C712" s="12">
        <v>27</v>
      </c>
      <c r="E712" s="12" t="s">
        <v>8221</v>
      </c>
      <c r="F712" s="12">
        <v>4</v>
      </c>
    </row>
    <row r="713" spans="2:6" x14ac:dyDescent="0.2">
      <c r="B713" s="13" t="s">
        <v>8219</v>
      </c>
      <c r="C713" s="13">
        <v>11</v>
      </c>
      <c r="E713" s="13" t="s">
        <v>8221</v>
      </c>
      <c r="F713" s="13">
        <v>9</v>
      </c>
    </row>
    <row r="714" spans="2:6" x14ac:dyDescent="0.2">
      <c r="B714" s="12" t="s">
        <v>8219</v>
      </c>
      <c r="C714" s="12">
        <v>26</v>
      </c>
      <c r="E714" s="12" t="s">
        <v>8221</v>
      </c>
      <c r="F714" s="12">
        <v>16</v>
      </c>
    </row>
    <row r="715" spans="2:6" x14ac:dyDescent="0.2">
      <c r="B715" s="13" t="s">
        <v>8219</v>
      </c>
      <c r="C715" s="13">
        <v>77</v>
      </c>
      <c r="E715" s="13" t="s">
        <v>8221</v>
      </c>
      <c r="F715" s="13">
        <v>1</v>
      </c>
    </row>
    <row r="716" spans="2:6" x14ac:dyDescent="0.2">
      <c r="B716" s="12" t="s">
        <v>8219</v>
      </c>
      <c r="C716" s="12">
        <v>136</v>
      </c>
      <c r="E716" s="12" t="s">
        <v>8221</v>
      </c>
      <c r="F716" s="12">
        <v>7</v>
      </c>
    </row>
    <row r="717" spans="2:6" x14ac:dyDescent="0.2">
      <c r="B717" s="13" t="s">
        <v>8219</v>
      </c>
      <c r="C717" s="13">
        <v>157</v>
      </c>
      <c r="E717" s="13" t="s">
        <v>8221</v>
      </c>
      <c r="F717" s="13">
        <v>0</v>
      </c>
    </row>
    <row r="718" spans="2:6" x14ac:dyDescent="0.2">
      <c r="B718" s="12" t="s">
        <v>8219</v>
      </c>
      <c r="C718" s="12">
        <v>158</v>
      </c>
      <c r="E718" s="12" t="s">
        <v>8221</v>
      </c>
      <c r="F718" s="12">
        <v>0</v>
      </c>
    </row>
    <row r="719" spans="2:6" x14ac:dyDescent="0.2">
      <c r="B719" s="13" t="s">
        <v>8219</v>
      </c>
      <c r="C719" s="13">
        <v>27</v>
      </c>
      <c r="E719" s="13" t="s">
        <v>8221</v>
      </c>
      <c r="F719" s="13">
        <v>0</v>
      </c>
    </row>
    <row r="720" spans="2:6" x14ac:dyDescent="0.2">
      <c r="B720" s="12" t="s">
        <v>8219</v>
      </c>
      <c r="C720" s="12">
        <v>23</v>
      </c>
      <c r="E720" s="12" t="s">
        <v>8221</v>
      </c>
      <c r="F720" s="12">
        <v>0</v>
      </c>
    </row>
    <row r="721" spans="2:6" x14ac:dyDescent="0.2">
      <c r="B721" s="13" t="s">
        <v>8219</v>
      </c>
      <c r="C721" s="13">
        <v>17</v>
      </c>
      <c r="E721" s="13" t="s">
        <v>8221</v>
      </c>
      <c r="F721" s="13">
        <v>0</v>
      </c>
    </row>
    <row r="722" spans="2:6" x14ac:dyDescent="0.2">
      <c r="B722" s="12" t="s">
        <v>8219</v>
      </c>
      <c r="C722" s="12">
        <v>37</v>
      </c>
      <c r="E722" s="12" t="s">
        <v>8221</v>
      </c>
      <c r="F722" s="12">
        <v>1</v>
      </c>
    </row>
    <row r="723" spans="2:6" x14ac:dyDescent="0.2">
      <c r="B723" s="13" t="s">
        <v>8219</v>
      </c>
      <c r="C723" s="13">
        <v>65</v>
      </c>
      <c r="E723" s="13" t="s">
        <v>8221</v>
      </c>
      <c r="F723" s="13">
        <v>2</v>
      </c>
    </row>
    <row r="724" spans="2:6" x14ac:dyDescent="0.2">
      <c r="B724" s="12" t="s">
        <v>8219</v>
      </c>
      <c r="C724" s="12">
        <v>18</v>
      </c>
      <c r="E724" s="12" t="s">
        <v>8221</v>
      </c>
      <c r="F724" s="12">
        <v>1</v>
      </c>
    </row>
    <row r="725" spans="2:6" x14ac:dyDescent="0.2">
      <c r="B725" s="13" t="s">
        <v>8219</v>
      </c>
      <c r="C725" s="13">
        <v>25</v>
      </c>
      <c r="E725" s="13" t="s">
        <v>8221</v>
      </c>
      <c r="F725" s="13">
        <v>15</v>
      </c>
    </row>
    <row r="726" spans="2:6" x14ac:dyDescent="0.2">
      <c r="B726" s="12" t="s">
        <v>8219</v>
      </c>
      <c r="C726" s="12">
        <v>104</v>
      </c>
      <c r="E726" s="12" t="s">
        <v>8221</v>
      </c>
      <c r="F726" s="12">
        <v>1</v>
      </c>
    </row>
    <row r="727" spans="2:6" x14ac:dyDescent="0.2">
      <c r="B727" s="13" t="s">
        <v>8219</v>
      </c>
      <c r="C727" s="13">
        <v>108</v>
      </c>
      <c r="E727" s="13" t="s">
        <v>8221</v>
      </c>
      <c r="F727" s="13">
        <v>1</v>
      </c>
    </row>
    <row r="728" spans="2:6" x14ac:dyDescent="0.2">
      <c r="B728" s="12" t="s">
        <v>8219</v>
      </c>
      <c r="C728" s="12">
        <v>38</v>
      </c>
      <c r="E728" s="12" t="s">
        <v>8221</v>
      </c>
      <c r="F728" s="12">
        <v>0</v>
      </c>
    </row>
    <row r="729" spans="2:6" x14ac:dyDescent="0.2">
      <c r="B729" s="13" t="s">
        <v>8219</v>
      </c>
      <c r="C729" s="13">
        <v>88</v>
      </c>
      <c r="E729" s="13" t="s">
        <v>8221</v>
      </c>
      <c r="F729" s="13">
        <v>39</v>
      </c>
    </row>
    <row r="730" spans="2:6" x14ac:dyDescent="0.2">
      <c r="B730" s="12" t="s">
        <v>8219</v>
      </c>
      <c r="C730" s="12">
        <v>82</v>
      </c>
      <c r="E730" s="12" t="s">
        <v>8221</v>
      </c>
      <c r="F730" s="12">
        <v>103</v>
      </c>
    </row>
    <row r="731" spans="2:6" x14ac:dyDescent="0.2">
      <c r="B731" s="13" t="s">
        <v>8219</v>
      </c>
      <c r="C731" s="13">
        <v>126</v>
      </c>
      <c r="E731" s="13" t="s">
        <v>8221</v>
      </c>
      <c r="F731" s="13">
        <v>0</v>
      </c>
    </row>
    <row r="732" spans="2:6" x14ac:dyDescent="0.2">
      <c r="B732" s="12" t="s">
        <v>8219</v>
      </c>
      <c r="C732" s="12">
        <v>133</v>
      </c>
      <c r="E732" s="12" t="s">
        <v>8221</v>
      </c>
      <c r="F732" s="12">
        <v>39</v>
      </c>
    </row>
    <row r="733" spans="2:6" x14ac:dyDescent="0.2">
      <c r="B733" s="13" t="s">
        <v>8219</v>
      </c>
      <c r="C733" s="13">
        <v>47</v>
      </c>
      <c r="E733" s="13" t="s">
        <v>8221</v>
      </c>
      <c r="F733" s="13">
        <v>15</v>
      </c>
    </row>
    <row r="734" spans="2:6" x14ac:dyDescent="0.2">
      <c r="B734" s="12" t="s">
        <v>8219</v>
      </c>
      <c r="C734" s="12">
        <v>58</v>
      </c>
      <c r="E734" s="12" t="s">
        <v>8221</v>
      </c>
      <c r="F734" s="12">
        <v>22</v>
      </c>
    </row>
    <row r="735" spans="2:6" x14ac:dyDescent="0.2">
      <c r="B735" s="13" t="s">
        <v>8219</v>
      </c>
      <c r="C735" s="13">
        <v>32</v>
      </c>
      <c r="E735" s="13" t="s">
        <v>8221</v>
      </c>
      <c r="F735" s="13">
        <v>92</v>
      </c>
    </row>
    <row r="736" spans="2:6" x14ac:dyDescent="0.2">
      <c r="B736" s="12" t="s">
        <v>8219</v>
      </c>
      <c r="C736" s="12">
        <v>37</v>
      </c>
      <c r="E736" s="12" t="s">
        <v>8221</v>
      </c>
      <c r="F736" s="12">
        <v>25</v>
      </c>
    </row>
    <row r="737" spans="2:6" x14ac:dyDescent="0.2">
      <c r="B737" s="13" t="s">
        <v>8219</v>
      </c>
      <c r="C737" s="13">
        <v>87</v>
      </c>
      <c r="E737" s="13" t="s">
        <v>8221</v>
      </c>
      <c r="F737" s="13">
        <v>19</v>
      </c>
    </row>
    <row r="738" spans="2:6" x14ac:dyDescent="0.2">
      <c r="B738" s="12" t="s">
        <v>8219</v>
      </c>
      <c r="C738" s="12">
        <v>15</v>
      </c>
      <c r="E738" s="12" t="s">
        <v>8221</v>
      </c>
      <c r="F738" s="12">
        <v>19</v>
      </c>
    </row>
    <row r="739" spans="2:6" x14ac:dyDescent="0.2">
      <c r="B739" s="13" t="s">
        <v>8219</v>
      </c>
      <c r="C739" s="13">
        <v>27</v>
      </c>
      <c r="E739" s="13" t="s">
        <v>8221</v>
      </c>
      <c r="F739" s="13">
        <v>13</v>
      </c>
    </row>
    <row r="740" spans="2:6" x14ac:dyDescent="0.2">
      <c r="B740" s="12" t="s">
        <v>8219</v>
      </c>
      <c r="C740" s="12">
        <v>19</v>
      </c>
      <c r="E740" s="12" t="s">
        <v>8221</v>
      </c>
      <c r="F740" s="12">
        <v>124</v>
      </c>
    </row>
    <row r="741" spans="2:6" x14ac:dyDescent="0.2">
      <c r="B741" s="13" t="s">
        <v>8219</v>
      </c>
      <c r="C741" s="13">
        <v>17</v>
      </c>
      <c r="E741" s="13" t="s">
        <v>8221</v>
      </c>
      <c r="F741" s="13">
        <v>4</v>
      </c>
    </row>
    <row r="742" spans="2:6" x14ac:dyDescent="0.2">
      <c r="B742" s="12" t="s">
        <v>8219</v>
      </c>
      <c r="C742" s="12">
        <v>26</v>
      </c>
      <c r="E742" s="12" t="s">
        <v>8221</v>
      </c>
      <c r="F742" s="12">
        <v>10</v>
      </c>
    </row>
    <row r="743" spans="2:6" x14ac:dyDescent="0.2">
      <c r="B743" s="13" t="s">
        <v>8219</v>
      </c>
      <c r="C743" s="13">
        <v>28</v>
      </c>
      <c r="E743" s="13" t="s">
        <v>8221</v>
      </c>
      <c r="F743" s="13">
        <v>15</v>
      </c>
    </row>
    <row r="744" spans="2:6" x14ac:dyDescent="0.2">
      <c r="B744" s="12" t="s">
        <v>8219</v>
      </c>
      <c r="C744" s="12">
        <v>37</v>
      </c>
      <c r="E744" s="12" t="s">
        <v>8221</v>
      </c>
      <c r="F744" s="12">
        <v>38</v>
      </c>
    </row>
    <row r="745" spans="2:6" x14ac:dyDescent="0.2">
      <c r="B745" s="13" t="s">
        <v>8219</v>
      </c>
      <c r="C745" s="13">
        <v>128</v>
      </c>
      <c r="E745" s="13" t="s">
        <v>8221</v>
      </c>
      <c r="F745" s="13">
        <v>152</v>
      </c>
    </row>
    <row r="746" spans="2:6" x14ac:dyDescent="0.2">
      <c r="B746" s="12" t="s">
        <v>8219</v>
      </c>
      <c r="C746" s="12">
        <v>10</v>
      </c>
      <c r="E746" s="12" t="s">
        <v>8221</v>
      </c>
      <c r="F746" s="12">
        <v>24</v>
      </c>
    </row>
    <row r="747" spans="2:6" x14ac:dyDescent="0.2">
      <c r="B747" s="13" t="s">
        <v>8219</v>
      </c>
      <c r="C747" s="13">
        <v>83</v>
      </c>
      <c r="E747" s="13" t="s">
        <v>8221</v>
      </c>
      <c r="F747" s="13">
        <v>76</v>
      </c>
    </row>
    <row r="748" spans="2:6" x14ac:dyDescent="0.2">
      <c r="B748" s="12" t="s">
        <v>8219</v>
      </c>
      <c r="C748" s="12">
        <v>46</v>
      </c>
      <c r="E748" s="12" t="s">
        <v>8221</v>
      </c>
      <c r="F748" s="12">
        <v>185</v>
      </c>
    </row>
    <row r="749" spans="2:6" x14ac:dyDescent="0.2">
      <c r="B749" s="13" t="s">
        <v>8219</v>
      </c>
      <c r="C749" s="13">
        <v>90</v>
      </c>
      <c r="E749" s="13" t="s">
        <v>8221</v>
      </c>
      <c r="F749" s="13">
        <v>33</v>
      </c>
    </row>
    <row r="750" spans="2:6" x14ac:dyDescent="0.2">
      <c r="B750" s="12" t="s">
        <v>8219</v>
      </c>
      <c r="C750" s="12">
        <v>81</v>
      </c>
      <c r="E750" s="12" t="s">
        <v>8221</v>
      </c>
      <c r="F750" s="12">
        <v>108</v>
      </c>
    </row>
    <row r="751" spans="2:6" x14ac:dyDescent="0.2">
      <c r="B751" s="13" t="s">
        <v>8219</v>
      </c>
      <c r="C751" s="13">
        <v>32</v>
      </c>
      <c r="E751" s="13" t="s">
        <v>8221</v>
      </c>
      <c r="F751" s="13">
        <v>29</v>
      </c>
    </row>
    <row r="752" spans="2:6" x14ac:dyDescent="0.2">
      <c r="B752" s="12" t="s">
        <v>8219</v>
      </c>
      <c r="C752" s="12">
        <v>20</v>
      </c>
      <c r="E752" s="12" t="s">
        <v>8221</v>
      </c>
      <c r="F752" s="12">
        <v>24</v>
      </c>
    </row>
    <row r="753" spans="2:6" x14ac:dyDescent="0.2">
      <c r="B753" s="13" t="s">
        <v>8219</v>
      </c>
      <c r="C753" s="13">
        <v>70</v>
      </c>
      <c r="E753" s="13" t="s">
        <v>8221</v>
      </c>
      <c r="F753" s="13">
        <v>4</v>
      </c>
    </row>
    <row r="754" spans="2:6" x14ac:dyDescent="0.2">
      <c r="B754" s="12" t="s">
        <v>8219</v>
      </c>
      <c r="C754" s="12">
        <v>168</v>
      </c>
      <c r="E754" s="12" t="s">
        <v>8221</v>
      </c>
      <c r="F754" s="12">
        <v>4</v>
      </c>
    </row>
    <row r="755" spans="2:6" x14ac:dyDescent="0.2">
      <c r="B755" s="13" t="s">
        <v>8219</v>
      </c>
      <c r="C755" s="13">
        <v>34</v>
      </c>
      <c r="E755" s="13" t="s">
        <v>8221</v>
      </c>
      <c r="F755" s="13">
        <v>15</v>
      </c>
    </row>
    <row r="756" spans="2:6" x14ac:dyDescent="0.2">
      <c r="B756" s="12" t="s">
        <v>8219</v>
      </c>
      <c r="C756" s="12">
        <v>48</v>
      </c>
      <c r="E756" s="12" t="s">
        <v>8221</v>
      </c>
      <c r="F756" s="12">
        <v>4</v>
      </c>
    </row>
    <row r="757" spans="2:6" x14ac:dyDescent="0.2">
      <c r="B757" s="13" t="s">
        <v>8219</v>
      </c>
      <c r="C757" s="13">
        <v>48</v>
      </c>
      <c r="E757" s="13" t="s">
        <v>8221</v>
      </c>
      <c r="F757" s="13">
        <v>139</v>
      </c>
    </row>
    <row r="758" spans="2:6" x14ac:dyDescent="0.2">
      <c r="B758" s="12" t="s">
        <v>8219</v>
      </c>
      <c r="C758" s="12">
        <v>221</v>
      </c>
      <c r="E758" s="12" t="s">
        <v>8221</v>
      </c>
      <c r="F758" s="12">
        <v>2</v>
      </c>
    </row>
    <row r="759" spans="2:6" x14ac:dyDescent="0.2">
      <c r="B759" s="13" t="s">
        <v>8219</v>
      </c>
      <c r="C759" s="13">
        <v>107</v>
      </c>
      <c r="E759" s="13" t="s">
        <v>8221</v>
      </c>
      <c r="F759" s="13">
        <v>18</v>
      </c>
    </row>
    <row r="760" spans="2:6" x14ac:dyDescent="0.2">
      <c r="B760" s="12" t="s">
        <v>8219</v>
      </c>
      <c r="C760" s="12">
        <v>45</v>
      </c>
      <c r="E760" s="12" t="s">
        <v>8221</v>
      </c>
      <c r="F760" s="12">
        <v>81</v>
      </c>
    </row>
    <row r="761" spans="2:6" x14ac:dyDescent="0.2">
      <c r="B761" s="13" t="s">
        <v>8219</v>
      </c>
      <c r="C761" s="13">
        <v>36</v>
      </c>
      <c r="E761" s="13" t="s">
        <v>8221</v>
      </c>
      <c r="F761" s="13">
        <v>86</v>
      </c>
    </row>
    <row r="762" spans="2:6" x14ac:dyDescent="0.2">
      <c r="B762" s="12" t="s">
        <v>8219</v>
      </c>
      <c r="C762" s="12">
        <v>101</v>
      </c>
      <c r="E762" s="12" t="s">
        <v>8221</v>
      </c>
      <c r="F762" s="12">
        <v>140</v>
      </c>
    </row>
    <row r="763" spans="2:6" x14ac:dyDescent="0.2">
      <c r="B763" s="13" t="s">
        <v>8219</v>
      </c>
      <c r="C763" s="13">
        <v>62</v>
      </c>
      <c r="E763" s="13" t="s">
        <v>8221</v>
      </c>
      <c r="F763" s="13">
        <v>37</v>
      </c>
    </row>
    <row r="764" spans="2:6" x14ac:dyDescent="0.2">
      <c r="B764" s="12" t="s">
        <v>8219</v>
      </c>
      <c r="C764" s="12">
        <v>32</v>
      </c>
      <c r="E764" s="12" t="s">
        <v>8221</v>
      </c>
      <c r="F764" s="12">
        <v>6</v>
      </c>
    </row>
    <row r="765" spans="2:6" x14ac:dyDescent="0.2">
      <c r="B765" s="13" t="s">
        <v>8219</v>
      </c>
      <c r="C765" s="13">
        <v>89</v>
      </c>
      <c r="E765" s="13" t="s">
        <v>8221</v>
      </c>
      <c r="F765" s="13">
        <v>113</v>
      </c>
    </row>
    <row r="766" spans="2:6" x14ac:dyDescent="0.2">
      <c r="B766" s="12" t="s">
        <v>8219</v>
      </c>
      <c r="C766" s="12">
        <v>93</v>
      </c>
      <c r="E766" s="12" t="s">
        <v>8221</v>
      </c>
      <c r="F766" s="12">
        <v>37</v>
      </c>
    </row>
    <row r="767" spans="2:6" x14ac:dyDescent="0.2">
      <c r="B767" s="13" t="s">
        <v>8219</v>
      </c>
      <c r="C767" s="13">
        <v>98</v>
      </c>
      <c r="E767" s="13" t="s">
        <v>8221</v>
      </c>
      <c r="F767" s="13">
        <v>18</v>
      </c>
    </row>
    <row r="768" spans="2:6" x14ac:dyDescent="0.2">
      <c r="B768" s="12" t="s">
        <v>8219</v>
      </c>
      <c r="C768" s="12">
        <v>82</v>
      </c>
      <c r="E768" s="12" t="s">
        <v>8221</v>
      </c>
      <c r="F768" s="12">
        <v>75</v>
      </c>
    </row>
    <row r="769" spans="2:6" x14ac:dyDescent="0.2">
      <c r="B769" s="13" t="s">
        <v>8219</v>
      </c>
      <c r="C769" s="13">
        <v>116</v>
      </c>
      <c r="E769" s="13" t="s">
        <v>8221</v>
      </c>
      <c r="F769" s="13">
        <v>52</v>
      </c>
    </row>
    <row r="770" spans="2:6" x14ac:dyDescent="0.2">
      <c r="B770" s="12" t="s">
        <v>8219</v>
      </c>
      <c r="C770" s="12">
        <v>52</v>
      </c>
      <c r="E770" s="12" t="s">
        <v>8221</v>
      </c>
      <c r="F770" s="12">
        <v>122</v>
      </c>
    </row>
    <row r="771" spans="2:6" x14ac:dyDescent="0.2">
      <c r="B771" s="13" t="s">
        <v>8219</v>
      </c>
      <c r="C771" s="13">
        <v>23</v>
      </c>
      <c r="E771" s="13" t="s">
        <v>8221</v>
      </c>
      <c r="F771" s="13">
        <v>8</v>
      </c>
    </row>
    <row r="772" spans="2:6" x14ac:dyDescent="0.2">
      <c r="B772" s="12" t="s">
        <v>8219</v>
      </c>
      <c r="C772" s="12">
        <v>77</v>
      </c>
      <c r="E772" s="12" t="s">
        <v>8221</v>
      </c>
      <c r="F772" s="12">
        <v>8</v>
      </c>
    </row>
    <row r="773" spans="2:6" x14ac:dyDescent="0.2">
      <c r="B773" s="13" t="s">
        <v>8219</v>
      </c>
      <c r="C773" s="13">
        <v>49</v>
      </c>
      <c r="E773" s="13" t="s">
        <v>8221</v>
      </c>
      <c r="F773" s="13">
        <v>96</v>
      </c>
    </row>
    <row r="774" spans="2:6" x14ac:dyDescent="0.2">
      <c r="B774" s="12" t="s">
        <v>8219</v>
      </c>
      <c r="C774" s="12">
        <v>59</v>
      </c>
      <c r="E774" s="12" t="s">
        <v>8221</v>
      </c>
      <c r="F774" s="12">
        <v>9</v>
      </c>
    </row>
    <row r="775" spans="2:6" x14ac:dyDescent="0.2">
      <c r="B775" s="13" t="s">
        <v>8219</v>
      </c>
      <c r="C775" s="13">
        <v>113</v>
      </c>
      <c r="E775" s="13" t="s">
        <v>8221</v>
      </c>
      <c r="F775" s="13">
        <v>2</v>
      </c>
    </row>
    <row r="776" spans="2:6" x14ac:dyDescent="0.2">
      <c r="B776" s="12" t="s">
        <v>8219</v>
      </c>
      <c r="C776" s="12">
        <v>34</v>
      </c>
      <c r="E776" s="12" t="s">
        <v>8221</v>
      </c>
      <c r="F776" s="12">
        <v>26</v>
      </c>
    </row>
    <row r="777" spans="2:6" x14ac:dyDescent="0.2">
      <c r="B777" s="13" t="s">
        <v>8219</v>
      </c>
      <c r="C777" s="13">
        <v>42</v>
      </c>
      <c r="E777" s="13" t="s">
        <v>8221</v>
      </c>
      <c r="F777" s="13">
        <v>23</v>
      </c>
    </row>
    <row r="778" spans="2:6" x14ac:dyDescent="0.2">
      <c r="B778" s="12" t="s">
        <v>8219</v>
      </c>
      <c r="C778" s="12">
        <v>42</v>
      </c>
      <c r="E778" s="12" t="s">
        <v>8221</v>
      </c>
      <c r="F778" s="12">
        <v>0</v>
      </c>
    </row>
    <row r="779" spans="2:6" x14ac:dyDescent="0.2">
      <c r="B779" s="13" t="s">
        <v>8219</v>
      </c>
      <c r="C779" s="13">
        <v>49</v>
      </c>
      <c r="E779" s="13" t="s">
        <v>8221</v>
      </c>
      <c r="F779" s="13">
        <v>140</v>
      </c>
    </row>
    <row r="780" spans="2:6" x14ac:dyDescent="0.2">
      <c r="B780" s="12" t="s">
        <v>8219</v>
      </c>
      <c r="C780" s="12">
        <v>56</v>
      </c>
      <c r="E780" s="12" t="s">
        <v>8221</v>
      </c>
      <c r="F780" s="12">
        <v>0</v>
      </c>
    </row>
    <row r="781" spans="2:6" x14ac:dyDescent="0.2">
      <c r="B781" s="13" t="s">
        <v>8219</v>
      </c>
      <c r="C781" s="13">
        <v>25</v>
      </c>
      <c r="E781" s="13" t="s">
        <v>8221</v>
      </c>
      <c r="F781" s="13">
        <v>6</v>
      </c>
    </row>
    <row r="782" spans="2:6" x14ac:dyDescent="0.2">
      <c r="B782" s="12" t="s">
        <v>8219</v>
      </c>
      <c r="C782" s="12">
        <v>52</v>
      </c>
      <c r="E782" s="12" t="s">
        <v>8221</v>
      </c>
      <c r="F782" s="12">
        <v>100</v>
      </c>
    </row>
    <row r="783" spans="2:6" x14ac:dyDescent="0.2">
      <c r="B783" s="13" t="s">
        <v>8219</v>
      </c>
      <c r="C783" s="13">
        <v>34</v>
      </c>
      <c r="E783" s="13" t="s">
        <v>8221</v>
      </c>
      <c r="F783" s="13">
        <v>0</v>
      </c>
    </row>
    <row r="784" spans="2:6" x14ac:dyDescent="0.2">
      <c r="B784" s="12" t="s">
        <v>8219</v>
      </c>
      <c r="C784" s="12">
        <v>67</v>
      </c>
      <c r="E784" s="12" t="s">
        <v>8221</v>
      </c>
      <c r="F784" s="12">
        <v>4</v>
      </c>
    </row>
    <row r="785" spans="2:6" x14ac:dyDescent="0.2">
      <c r="B785" s="13" t="s">
        <v>8219</v>
      </c>
      <c r="C785" s="13">
        <v>70</v>
      </c>
      <c r="E785" s="13" t="s">
        <v>8221</v>
      </c>
      <c r="F785" s="13">
        <v>8</v>
      </c>
    </row>
    <row r="786" spans="2:6" x14ac:dyDescent="0.2">
      <c r="B786" s="12" t="s">
        <v>8219</v>
      </c>
      <c r="C786" s="12">
        <v>89</v>
      </c>
      <c r="E786" s="12" t="s">
        <v>8221</v>
      </c>
      <c r="F786" s="12">
        <v>0</v>
      </c>
    </row>
    <row r="787" spans="2:6" x14ac:dyDescent="0.2">
      <c r="B787" s="13" t="s">
        <v>8219</v>
      </c>
      <c r="C787" s="13">
        <v>107</v>
      </c>
      <c r="E787" s="13" t="s">
        <v>8221</v>
      </c>
      <c r="F787" s="13">
        <v>16</v>
      </c>
    </row>
    <row r="788" spans="2:6" x14ac:dyDescent="0.2">
      <c r="B788" s="12" t="s">
        <v>8219</v>
      </c>
      <c r="C788" s="12">
        <v>159</v>
      </c>
      <c r="E788" s="12" t="s">
        <v>8221</v>
      </c>
      <c r="F788" s="12">
        <v>2</v>
      </c>
    </row>
    <row r="789" spans="2:6" x14ac:dyDescent="0.2">
      <c r="B789" s="13" t="s">
        <v>8219</v>
      </c>
      <c r="C789" s="13">
        <v>181</v>
      </c>
      <c r="E789" s="13" t="s">
        <v>8221</v>
      </c>
      <c r="F789" s="13">
        <v>48</v>
      </c>
    </row>
    <row r="790" spans="2:6" x14ac:dyDescent="0.2">
      <c r="B790" s="12" t="s">
        <v>8219</v>
      </c>
      <c r="C790" s="12">
        <v>131</v>
      </c>
      <c r="E790" s="12" t="s">
        <v>8221</v>
      </c>
      <c r="F790" s="12">
        <v>2</v>
      </c>
    </row>
    <row r="791" spans="2:6" x14ac:dyDescent="0.2">
      <c r="B791" s="13" t="s">
        <v>8219</v>
      </c>
      <c r="C791" s="13">
        <v>125</v>
      </c>
      <c r="E791" s="13" t="s">
        <v>8221</v>
      </c>
      <c r="F791" s="13">
        <v>2</v>
      </c>
    </row>
    <row r="792" spans="2:6" x14ac:dyDescent="0.2">
      <c r="B792" s="12" t="s">
        <v>8219</v>
      </c>
      <c r="C792" s="12">
        <v>61</v>
      </c>
      <c r="E792" s="12" t="s">
        <v>8221</v>
      </c>
      <c r="F792" s="12">
        <v>1</v>
      </c>
    </row>
    <row r="793" spans="2:6" x14ac:dyDescent="0.2">
      <c r="B793" s="13" t="s">
        <v>8219</v>
      </c>
      <c r="C793" s="13">
        <v>90</v>
      </c>
      <c r="E793" s="13" t="s">
        <v>8221</v>
      </c>
      <c r="F793" s="13">
        <v>17</v>
      </c>
    </row>
    <row r="794" spans="2:6" x14ac:dyDescent="0.2">
      <c r="B794" s="12" t="s">
        <v>8219</v>
      </c>
      <c r="C794" s="12">
        <v>35</v>
      </c>
      <c r="E794" s="12" t="s">
        <v>8221</v>
      </c>
      <c r="F794" s="12">
        <v>0</v>
      </c>
    </row>
    <row r="795" spans="2:6" x14ac:dyDescent="0.2">
      <c r="B795" s="13" t="s">
        <v>8219</v>
      </c>
      <c r="C795" s="13">
        <v>90</v>
      </c>
      <c r="E795" s="13" t="s">
        <v>8221</v>
      </c>
      <c r="F795" s="13">
        <v>11</v>
      </c>
    </row>
    <row r="796" spans="2:6" x14ac:dyDescent="0.2">
      <c r="B796" s="12" t="s">
        <v>8219</v>
      </c>
      <c r="C796" s="12">
        <v>4</v>
      </c>
      <c r="E796" s="12" t="s">
        <v>8221</v>
      </c>
      <c r="F796" s="12">
        <v>95</v>
      </c>
    </row>
    <row r="797" spans="2:6" x14ac:dyDescent="0.2">
      <c r="B797" s="13" t="s">
        <v>8219</v>
      </c>
      <c r="C797" s="13">
        <v>120</v>
      </c>
      <c r="E797" s="13" t="s">
        <v>8221</v>
      </c>
      <c r="F797" s="13">
        <v>13</v>
      </c>
    </row>
    <row r="798" spans="2:6" x14ac:dyDescent="0.2">
      <c r="B798" s="12" t="s">
        <v>8219</v>
      </c>
      <c r="C798" s="12">
        <v>14</v>
      </c>
      <c r="E798" s="12" t="s">
        <v>8221</v>
      </c>
      <c r="F798" s="12">
        <v>2</v>
      </c>
    </row>
    <row r="799" spans="2:6" x14ac:dyDescent="0.2">
      <c r="B799" s="13" t="s">
        <v>8219</v>
      </c>
      <c r="C799" s="13">
        <v>27</v>
      </c>
      <c r="E799" s="13" t="s">
        <v>8221</v>
      </c>
      <c r="F799" s="13">
        <v>2</v>
      </c>
    </row>
    <row r="800" spans="2:6" x14ac:dyDescent="0.2">
      <c r="B800" s="12" t="s">
        <v>8219</v>
      </c>
      <c r="C800" s="12">
        <v>49</v>
      </c>
      <c r="E800" s="12" t="s">
        <v>8221</v>
      </c>
      <c r="F800" s="12">
        <v>3</v>
      </c>
    </row>
    <row r="801" spans="2:6" x14ac:dyDescent="0.2">
      <c r="B801" s="13" t="s">
        <v>8219</v>
      </c>
      <c r="C801" s="13">
        <v>102</v>
      </c>
      <c r="E801" s="13" t="s">
        <v>8221</v>
      </c>
      <c r="F801" s="13">
        <v>0</v>
      </c>
    </row>
    <row r="802" spans="2:6" x14ac:dyDescent="0.2">
      <c r="B802" s="12" t="s">
        <v>8219</v>
      </c>
      <c r="C802" s="12">
        <v>3</v>
      </c>
      <c r="E802" s="12" t="s">
        <v>8221</v>
      </c>
      <c r="F802" s="12">
        <v>0</v>
      </c>
    </row>
    <row r="803" spans="2:6" x14ac:dyDescent="0.2">
      <c r="B803" s="13" t="s">
        <v>8219</v>
      </c>
      <c r="C803" s="13">
        <v>25</v>
      </c>
      <c r="E803" s="13" t="s">
        <v>8221</v>
      </c>
      <c r="F803" s="13">
        <v>0</v>
      </c>
    </row>
    <row r="804" spans="2:6" x14ac:dyDescent="0.2">
      <c r="B804" s="12" t="s">
        <v>8219</v>
      </c>
      <c r="C804" s="12">
        <v>118</v>
      </c>
      <c r="E804" s="12" t="s">
        <v>8221</v>
      </c>
      <c r="F804" s="12">
        <v>2</v>
      </c>
    </row>
    <row r="805" spans="2:6" x14ac:dyDescent="0.2">
      <c r="B805" s="13" t="s">
        <v>8219</v>
      </c>
      <c r="C805" s="13">
        <v>57</v>
      </c>
      <c r="E805" s="13" t="s">
        <v>8221</v>
      </c>
      <c r="F805" s="13">
        <v>24</v>
      </c>
    </row>
    <row r="806" spans="2:6" x14ac:dyDescent="0.2">
      <c r="B806" s="12" t="s">
        <v>8219</v>
      </c>
      <c r="C806" s="12">
        <v>11</v>
      </c>
      <c r="E806" s="12" t="s">
        <v>8221</v>
      </c>
      <c r="F806" s="12">
        <v>25</v>
      </c>
    </row>
    <row r="807" spans="2:6" x14ac:dyDescent="0.2">
      <c r="B807" s="13" t="s">
        <v>8219</v>
      </c>
      <c r="C807" s="13">
        <v>33</v>
      </c>
      <c r="E807" s="13" t="s">
        <v>8221</v>
      </c>
      <c r="F807" s="13">
        <v>3</v>
      </c>
    </row>
    <row r="808" spans="2:6" x14ac:dyDescent="0.2">
      <c r="B808" s="12" t="s">
        <v>8219</v>
      </c>
      <c r="C808" s="12">
        <v>40</v>
      </c>
      <c r="E808" s="12" t="s">
        <v>8221</v>
      </c>
      <c r="F808" s="12">
        <v>41</v>
      </c>
    </row>
    <row r="809" spans="2:6" x14ac:dyDescent="0.2">
      <c r="B809" s="13" t="s">
        <v>8219</v>
      </c>
      <c r="C809" s="13">
        <v>50</v>
      </c>
      <c r="E809" s="13" t="s">
        <v>8221</v>
      </c>
      <c r="F809" s="13">
        <v>2</v>
      </c>
    </row>
    <row r="810" spans="2:6" x14ac:dyDescent="0.2">
      <c r="B810" s="12" t="s">
        <v>8219</v>
      </c>
      <c r="C810" s="12">
        <v>38</v>
      </c>
      <c r="E810" s="12" t="s">
        <v>8221</v>
      </c>
      <c r="F810" s="12">
        <v>4</v>
      </c>
    </row>
    <row r="811" spans="2:6" x14ac:dyDescent="0.2">
      <c r="B811" s="13" t="s">
        <v>8219</v>
      </c>
      <c r="C811" s="13">
        <v>96</v>
      </c>
      <c r="E811" s="13" t="s">
        <v>8221</v>
      </c>
      <c r="F811" s="13">
        <v>99</v>
      </c>
    </row>
    <row r="812" spans="2:6" x14ac:dyDescent="0.2">
      <c r="B812" s="12" t="s">
        <v>8219</v>
      </c>
      <c r="C812" s="12">
        <v>48</v>
      </c>
      <c r="E812" s="12" t="s">
        <v>8221</v>
      </c>
      <c r="F812" s="12">
        <v>4</v>
      </c>
    </row>
    <row r="813" spans="2:6" x14ac:dyDescent="0.2">
      <c r="B813" s="13" t="s">
        <v>8219</v>
      </c>
      <c r="C813" s="13">
        <v>33</v>
      </c>
      <c r="E813" s="13" t="s">
        <v>8221</v>
      </c>
      <c r="F813" s="13">
        <v>4</v>
      </c>
    </row>
    <row r="814" spans="2:6" x14ac:dyDescent="0.2">
      <c r="B814" s="12" t="s">
        <v>8219</v>
      </c>
      <c r="C814" s="12">
        <v>226</v>
      </c>
      <c r="E814" s="12" t="s">
        <v>8221</v>
      </c>
      <c r="F814" s="12">
        <v>38</v>
      </c>
    </row>
    <row r="815" spans="2:6" x14ac:dyDescent="0.2">
      <c r="B815" s="13" t="s">
        <v>8219</v>
      </c>
      <c r="C815" s="13">
        <v>14</v>
      </c>
      <c r="E815" s="13" t="s">
        <v>8221</v>
      </c>
      <c r="F815" s="13">
        <v>285</v>
      </c>
    </row>
    <row r="816" spans="2:6" x14ac:dyDescent="0.2">
      <c r="B816" s="12" t="s">
        <v>8219</v>
      </c>
      <c r="C816" s="12">
        <v>20</v>
      </c>
      <c r="E816" s="12" t="s">
        <v>8221</v>
      </c>
      <c r="F816" s="12">
        <v>1</v>
      </c>
    </row>
    <row r="817" spans="2:6" x14ac:dyDescent="0.2">
      <c r="B817" s="13" t="s">
        <v>8219</v>
      </c>
      <c r="C817" s="13">
        <v>25</v>
      </c>
      <c r="E817" s="13" t="s">
        <v>8221</v>
      </c>
      <c r="F817" s="13">
        <v>42</v>
      </c>
    </row>
    <row r="818" spans="2:6" x14ac:dyDescent="0.2">
      <c r="B818" s="12" t="s">
        <v>8219</v>
      </c>
      <c r="C818" s="12">
        <v>90</v>
      </c>
      <c r="E818" s="12" t="s">
        <v>8221</v>
      </c>
      <c r="F818" s="12">
        <v>26</v>
      </c>
    </row>
    <row r="819" spans="2:6" x14ac:dyDescent="0.2">
      <c r="B819" s="13" t="s">
        <v>8219</v>
      </c>
      <c r="C819" s="13">
        <v>11</v>
      </c>
      <c r="E819" s="13" t="s">
        <v>8221</v>
      </c>
      <c r="F819" s="13">
        <v>2</v>
      </c>
    </row>
    <row r="820" spans="2:6" x14ac:dyDescent="0.2">
      <c r="B820" s="12" t="s">
        <v>8219</v>
      </c>
      <c r="C820" s="12">
        <v>55</v>
      </c>
      <c r="E820" s="12" t="s">
        <v>8221</v>
      </c>
      <c r="F820" s="12">
        <v>4</v>
      </c>
    </row>
    <row r="821" spans="2:6" x14ac:dyDescent="0.2">
      <c r="B821" s="13" t="s">
        <v>8219</v>
      </c>
      <c r="C821" s="13">
        <v>30</v>
      </c>
      <c r="E821" s="13" t="s">
        <v>8221</v>
      </c>
      <c r="F821" s="13">
        <v>6</v>
      </c>
    </row>
    <row r="822" spans="2:6" x14ac:dyDescent="0.2">
      <c r="B822" s="12" t="s">
        <v>8219</v>
      </c>
      <c r="C822" s="12">
        <v>28</v>
      </c>
      <c r="E822" s="12" t="s">
        <v>8221</v>
      </c>
      <c r="F822" s="12">
        <v>70</v>
      </c>
    </row>
    <row r="823" spans="2:6" x14ac:dyDescent="0.2">
      <c r="B823" s="13" t="s">
        <v>8219</v>
      </c>
      <c r="C823" s="13">
        <v>45</v>
      </c>
      <c r="E823" s="13" t="s">
        <v>8221</v>
      </c>
      <c r="F823" s="13">
        <v>9</v>
      </c>
    </row>
    <row r="824" spans="2:6" x14ac:dyDescent="0.2">
      <c r="B824" s="12" t="s">
        <v>8219</v>
      </c>
      <c r="C824" s="12">
        <v>13</v>
      </c>
      <c r="E824" s="12" t="s">
        <v>8221</v>
      </c>
      <c r="F824" s="12">
        <v>8</v>
      </c>
    </row>
    <row r="825" spans="2:6" x14ac:dyDescent="0.2">
      <c r="B825" s="13" t="s">
        <v>8219</v>
      </c>
      <c r="C825" s="13">
        <v>40</v>
      </c>
      <c r="E825" s="13" t="s">
        <v>8221</v>
      </c>
      <c r="F825" s="13">
        <v>105</v>
      </c>
    </row>
    <row r="826" spans="2:6" x14ac:dyDescent="0.2">
      <c r="B826" s="12" t="s">
        <v>8219</v>
      </c>
      <c r="C826" s="12">
        <v>21</v>
      </c>
      <c r="E826" s="12" t="s">
        <v>8221</v>
      </c>
      <c r="F826" s="12">
        <v>12</v>
      </c>
    </row>
    <row r="827" spans="2:6" x14ac:dyDescent="0.2">
      <c r="B827" s="13" t="s">
        <v>8219</v>
      </c>
      <c r="C827" s="13">
        <v>134</v>
      </c>
      <c r="E827" s="13" t="s">
        <v>8221</v>
      </c>
      <c r="F827" s="13">
        <v>0</v>
      </c>
    </row>
    <row r="828" spans="2:6" x14ac:dyDescent="0.2">
      <c r="B828" s="12" t="s">
        <v>8219</v>
      </c>
      <c r="C828" s="12">
        <v>20</v>
      </c>
      <c r="E828" s="12" t="s">
        <v>8221</v>
      </c>
      <c r="F828" s="12">
        <v>16</v>
      </c>
    </row>
    <row r="829" spans="2:6" x14ac:dyDescent="0.2">
      <c r="B829" s="13" t="s">
        <v>8219</v>
      </c>
      <c r="C829" s="13">
        <v>19</v>
      </c>
      <c r="E829" s="13" t="s">
        <v>8221</v>
      </c>
      <c r="F829" s="13">
        <v>7</v>
      </c>
    </row>
    <row r="830" spans="2:6" x14ac:dyDescent="0.2">
      <c r="B830" s="12" t="s">
        <v>8219</v>
      </c>
      <c r="C830" s="12">
        <v>209</v>
      </c>
      <c r="E830" s="12" t="s">
        <v>8221</v>
      </c>
      <c r="F830" s="12">
        <v>4</v>
      </c>
    </row>
    <row r="831" spans="2:6" x14ac:dyDescent="0.2">
      <c r="B831" s="13" t="s">
        <v>8219</v>
      </c>
      <c r="C831" s="13">
        <v>38</v>
      </c>
      <c r="E831" s="13" t="s">
        <v>8221</v>
      </c>
      <c r="F831" s="13">
        <v>1</v>
      </c>
    </row>
    <row r="832" spans="2:6" x14ac:dyDescent="0.2">
      <c r="B832" s="12" t="s">
        <v>8219</v>
      </c>
      <c r="C832" s="12">
        <v>24</v>
      </c>
      <c r="E832" s="12" t="s">
        <v>8221</v>
      </c>
      <c r="F832" s="12">
        <v>28</v>
      </c>
    </row>
    <row r="833" spans="2:6" x14ac:dyDescent="0.2">
      <c r="B833" s="13" t="s">
        <v>8219</v>
      </c>
      <c r="C833" s="13">
        <v>8</v>
      </c>
      <c r="E833" s="13" t="s">
        <v>8221</v>
      </c>
      <c r="F833" s="13">
        <v>1</v>
      </c>
    </row>
    <row r="834" spans="2:6" x14ac:dyDescent="0.2">
      <c r="B834" s="12" t="s">
        <v>8219</v>
      </c>
      <c r="C834" s="12">
        <v>179</v>
      </c>
      <c r="E834" s="12" t="s">
        <v>8221</v>
      </c>
      <c r="F834" s="12">
        <v>1</v>
      </c>
    </row>
    <row r="835" spans="2:6" x14ac:dyDescent="0.2">
      <c r="B835" s="13" t="s">
        <v>8219</v>
      </c>
      <c r="C835" s="13">
        <v>26</v>
      </c>
      <c r="E835" s="13" t="s">
        <v>8221</v>
      </c>
      <c r="F835" s="13">
        <v>5</v>
      </c>
    </row>
    <row r="836" spans="2:6" x14ac:dyDescent="0.2">
      <c r="B836" s="12" t="s">
        <v>8219</v>
      </c>
      <c r="C836" s="12">
        <v>131</v>
      </c>
      <c r="E836" s="12" t="s">
        <v>8221</v>
      </c>
      <c r="F836" s="12">
        <v>3</v>
      </c>
    </row>
    <row r="837" spans="2:6" x14ac:dyDescent="0.2">
      <c r="B837" s="13" t="s">
        <v>8219</v>
      </c>
      <c r="C837" s="13">
        <v>14</v>
      </c>
      <c r="E837" s="13" t="s">
        <v>8221</v>
      </c>
      <c r="F837" s="13">
        <v>2</v>
      </c>
    </row>
    <row r="838" spans="2:6" x14ac:dyDescent="0.2">
      <c r="B838" s="12" t="s">
        <v>8219</v>
      </c>
      <c r="C838" s="12">
        <v>174</v>
      </c>
      <c r="E838" s="12" t="s">
        <v>8221</v>
      </c>
      <c r="F838" s="12">
        <v>0</v>
      </c>
    </row>
    <row r="839" spans="2:6" x14ac:dyDescent="0.2">
      <c r="B839" s="13" t="s">
        <v>8219</v>
      </c>
      <c r="C839" s="13">
        <v>191</v>
      </c>
      <c r="E839" s="13" t="s">
        <v>8221</v>
      </c>
      <c r="F839" s="13">
        <v>0</v>
      </c>
    </row>
    <row r="840" spans="2:6" x14ac:dyDescent="0.2">
      <c r="B840" s="12" t="s">
        <v>8219</v>
      </c>
      <c r="C840" s="12">
        <v>38</v>
      </c>
      <c r="E840" s="12" t="s">
        <v>8221</v>
      </c>
      <c r="F840" s="12">
        <v>3</v>
      </c>
    </row>
    <row r="841" spans="2:6" x14ac:dyDescent="0.2">
      <c r="B841" s="13" t="s">
        <v>8219</v>
      </c>
      <c r="C841" s="13">
        <v>22</v>
      </c>
      <c r="E841" s="13" t="s">
        <v>8221</v>
      </c>
      <c r="F841" s="13">
        <v>0</v>
      </c>
    </row>
    <row r="842" spans="2:6" x14ac:dyDescent="0.2">
      <c r="B842" s="12" t="s">
        <v>8219</v>
      </c>
      <c r="C842" s="12">
        <v>149</v>
      </c>
      <c r="E842" s="12" t="s">
        <v>8221</v>
      </c>
      <c r="F842" s="12">
        <v>0</v>
      </c>
    </row>
    <row r="843" spans="2:6" x14ac:dyDescent="0.2">
      <c r="B843" s="13" t="s">
        <v>8219</v>
      </c>
      <c r="C843" s="13">
        <v>56</v>
      </c>
      <c r="E843" s="13" t="s">
        <v>8221</v>
      </c>
      <c r="F843" s="13">
        <v>3</v>
      </c>
    </row>
    <row r="844" spans="2:6" x14ac:dyDescent="0.2">
      <c r="B844" s="12" t="s">
        <v>8219</v>
      </c>
      <c r="C844" s="12">
        <v>19</v>
      </c>
      <c r="E844" s="12" t="s">
        <v>8221</v>
      </c>
      <c r="F844" s="12">
        <v>7</v>
      </c>
    </row>
    <row r="845" spans="2:6" x14ac:dyDescent="0.2">
      <c r="B845" s="13" t="s">
        <v>8219</v>
      </c>
      <c r="C845" s="13">
        <v>70</v>
      </c>
      <c r="E845" s="13" t="s">
        <v>8221</v>
      </c>
      <c r="F845" s="13">
        <v>25</v>
      </c>
    </row>
    <row r="846" spans="2:6" x14ac:dyDescent="0.2">
      <c r="B846" s="12" t="s">
        <v>8219</v>
      </c>
      <c r="C846" s="12">
        <v>81</v>
      </c>
      <c r="E846" s="12" t="s">
        <v>8221</v>
      </c>
      <c r="F846" s="12">
        <v>10</v>
      </c>
    </row>
    <row r="847" spans="2:6" x14ac:dyDescent="0.2">
      <c r="B847" s="13" t="s">
        <v>8219</v>
      </c>
      <c r="C847" s="13">
        <v>32</v>
      </c>
      <c r="E847" s="13" t="s">
        <v>8221</v>
      </c>
      <c r="F847" s="13">
        <v>3</v>
      </c>
    </row>
    <row r="848" spans="2:6" x14ac:dyDescent="0.2">
      <c r="B848" s="12" t="s">
        <v>8219</v>
      </c>
      <c r="C848" s="12">
        <v>26</v>
      </c>
      <c r="E848" s="12" t="s">
        <v>8221</v>
      </c>
      <c r="F848" s="12">
        <v>5</v>
      </c>
    </row>
    <row r="849" spans="2:6" x14ac:dyDescent="0.2">
      <c r="B849" s="13" t="s">
        <v>8219</v>
      </c>
      <c r="C849" s="13">
        <v>105</v>
      </c>
      <c r="E849" s="13" t="s">
        <v>8221</v>
      </c>
      <c r="F849" s="13">
        <v>5</v>
      </c>
    </row>
    <row r="850" spans="2:6" x14ac:dyDescent="0.2">
      <c r="B850" s="12" t="s">
        <v>8219</v>
      </c>
      <c r="C850" s="12">
        <v>29</v>
      </c>
      <c r="E850" s="12" t="s">
        <v>8221</v>
      </c>
      <c r="F850" s="12">
        <v>27</v>
      </c>
    </row>
    <row r="851" spans="2:6" x14ac:dyDescent="0.2">
      <c r="B851" s="13" t="s">
        <v>8219</v>
      </c>
      <c r="C851" s="13">
        <v>8</v>
      </c>
      <c r="E851" s="13" t="s">
        <v>8221</v>
      </c>
      <c r="F851" s="13">
        <v>2</v>
      </c>
    </row>
    <row r="852" spans="2:6" x14ac:dyDescent="0.2">
      <c r="B852" s="12" t="s">
        <v>8219</v>
      </c>
      <c r="C852" s="12">
        <v>89</v>
      </c>
      <c r="E852" s="12" t="s">
        <v>8221</v>
      </c>
      <c r="F852" s="12">
        <v>236</v>
      </c>
    </row>
    <row r="853" spans="2:6" x14ac:dyDescent="0.2">
      <c r="B853" s="13" t="s">
        <v>8219</v>
      </c>
      <c r="C853" s="13">
        <v>44</v>
      </c>
      <c r="E853" s="13" t="s">
        <v>8221</v>
      </c>
      <c r="F853" s="13">
        <v>1</v>
      </c>
    </row>
    <row r="854" spans="2:6" x14ac:dyDescent="0.2">
      <c r="B854" s="12" t="s">
        <v>8219</v>
      </c>
      <c r="C854" s="12">
        <v>246</v>
      </c>
      <c r="E854" s="12" t="s">
        <v>8221</v>
      </c>
      <c r="F854" s="12">
        <v>12</v>
      </c>
    </row>
    <row r="855" spans="2:6" x14ac:dyDescent="0.2">
      <c r="B855" s="13" t="s">
        <v>8219</v>
      </c>
      <c r="C855" s="13">
        <v>120</v>
      </c>
      <c r="E855" s="13" t="s">
        <v>8221</v>
      </c>
      <c r="F855" s="13">
        <v>4</v>
      </c>
    </row>
    <row r="856" spans="2:6" x14ac:dyDescent="0.2">
      <c r="B856" s="12" t="s">
        <v>8219</v>
      </c>
      <c r="C856" s="12">
        <v>26</v>
      </c>
      <c r="E856" s="12" t="s">
        <v>8221</v>
      </c>
      <c r="F856" s="12">
        <v>3</v>
      </c>
    </row>
    <row r="857" spans="2:6" x14ac:dyDescent="0.2">
      <c r="B857" s="13" t="s">
        <v>8219</v>
      </c>
      <c r="C857" s="13">
        <v>45</v>
      </c>
      <c r="E857" s="13" t="s">
        <v>8221</v>
      </c>
      <c r="F857" s="13">
        <v>99</v>
      </c>
    </row>
    <row r="858" spans="2:6" x14ac:dyDescent="0.2">
      <c r="B858" s="12" t="s">
        <v>8219</v>
      </c>
      <c r="C858" s="12">
        <v>20</v>
      </c>
      <c r="E858" s="12" t="s">
        <v>8221</v>
      </c>
      <c r="F858" s="12">
        <v>3</v>
      </c>
    </row>
    <row r="859" spans="2:6" x14ac:dyDescent="0.2">
      <c r="B859" s="13" t="s">
        <v>8219</v>
      </c>
      <c r="C859" s="13">
        <v>47</v>
      </c>
      <c r="E859" s="13" t="s">
        <v>8221</v>
      </c>
      <c r="F859" s="13">
        <v>3</v>
      </c>
    </row>
    <row r="860" spans="2:6" x14ac:dyDescent="0.2">
      <c r="B860" s="12" t="s">
        <v>8219</v>
      </c>
      <c r="C860" s="12">
        <v>13</v>
      </c>
      <c r="E860" s="12" t="s">
        <v>8221</v>
      </c>
      <c r="F860" s="12">
        <v>22</v>
      </c>
    </row>
    <row r="861" spans="2:6" x14ac:dyDescent="0.2">
      <c r="B861" s="13" t="s">
        <v>8219</v>
      </c>
      <c r="C861" s="13">
        <v>183</v>
      </c>
      <c r="E861" s="13" t="s">
        <v>8221</v>
      </c>
      <c r="F861" s="13">
        <v>4</v>
      </c>
    </row>
    <row r="862" spans="2:6" x14ac:dyDescent="0.2">
      <c r="B862" s="12" t="s">
        <v>8219</v>
      </c>
      <c r="C862" s="12">
        <v>21</v>
      </c>
      <c r="E862" s="12" t="s">
        <v>8221</v>
      </c>
      <c r="F862" s="12">
        <v>534</v>
      </c>
    </row>
    <row r="863" spans="2:6" x14ac:dyDescent="0.2">
      <c r="B863" s="13" t="s">
        <v>8219</v>
      </c>
      <c r="C863" s="13">
        <v>42</v>
      </c>
      <c r="E863" s="13" t="s">
        <v>8221</v>
      </c>
      <c r="F863" s="13">
        <v>12</v>
      </c>
    </row>
    <row r="864" spans="2:6" x14ac:dyDescent="0.2">
      <c r="B864" s="12" t="s">
        <v>8219</v>
      </c>
      <c r="C864" s="12">
        <v>54</v>
      </c>
      <c r="E864" s="12" t="s">
        <v>8221</v>
      </c>
      <c r="F864" s="12">
        <v>56</v>
      </c>
    </row>
    <row r="865" spans="2:6" x14ac:dyDescent="0.2">
      <c r="B865" s="13" t="s">
        <v>8219</v>
      </c>
      <c r="C865" s="13">
        <v>38</v>
      </c>
      <c r="E865" s="13" t="s">
        <v>8221</v>
      </c>
      <c r="F865" s="13">
        <v>11</v>
      </c>
    </row>
    <row r="866" spans="2:6" x14ac:dyDescent="0.2">
      <c r="B866" s="12" t="s">
        <v>8219</v>
      </c>
      <c r="C866" s="12">
        <v>64</v>
      </c>
      <c r="E866" s="12" t="s">
        <v>8221</v>
      </c>
      <c r="F866" s="12">
        <v>0</v>
      </c>
    </row>
    <row r="867" spans="2:6" x14ac:dyDescent="0.2">
      <c r="B867" s="13" t="s">
        <v>8219</v>
      </c>
      <c r="C867" s="13">
        <v>13</v>
      </c>
      <c r="E867" s="13" t="s">
        <v>8221</v>
      </c>
      <c r="F867" s="13">
        <v>12</v>
      </c>
    </row>
    <row r="868" spans="2:6" x14ac:dyDescent="0.2">
      <c r="B868" s="12" t="s">
        <v>8219</v>
      </c>
      <c r="C868" s="12">
        <v>33</v>
      </c>
      <c r="E868" s="12" t="s">
        <v>8221</v>
      </c>
      <c r="F868" s="12">
        <v>5</v>
      </c>
    </row>
    <row r="869" spans="2:6" x14ac:dyDescent="0.2">
      <c r="B869" s="13" t="s">
        <v>8219</v>
      </c>
      <c r="C869" s="13">
        <v>52</v>
      </c>
      <c r="E869" s="13" t="s">
        <v>8221</v>
      </c>
      <c r="F869" s="13">
        <v>24</v>
      </c>
    </row>
    <row r="870" spans="2:6" x14ac:dyDescent="0.2">
      <c r="B870" s="12" t="s">
        <v>8219</v>
      </c>
      <c r="C870" s="12">
        <v>107</v>
      </c>
      <c r="E870" s="12" t="s">
        <v>8221</v>
      </c>
      <c r="F870" s="12">
        <v>89</v>
      </c>
    </row>
    <row r="871" spans="2:6" x14ac:dyDescent="0.2">
      <c r="B871" s="13" t="s">
        <v>8219</v>
      </c>
      <c r="C871" s="13">
        <v>11</v>
      </c>
      <c r="E871" s="13" t="s">
        <v>8221</v>
      </c>
      <c r="F871" s="13">
        <v>1</v>
      </c>
    </row>
    <row r="872" spans="2:6" x14ac:dyDescent="0.2">
      <c r="B872" s="12" t="s">
        <v>8219</v>
      </c>
      <c r="C872" s="12">
        <v>34</v>
      </c>
      <c r="E872" s="12" t="s">
        <v>8221</v>
      </c>
      <c r="F872" s="12">
        <v>55</v>
      </c>
    </row>
    <row r="873" spans="2:6" x14ac:dyDescent="0.2">
      <c r="B873" s="13" t="s">
        <v>8219</v>
      </c>
      <c r="C873" s="13">
        <v>75</v>
      </c>
      <c r="E873" s="13" t="s">
        <v>8221</v>
      </c>
      <c r="F873" s="13">
        <v>2</v>
      </c>
    </row>
    <row r="874" spans="2:6" x14ac:dyDescent="0.2">
      <c r="B874" s="12" t="s">
        <v>8219</v>
      </c>
      <c r="C874" s="12">
        <v>26</v>
      </c>
      <c r="E874" s="12" t="s">
        <v>8221</v>
      </c>
      <c r="F874" s="12">
        <v>0</v>
      </c>
    </row>
    <row r="875" spans="2:6" x14ac:dyDescent="0.2">
      <c r="B875" s="13" t="s">
        <v>8219</v>
      </c>
      <c r="C875" s="13">
        <v>50</v>
      </c>
      <c r="E875" s="13" t="s">
        <v>8221</v>
      </c>
      <c r="F875" s="13">
        <v>4</v>
      </c>
    </row>
    <row r="876" spans="2:6" x14ac:dyDescent="0.2">
      <c r="B876" s="12" t="s">
        <v>8219</v>
      </c>
      <c r="C876" s="12">
        <v>80</v>
      </c>
      <c r="E876" s="12" t="s">
        <v>8221</v>
      </c>
      <c r="F876" s="12">
        <v>6</v>
      </c>
    </row>
    <row r="877" spans="2:6" x14ac:dyDescent="0.2">
      <c r="B877" s="13" t="s">
        <v>8219</v>
      </c>
      <c r="C877" s="13">
        <v>110</v>
      </c>
      <c r="E877" s="13" t="s">
        <v>8221</v>
      </c>
      <c r="F877" s="13">
        <v>4</v>
      </c>
    </row>
    <row r="878" spans="2:6" x14ac:dyDescent="0.2">
      <c r="B878" s="12" t="s">
        <v>8219</v>
      </c>
      <c r="C878" s="12">
        <v>77</v>
      </c>
      <c r="E878" s="12" t="s">
        <v>8221</v>
      </c>
      <c r="F878" s="12">
        <v>4</v>
      </c>
    </row>
    <row r="879" spans="2:6" x14ac:dyDescent="0.2">
      <c r="B879" s="13" t="s">
        <v>8219</v>
      </c>
      <c r="C879" s="13">
        <v>50</v>
      </c>
      <c r="E879" s="13" t="s">
        <v>8221</v>
      </c>
      <c r="F879" s="13">
        <v>2</v>
      </c>
    </row>
    <row r="880" spans="2:6" x14ac:dyDescent="0.2">
      <c r="B880" s="12" t="s">
        <v>8219</v>
      </c>
      <c r="C880" s="12">
        <v>145</v>
      </c>
      <c r="E880" s="12" t="s">
        <v>8221</v>
      </c>
      <c r="F880" s="12">
        <v>5</v>
      </c>
    </row>
    <row r="881" spans="2:6" x14ac:dyDescent="0.2">
      <c r="B881" s="13" t="s">
        <v>8219</v>
      </c>
      <c r="C881" s="13">
        <v>29</v>
      </c>
      <c r="E881" s="13" t="s">
        <v>8221</v>
      </c>
      <c r="F881" s="13">
        <v>83</v>
      </c>
    </row>
    <row r="882" spans="2:6" x14ac:dyDescent="0.2">
      <c r="B882" s="12" t="s">
        <v>8219</v>
      </c>
      <c r="C882" s="12">
        <v>114</v>
      </c>
      <c r="E882" s="12" t="s">
        <v>8221</v>
      </c>
      <c r="F882" s="12">
        <v>57</v>
      </c>
    </row>
    <row r="883" spans="2:6" x14ac:dyDescent="0.2">
      <c r="B883" s="13" t="s">
        <v>8219</v>
      </c>
      <c r="C883" s="13">
        <v>96</v>
      </c>
      <c r="E883" s="13" t="s">
        <v>8221</v>
      </c>
      <c r="F883" s="13">
        <v>311</v>
      </c>
    </row>
    <row r="884" spans="2:6" x14ac:dyDescent="0.2">
      <c r="B884" s="12" t="s">
        <v>8219</v>
      </c>
      <c r="C884" s="12">
        <v>31</v>
      </c>
      <c r="E884" s="12" t="s">
        <v>8221</v>
      </c>
      <c r="F884" s="12">
        <v>2</v>
      </c>
    </row>
    <row r="885" spans="2:6" x14ac:dyDescent="0.2">
      <c r="B885" s="13" t="s">
        <v>8219</v>
      </c>
      <c r="C885" s="13">
        <v>4883</v>
      </c>
      <c r="E885" s="13" t="s">
        <v>8221</v>
      </c>
      <c r="F885" s="13">
        <v>16</v>
      </c>
    </row>
    <row r="886" spans="2:6" x14ac:dyDescent="0.2">
      <c r="B886" s="12" t="s">
        <v>8219</v>
      </c>
      <c r="C886" s="12">
        <v>95</v>
      </c>
      <c r="E886" s="12" t="s">
        <v>8221</v>
      </c>
      <c r="F886" s="12">
        <v>9</v>
      </c>
    </row>
    <row r="887" spans="2:6" x14ac:dyDescent="0.2">
      <c r="B887" s="13" t="s">
        <v>8219</v>
      </c>
      <c r="C887" s="13">
        <v>2478</v>
      </c>
      <c r="E887" s="13" t="s">
        <v>8221</v>
      </c>
      <c r="F887" s="13">
        <v>1</v>
      </c>
    </row>
    <row r="888" spans="2:6" x14ac:dyDescent="0.2">
      <c r="B888" s="12" t="s">
        <v>8219</v>
      </c>
      <c r="C888" s="12">
        <v>1789</v>
      </c>
      <c r="E888" s="12" t="s">
        <v>8221</v>
      </c>
      <c r="F888" s="12">
        <v>12</v>
      </c>
    </row>
    <row r="889" spans="2:6" x14ac:dyDescent="0.2">
      <c r="B889" s="13" t="s">
        <v>8219</v>
      </c>
      <c r="C889" s="13">
        <v>680</v>
      </c>
      <c r="E889" s="13" t="s">
        <v>8221</v>
      </c>
      <c r="F889" s="13">
        <v>0</v>
      </c>
    </row>
    <row r="890" spans="2:6" x14ac:dyDescent="0.2">
      <c r="B890" s="12" t="s">
        <v>8219</v>
      </c>
      <c r="C890" s="12">
        <v>70</v>
      </c>
      <c r="E890" s="12" t="s">
        <v>8221</v>
      </c>
      <c r="F890" s="12">
        <v>20</v>
      </c>
    </row>
    <row r="891" spans="2:6" x14ac:dyDescent="0.2">
      <c r="B891" s="13" t="s">
        <v>8219</v>
      </c>
      <c r="C891" s="13">
        <v>23</v>
      </c>
      <c r="E891" s="13" t="s">
        <v>8221</v>
      </c>
      <c r="F891" s="13">
        <v>16</v>
      </c>
    </row>
    <row r="892" spans="2:6" x14ac:dyDescent="0.2">
      <c r="B892" s="12" t="s">
        <v>8219</v>
      </c>
      <c r="C892" s="12">
        <v>4245</v>
      </c>
      <c r="E892" s="12" t="s">
        <v>8221</v>
      </c>
      <c r="F892" s="12">
        <v>33</v>
      </c>
    </row>
    <row r="893" spans="2:6" x14ac:dyDescent="0.2">
      <c r="B893" s="13" t="s">
        <v>8219</v>
      </c>
      <c r="C893" s="13">
        <v>943</v>
      </c>
      <c r="E893" s="13" t="s">
        <v>8221</v>
      </c>
      <c r="F893" s="13">
        <v>2</v>
      </c>
    </row>
    <row r="894" spans="2:6" x14ac:dyDescent="0.2">
      <c r="B894" s="12" t="s">
        <v>8219</v>
      </c>
      <c r="C894" s="12">
        <v>1876</v>
      </c>
      <c r="E894" s="12" t="s">
        <v>8221</v>
      </c>
      <c r="F894" s="12">
        <v>6</v>
      </c>
    </row>
    <row r="895" spans="2:6" x14ac:dyDescent="0.2">
      <c r="B895" s="13" t="s">
        <v>8219</v>
      </c>
      <c r="C895" s="13">
        <v>834</v>
      </c>
      <c r="E895" s="13" t="s">
        <v>8221</v>
      </c>
      <c r="F895" s="13">
        <v>0</v>
      </c>
    </row>
    <row r="896" spans="2:6" x14ac:dyDescent="0.2">
      <c r="B896" s="12" t="s">
        <v>8219</v>
      </c>
      <c r="C896" s="12">
        <v>682</v>
      </c>
      <c r="E896" s="12" t="s">
        <v>8221</v>
      </c>
      <c r="F896" s="12">
        <v>3</v>
      </c>
    </row>
    <row r="897" spans="2:6" x14ac:dyDescent="0.2">
      <c r="B897" s="13" t="s">
        <v>8219</v>
      </c>
      <c r="C897" s="13">
        <v>147</v>
      </c>
      <c r="E897" s="13" t="s">
        <v>8221</v>
      </c>
      <c r="F897" s="13">
        <v>0</v>
      </c>
    </row>
    <row r="898" spans="2:6" x14ac:dyDescent="0.2">
      <c r="B898" s="12" t="s">
        <v>8219</v>
      </c>
      <c r="C898" s="12">
        <v>415</v>
      </c>
      <c r="E898" s="12" t="s">
        <v>8221</v>
      </c>
      <c r="F898" s="12">
        <v>3</v>
      </c>
    </row>
    <row r="899" spans="2:6" x14ac:dyDescent="0.2">
      <c r="B899" s="13" t="s">
        <v>8219</v>
      </c>
      <c r="C899" s="13">
        <v>290</v>
      </c>
      <c r="E899" s="13" t="s">
        <v>8221</v>
      </c>
      <c r="F899" s="13">
        <v>13</v>
      </c>
    </row>
    <row r="900" spans="2:6" x14ac:dyDescent="0.2">
      <c r="B900" s="12" t="s">
        <v>8219</v>
      </c>
      <c r="C900" s="12">
        <v>365</v>
      </c>
      <c r="E900" s="12" t="s">
        <v>8221</v>
      </c>
      <c r="F900" s="12">
        <v>6</v>
      </c>
    </row>
    <row r="901" spans="2:6" x14ac:dyDescent="0.2">
      <c r="B901" s="13" t="s">
        <v>8219</v>
      </c>
      <c r="C901" s="13">
        <v>660</v>
      </c>
      <c r="E901" s="13" t="s">
        <v>8221</v>
      </c>
      <c r="F901" s="13">
        <v>1</v>
      </c>
    </row>
    <row r="902" spans="2:6" x14ac:dyDescent="0.2">
      <c r="B902" s="12" t="s">
        <v>8219</v>
      </c>
      <c r="C902" s="12">
        <v>1356</v>
      </c>
      <c r="E902" s="12" t="s">
        <v>8221</v>
      </c>
      <c r="F902" s="12">
        <v>0</v>
      </c>
    </row>
    <row r="903" spans="2:6" x14ac:dyDescent="0.2">
      <c r="B903" s="13" t="s">
        <v>8219</v>
      </c>
      <c r="C903" s="13">
        <v>424</v>
      </c>
      <c r="E903" s="13" t="s">
        <v>8221</v>
      </c>
      <c r="F903" s="13">
        <v>5</v>
      </c>
    </row>
    <row r="904" spans="2:6" x14ac:dyDescent="0.2">
      <c r="B904" s="12" t="s">
        <v>8219</v>
      </c>
      <c r="C904" s="12">
        <v>33</v>
      </c>
      <c r="E904" s="12" t="s">
        <v>8221</v>
      </c>
      <c r="F904" s="12">
        <v>0</v>
      </c>
    </row>
    <row r="905" spans="2:6" x14ac:dyDescent="0.2">
      <c r="B905" s="13" t="s">
        <v>8219</v>
      </c>
      <c r="C905" s="13">
        <v>1633</v>
      </c>
      <c r="E905" s="13" t="s">
        <v>8221</v>
      </c>
      <c r="F905" s="13">
        <v>36</v>
      </c>
    </row>
    <row r="906" spans="2:6" x14ac:dyDescent="0.2">
      <c r="B906" s="12" t="s">
        <v>8219</v>
      </c>
      <c r="C906" s="12">
        <v>306</v>
      </c>
      <c r="E906" s="12" t="s">
        <v>8221</v>
      </c>
      <c r="F906" s="12">
        <v>1</v>
      </c>
    </row>
    <row r="907" spans="2:6" x14ac:dyDescent="0.2">
      <c r="B907" s="13" t="s">
        <v>8219</v>
      </c>
      <c r="C907" s="13">
        <v>205</v>
      </c>
      <c r="E907" s="13" t="s">
        <v>8221</v>
      </c>
      <c r="F907" s="13">
        <v>1</v>
      </c>
    </row>
    <row r="908" spans="2:6" x14ac:dyDescent="0.2">
      <c r="B908" s="12" t="s">
        <v>8219</v>
      </c>
      <c r="C908" s="12">
        <v>1281</v>
      </c>
      <c r="E908" s="12" t="s">
        <v>8221</v>
      </c>
      <c r="F908" s="12">
        <v>1</v>
      </c>
    </row>
    <row r="909" spans="2:6" x14ac:dyDescent="0.2">
      <c r="B909" s="13" t="s">
        <v>8219</v>
      </c>
      <c r="C909" s="13">
        <v>103</v>
      </c>
      <c r="E909" s="13" t="s">
        <v>8221</v>
      </c>
      <c r="F909" s="13">
        <v>9</v>
      </c>
    </row>
    <row r="910" spans="2:6" x14ac:dyDescent="0.2">
      <c r="B910" s="12" t="s">
        <v>8219</v>
      </c>
      <c r="C910" s="12">
        <v>1513</v>
      </c>
      <c r="E910" s="12" t="s">
        <v>8221</v>
      </c>
      <c r="F910" s="12">
        <v>1</v>
      </c>
    </row>
    <row r="911" spans="2:6" x14ac:dyDescent="0.2">
      <c r="B911" s="13" t="s">
        <v>8219</v>
      </c>
      <c r="C911" s="13">
        <v>405</v>
      </c>
      <c r="E911" s="13" t="s">
        <v>8221</v>
      </c>
      <c r="F911" s="13">
        <v>0</v>
      </c>
    </row>
    <row r="912" spans="2:6" x14ac:dyDescent="0.2">
      <c r="B912" s="12" t="s">
        <v>8219</v>
      </c>
      <c r="C912" s="12">
        <v>510</v>
      </c>
      <c r="E912" s="12" t="s">
        <v>8221</v>
      </c>
      <c r="F912" s="12">
        <v>1</v>
      </c>
    </row>
    <row r="913" spans="2:6" x14ac:dyDescent="0.2">
      <c r="B913" s="13" t="s">
        <v>8219</v>
      </c>
      <c r="C913" s="13">
        <v>1887</v>
      </c>
      <c r="E913" s="13" t="s">
        <v>8221</v>
      </c>
      <c r="F913" s="13">
        <v>1</v>
      </c>
    </row>
    <row r="914" spans="2:6" x14ac:dyDescent="0.2">
      <c r="B914" s="12" t="s">
        <v>8219</v>
      </c>
      <c r="C914" s="12">
        <v>701</v>
      </c>
      <c r="E914" s="12" t="s">
        <v>8221</v>
      </c>
      <c r="F914" s="12">
        <v>4</v>
      </c>
    </row>
    <row r="915" spans="2:6" x14ac:dyDescent="0.2">
      <c r="B915" s="13" t="s">
        <v>8219</v>
      </c>
      <c r="C915" s="13">
        <v>3863</v>
      </c>
      <c r="E915" s="13" t="s">
        <v>8221</v>
      </c>
      <c r="F915" s="13">
        <v>2</v>
      </c>
    </row>
    <row r="916" spans="2:6" x14ac:dyDescent="0.2">
      <c r="B916" s="12" t="s">
        <v>8219</v>
      </c>
      <c r="C916" s="12">
        <v>238</v>
      </c>
      <c r="E916" s="12" t="s">
        <v>8221</v>
      </c>
      <c r="F916" s="12">
        <v>2</v>
      </c>
    </row>
    <row r="917" spans="2:6" x14ac:dyDescent="0.2">
      <c r="B917" s="13" t="s">
        <v>8219</v>
      </c>
      <c r="C917" s="13">
        <v>2051</v>
      </c>
      <c r="E917" s="13" t="s">
        <v>8221</v>
      </c>
      <c r="F917" s="13">
        <v>2</v>
      </c>
    </row>
    <row r="918" spans="2:6" x14ac:dyDescent="0.2">
      <c r="B918" s="12" t="s">
        <v>8219</v>
      </c>
      <c r="C918" s="12">
        <v>402</v>
      </c>
      <c r="E918" s="12" t="s">
        <v>8221</v>
      </c>
      <c r="F918" s="12">
        <v>0</v>
      </c>
    </row>
    <row r="919" spans="2:6" x14ac:dyDescent="0.2">
      <c r="B919" s="13" t="s">
        <v>8219</v>
      </c>
      <c r="C919" s="13">
        <v>253</v>
      </c>
      <c r="E919" s="13" t="s">
        <v>8221</v>
      </c>
      <c r="F919" s="13">
        <v>2</v>
      </c>
    </row>
    <row r="920" spans="2:6" x14ac:dyDescent="0.2">
      <c r="B920" s="12" t="s">
        <v>8219</v>
      </c>
      <c r="C920" s="12">
        <v>473</v>
      </c>
      <c r="E920" s="12" t="s">
        <v>8221</v>
      </c>
      <c r="F920" s="12">
        <v>4</v>
      </c>
    </row>
    <row r="921" spans="2:6" x14ac:dyDescent="0.2">
      <c r="B921" s="13" t="s">
        <v>8219</v>
      </c>
      <c r="C921" s="13">
        <v>821</v>
      </c>
      <c r="E921" s="13" t="s">
        <v>8221</v>
      </c>
      <c r="F921" s="13">
        <v>2</v>
      </c>
    </row>
    <row r="922" spans="2:6" x14ac:dyDescent="0.2">
      <c r="B922" s="12" t="s">
        <v>8219</v>
      </c>
      <c r="C922" s="12">
        <v>388</v>
      </c>
      <c r="E922" s="12" t="s">
        <v>8221</v>
      </c>
      <c r="F922" s="12">
        <v>0</v>
      </c>
    </row>
    <row r="923" spans="2:6" x14ac:dyDescent="0.2">
      <c r="B923" s="13" t="s">
        <v>8219</v>
      </c>
      <c r="C923" s="13">
        <v>813</v>
      </c>
      <c r="E923" s="13" t="s">
        <v>8221</v>
      </c>
      <c r="F923" s="13">
        <v>1</v>
      </c>
    </row>
    <row r="924" spans="2:6" x14ac:dyDescent="0.2">
      <c r="B924" s="12" t="s">
        <v>8219</v>
      </c>
      <c r="C924" s="12">
        <v>1945</v>
      </c>
      <c r="E924" s="12" t="s">
        <v>8221</v>
      </c>
      <c r="F924" s="12">
        <v>0</v>
      </c>
    </row>
    <row r="925" spans="2:6" x14ac:dyDescent="0.2">
      <c r="B925" s="13" t="s">
        <v>8219</v>
      </c>
      <c r="C925" s="13">
        <v>1637</v>
      </c>
      <c r="E925" s="13" t="s">
        <v>8221</v>
      </c>
      <c r="F925" s="13">
        <v>2</v>
      </c>
    </row>
    <row r="926" spans="2:6" x14ac:dyDescent="0.2">
      <c r="B926" s="12" t="s">
        <v>8219</v>
      </c>
      <c r="C926" s="12">
        <v>1375</v>
      </c>
      <c r="E926" s="12" t="s">
        <v>8221</v>
      </c>
      <c r="F926" s="12">
        <v>7</v>
      </c>
    </row>
    <row r="927" spans="2:6" x14ac:dyDescent="0.2">
      <c r="B927" s="13" t="s">
        <v>8219</v>
      </c>
      <c r="C927" s="13">
        <v>17</v>
      </c>
      <c r="E927" s="13" t="s">
        <v>8221</v>
      </c>
      <c r="F927" s="13">
        <v>5</v>
      </c>
    </row>
    <row r="928" spans="2:6" x14ac:dyDescent="0.2">
      <c r="B928" s="12" t="s">
        <v>8219</v>
      </c>
      <c r="C928" s="12">
        <v>354</v>
      </c>
      <c r="E928" s="12" t="s">
        <v>8221</v>
      </c>
      <c r="F928" s="12">
        <v>0</v>
      </c>
    </row>
    <row r="929" spans="2:6" x14ac:dyDescent="0.2">
      <c r="B929" s="13" t="s">
        <v>8219</v>
      </c>
      <c r="C929" s="13">
        <v>191</v>
      </c>
      <c r="E929" s="13" t="s">
        <v>8221</v>
      </c>
      <c r="F929" s="13">
        <v>0</v>
      </c>
    </row>
    <row r="930" spans="2:6" x14ac:dyDescent="0.2">
      <c r="B930" s="12" t="s">
        <v>8219</v>
      </c>
      <c r="C930" s="12">
        <v>303</v>
      </c>
      <c r="E930" s="12" t="s">
        <v>8221</v>
      </c>
      <c r="F930" s="12">
        <v>0</v>
      </c>
    </row>
    <row r="931" spans="2:6" x14ac:dyDescent="0.2">
      <c r="B931" s="13" t="s">
        <v>8219</v>
      </c>
      <c r="C931" s="13">
        <v>137</v>
      </c>
      <c r="E931" s="13" t="s">
        <v>8221</v>
      </c>
      <c r="F931" s="13">
        <v>2</v>
      </c>
    </row>
    <row r="932" spans="2:6" x14ac:dyDescent="0.2">
      <c r="B932" s="12" t="s">
        <v>8219</v>
      </c>
      <c r="C932" s="12">
        <v>41</v>
      </c>
      <c r="E932" s="12" t="s">
        <v>8221</v>
      </c>
      <c r="F932" s="12">
        <v>0</v>
      </c>
    </row>
    <row r="933" spans="2:6" x14ac:dyDescent="0.2">
      <c r="B933" s="13" t="s">
        <v>8219</v>
      </c>
      <c r="C933" s="13">
        <v>398</v>
      </c>
      <c r="E933" s="13" t="s">
        <v>8221</v>
      </c>
      <c r="F933" s="13">
        <v>0</v>
      </c>
    </row>
    <row r="934" spans="2:6" x14ac:dyDescent="0.2">
      <c r="B934" s="12" t="s">
        <v>8219</v>
      </c>
      <c r="C934" s="12">
        <v>1737</v>
      </c>
      <c r="E934" s="12" t="s">
        <v>8221</v>
      </c>
      <c r="F934" s="12">
        <v>28</v>
      </c>
    </row>
    <row r="935" spans="2:6" x14ac:dyDescent="0.2">
      <c r="B935" s="13" t="s">
        <v>8219</v>
      </c>
      <c r="C935" s="13">
        <v>971</v>
      </c>
      <c r="E935" s="13" t="s">
        <v>8221</v>
      </c>
      <c r="F935" s="13">
        <v>2</v>
      </c>
    </row>
    <row r="936" spans="2:6" x14ac:dyDescent="0.2">
      <c r="B936" s="12" t="s">
        <v>8219</v>
      </c>
      <c r="C936" s="12">
        <v>183</v>
      </c>
      <c r="E936" s="12" t="s">
        <v>8221</v>
      </c>
      <c r="F936" s="12">
        <v>0</v>
      </c>
    </row>
    <row r="937" spans="2:6" x14ac:dyDescent="0.2">
      <c r="B937" s="13" t="s">
        <v>8219</v>
      </c>
      <c r="C937" s="13">
        <v>4562</v>
      </c>
      <c r="E937" s="13" t="s">
        <v>8221</v>
      </c>
      <c r="F937" s="13">
        <v>0</v>
      </c>
    </row>
    <row r="938" spans="2:6" x14ac:dyDescent="0.2">
      <c r="B938" s="12" t="s">
        <v>8219</v>
      </c>
      <c r="C938" s="12">
        <v>26457</v>
      </c>
      <c r="E938" s="12" t="s">
        <v>8221</v>
      </c>
      <c r="F938" s="12">
        <v>0</v>
      </c>
    </row>
    <row r="939" spans="2:6" x14ac:dyDescent="0.2">
      <c r="B939" s="13" t="s">
        <v>8219</v>
      </c>
      <c r="C939" s="13">
        <v>162</v>
      </c>
      <c r="E939" s="13" t="s">
        <v>8221</v>
      </c>
      <c r="F939" s="13">
        <v>4</v>
      </c>
    </row>
    <row r="940" spans="2:6" x14ac:dyDescent="0.2">
      <c r="B940" s="12" t="s">
        <v>8219</v>
      </c>
      <c r="C940" s="12">
        <v>479</v>
      </c>
      <c r="E940" s="12" t="s">
        <v>8221</v>
      </c>
      <c r="F940" s="12">
        <v>12</v>
      </c>
    </row>
    <row r="941" spans="2:6" x14ac:dyDescent="0.2">
      <c r="B941" s="13" t="s">
        <v>8219</v>
      </c>
      <c r="C941" s="13">
        <v>426</v>
      </c>
      <c r="E941" s="13" t="s">
        <v>8221</v>
      </c>
      <c r="F941" s="13">
        <v>0</v>
      </c>
    </row>
    <row r="942" spans="2:6" x14ac:dyDescent="0.2">
      <c r="B942" s="12" t="s">
        <v>8219</v>
      </c>
      <c r="C942" s="12">
        <v>450</v>
      </c>
      <c r="E942" s="12" t="s">
        <v>8221</v>
      </c>
      <c r="F942" s="12">
        <v>33</v>
      </c>
    </row>
    <row r="943" spans="2:6" x14ac:dyDescent="0.2">
      <c r="B943" s="13" t="s">
        <v>8219</v>
      </c>
      <c r="C943" s="13">
        <v>1780</v>
      </c>
      <c r="E943" s="13" t="s">
        <v>8221</v>
      </c>
      <c r="F943" s="13">
        <v>0</v>
      </c>
    </row>
    <row r="944" spans="2:6" x14ac:dyDescent="0.2">
      <c r="B944" s="12" t="s">
        <v>8219</v>
      </c>
      <c r="C944" s="12">
        <v>122</v>
      </c>
      <c r="E944" s="12" t="s">
        <v>8221</v>
      </c>
      <c r="F944" s="12">
        <v>4</v>
      </c>
    </row>
    <row r="945" spans="2:6" x14ac:dyDescent="0.2">
      <c r="B945" s="13" t="s">
        <v>8219</v>
      </c>
      <c r="C945" s="13">
        <v>95</v>
      </c>
      <c r="E945" s="13" t="s">
        <v>8221</v>
      </c>
      <c r="F945" s="13">
        <v>0</v>
      </c>
    </row>
    <row r="946" spans="2:6" x14ac:dyDescent="0.2">
      <c r="B946" s="12" t="s">
        <v>8219</v>
      </c>
      <c r="C946" s="12">
        <v>325</v>
      </c>
      <c r="E946" s="12" t="s">
        <v>8221</v>
      </c>
      <c r="F946" s="12">
        <v>11</v>
      </c>
    </row>
    <row r="947" spans="2:6" x14ac:dyDescent="0.2">
      <c r="B947" s="13" t="s">
        <v>8219</v>
      </c>
      <c r="C947" s="13">
        <v>353</v>
      </c>
      <c r="E947" s="13" t="s">
        <v>8221</v>
      </c>
      <c r="F947" s="13">
        <v>1</v>
      </c>
    </row>
    <row r="948" spans="2:6" x14ac:dyDescent="0.2">
      <c r="B948" s="12" t="s">
        <v>8219</v>
      </c>
      <c r="C948" s="12">
        <v>105</v>
      </c>
      <c r="E948" s="12" t="s">
        <v>8221</v>
      </c>
      <c r="F948" s="12">
        <v>5</v>
      </c>
    </row>
    <row r="949" spans="2:6" x14ac:dyDescent="0.2">
      <c r="B949" s="13" t="s">
        <v>8219</v>
      </c>
      <c r="C949" s="13">
        <v>729</v>
      </c>
      <c r="E949" s="13" t="s">
        <v>8221</v>
      </c>
      <c r="F949" s="13">
        <v>0</v>
      </c>
    </row>
    <row r="950" spans="2:6" x14ac:dyDescent="0.2">
      <c r="B950" s="12" t="s">
        <v>8219</v>
      </c>
      <c r="C950" s="12">
        <v>454</v>
      </c>
      <c r="E950" s="12" t="s">
        <v>8221</v>
      </c>
      <c r="F950" s="12">
        <v>1</v>
      </c>
    </row>
    <row r="951" spans="2:6" x14ac:dyDescent="0.2">
      <c r="B951" s="13" t="s">
        <v>8219</v>
      </c>
      <c r="C951" s="13">
        <v>539</v>
      </c>
      <c r="E951" s="13" t="s">
        <v>8221</v>
      </c>
      <c r="F951" s="13">
        <v>1</v>
      </c>
    </row>
    <row r="952" spans="2:6" x14ac:dyDescent="0.2">
      <c r="B952" s="12" t="s">
        <v>8219</v>
      </c>
      <c r="C952" s="12">
        <v>79</v>
      </c>
      <c r="E952" s="12" t="s">
        <v>8221</v>
      </c>
      <c r="F952" s="12">
        <v>6</v>
      </c>
    </row>
    <row r="953" spans="2:6" x14ac:dyDescent="0.2">
      <c r="B953" s="13" t="s">
        <v>8219</v>
      </c>
      <c r="C953" s="13">
        <v>94</v>
      </c>
      <c r="E953" s="13" t="s">
        <v>8221</v>
      </c>
      <c r="F953" s="13">
        <v>8</v>
      </c>
    </row>
    <row r="954" spans="2:6" x14ac:dyDescent="0.2">
      <c r="B954" s="12" t="s">
        <v>8219</v>
      </c>
      <c r="C954" s="12">
        <v>625</v>
      </c>
      <c r="E954" s="12" t="s">
        <v>8221</v>
      </c>
      <c r="F954" s="12">
        <v>1</v>
      </c>
    </row>
    <row r="955" spans="2:6" x14ac:dyDescent="0.2">
      <c r="B955" s="13" t="s">
        <v>8219</v>
      </c>
      <c r="C955" s="13">
        <v>508</v>
      </c>
      <c r="E955" s="13" t="s">
        <v>8221</v>
      </c>
      <c r="F955" s="13">
        <v>0</v>
      </c>
    </row>
    <row r="956" spans="2:6" x14ac:dyDescent="0.2">
      <c r="B956" s="12" t="s">
        <v>8219</v>
      </c>
      <c r="C956" s="12">
        <v>531</v>
      </c>
      <c r="E956" s="12" t="s">
        <v>8221</v>
      </c>
      <c r="F956" s="12">
        <v>2</v>
      </c>
    </row>
    <row r="957" spans="2:6" x14ac:dyDescent="0.2">
      <c r="B957" s="13" t="s">
        <v>8219</v>
      </c>
      <c r="C957" s="13">
        <v>158</v>
      </c>
      <c r="E957" s="13" t="s">
        <v>8221</v>
      </c>
      <c r="F957" s="13">
        <v>1</v>
      </c>
    </row>
    <row r="958" spans="2:6" x14ac:dyDescent="0.2">
      <c r="B958" s="12" t="s">
        <v>8219</v>
      </c>
      <c r="C958" s="12">
        <v>508</v>
      </c>
      <c r="E958" s="12" t="s">
        <v>8221</v>
      </c>
      <c r="F958" s="12">
        <v>0</v>
      </c>
    </row>
    <row r="959" spans="2:6" x14ac:dyDescent="0.2">
      <c r="B959" s="13" t="s">
        <v>8219</v>
      </c>
      <c r="C959" s="13">
        <v>644</v>
      </c>
      <c r="E959" s="13" t="s">
        <v>8221</v>
      </c>
      <c r="F959" s="13">
        <v>1</v>
      </c>
    </row>
    <row r="960" spans="2:6" x14ac:dyDescent="0.2">
      <c r="B960" s="12" t="s">
        <v>8219</v>
      </c>
      <c r="C960" s="12">
        <v>848</v>
      </c>
      <c r="E960" s="12" t="s">
        <v>8221</v>
      </c>
      <c r="F960" s="12">
        <v>19</v>
      </c>
    </row>
    <row r="961" spans="2:6" x14ac:dyDescent="0.2">
      <c r="B961" s="13" t="s">
        <v>8219</v>
      </c>
      <c r="C961" s="13">
        <v>429</v>
      </c>
      <c r="E961" s="13" t="s">
        <v>8221</v>
      </c>
      <c r="F961" s="13">
        <v>27</v>
      </c>
    </row>
    <row r="962" spans="2:6" x14ac:dyDescent="0.2">
      <c r="B962" s="12" t="s">
        <v>8219</v>
      </c>
      <c r="C962" s="12">
        <v>204</v>
      </c>
      <c r="E962" s="12" t="s">
        <v>8221</v>
      </c>
      <c r="F962" s="12">
        <v>7</v>
      </c>
    </row>
    <row r="963" spans="2:6" x14ac:dyDescent="0.2">
      <c r="B963" s="13" t="s">
        <v>8219</v>
      </c>
      <c r="C963" s="13">
        <v>379</v>
      </c>
      <c r="E963" s="13" t="s">
        <v>8221</v>
      </c>
      <c r="F963" s="13">
        <v>14</v>
      </c>
    </row>
    <row r="964" spans="2:6" x14ac:dyDescent="0.2">
      <c r="B964" s="12" t="s">
        <v>8219</v>
      </c>
      <c r="C964" s="12">
        <v>271</v>
      </c>
      <c r="E964" s="12" t="s">
        <v>8221</v>
      </c>
      <c r="F964" s="12">
        <v>5</v>
      </c>
    </row>
    <row r="965" spans="2:6" x14ac:dyDescent="0.2">
      <c r="B965" s="13" t="s">
        <v>8219</v>
      </c>
      <c r="C965" s="13">
        <v>120</v>
      </c>
      <c r="E965" s="13" t="s">
        <v>8221</v>
      </c>
      <c r="F965" s="13">
        <v>30</v>
      </c>
    </row>
    <row r="966" spans="2:6" x14ac:dyDescent="0.2">
      <c r="B966" s="12" t="s">
        <v>8219</v>
      </c>
      <c r="C966" s="12">
        <v>140</v>
      </c>
      <c r="E966" s="12" t="s">
        <v>8221</v>
      </c>
      <c r="F966" s="12">
        <v>1</v>
      </c>
    </row>
    <row r="967" spans="2:6" x14ac:dyDescent="0.2">
      <c r="B967" s="13" t="s">
        <v>8219</v>
      </c>
      <c r="C967" s="13">
        <v>193</v>
      </c>
      <c r="E967" s="13" t="s">
        <v>8221</v>
      </c>
      <c r="F967" s="13">
        <v>0</v>
      </c>
    </row>
    <row r="968" spans="2:6" x14ac:dyDescent="0.2">
      <c r="B968" s="12" t="s">
        <v>8219</v>
      </c>
      <c r="C968" s="12">
        <v>180</v>
      </c>
      <c r="E968" s="12" t="s">
        <v>8221</v>
      </c>
      <c r="F968" s="12">
        <v>60</v>
      </c>
    </row>
    <row r="969" spans="2:6" x14ac:dyDescent="0.2">
      <c r="B969" s="13" t="s">
        <v>8219</v>
      </c>
      <c r="C969" s="13">
        <v>263</v>
      </c>
      <c r="E969" s="13" t="s">
        <v>8221</v>
      </c>
      <c r="F969" s="13">
        <v>84</v>
      </c>
    </row>
    <row r="970" spans="2:6" x14ac:dyDescent="0.2">
      <c r="B970" s="12" t="s">
        <v>8219</v>
      </c>
      <c r="C970" s="12">
        <v>217</v>
      </c>
      <c r="E970" s="12" t="s">
        <v>8221</v>
      </c>
      <c r="F970" s="12">
        <v>47</v>
      </c>
    </row>
    <row r="971" spans="2:6" x14ac:dyDescent="0.2">
      <c r="B971" s="13" t="s">
        <v>8219</v>
      </c>
      <c r="C971" s="13">
        <v>443</v>
      </c>
      <c r="E971" s="13" t="s">
        <v>8221</v>
      </c>
      <c r="F971" s="13">
        <v>66</v>
      </c>
    </row>
    <row r="972" spans="2:6" x14ac:dyDescent="0.2">
      <c r="B972" s="12" t="s">
        <v>8219</v>
      </c>
      <c r="C972" s="12">
        <v>1373</v>
      </c>
      <c r="E972" s="12" t="s">
        <v>8221</v>
      </c>
      <c r="F972" s="12">
        <v>171</v>
      </c>
    </row>
    <row r="973" spans="2:6" x14ac:dyDescent="0.2">
      <c r="B973" s="13" t="s">
        <v>8219</v>
      </c>
      <c r="C973" s="13">
        <v>742</v>
      </c>
      <c r="E973" s="13" t="s">
        <v>8221</v>
      </c>
      <c r="F973" s="13">
        <v>29</v>
      </c>
    </row>
    <row r="974" spans="2:6" x14ac:dyDescent="0.2">
      <c r="B974" s="12" t="s">
        <v>8219</v>
      </c>
      <c r="C974" s="12">
        <v>170</v>
      </c>
      <c r="E974" s="12" t="s">
        <v>8221</v>
      </c>
      <c r="F974" s="12">
        <v>9</v>
      </c>
    </row>
    <row r="975" spans="2:6" x14ac:dyDescent="0.2">
      <c r="B975" s="13" t="s">
        <v>8219</v>
      </c>
      <c r="C975" s="13">
        <v>242</v>
      </c>
      <c r="E975" s="13" t="s">
        <v>8221</v>
      </c>
      <c r="F975" s="13">
        <v>27</v>
      </c>
    </row>
    <row r="976" spans="2:6" x14ac:dyDescent="0.2">
      <c r="B976" s="12" t="s">
        <v>8219</v>
      </c>
      <c r="C976" s="12">
        <v>541</v>
      </c>
      <c r="E976" s="12" t="s">
        <v>8221</v>
      </c>
      <c r="F976" s="12">
        <v>2</v>
      </c>
    </row>
    <row r="977" spans="2:6" x14ac:dyDescent="0.2">
      <c r="B977" s="13" t="s">
        <v>8219</v>
      </c>
      <c r="C977" s="13">
        <v>121</v>
      </c>
      <c r="E977" s="13" t="s">
        <v>8221</v>
      </c>
      <c r="F977" s="13">
        <v>3</v>
      </c>
    </row>
    <row r="978" spans="2:6" x14ac:dyDescent="0.2">
      <c r="B978" s="12" t="s">
        <v>8219</v>
      </c>
      <c r="C978" s="12">
        <v>621</v>
      </c>
      <c r="E978" s="12" t="s">
        <v>8221</v>
      </c>
      <c r="F978" s="12">
        <v>4</v>
      </c>
    </row>
    <row r="979" spans="2:6" x14ac:dyDescent="0.2">
      <c r="B979" s="13" t="s">
        <v>8219</v>
      </c>
      <c r="C979" s="13">
        <v>101</v>
      </c>
      <c r="E979" s="13" t="s">
        <v>8221</v>
      </c>
      <c r="F979" s="13">
        <v>2</v>
      </c>
    </row>
    <row r="980" spans="2:6" x14ac:dyDescent="0.2">
      <c r="B980" s="12" t="s">
        <v>8219</v>
      </c>
      <c r="C980" s="12">
        <v>554</v>
      </c>
      <c r="E980" s="12" t="s">
        <v>8221</v>
      </c>
      <c r="F980" s="12">
        <v>20</v>
      </c>
    </row>
    <row r="981" spans="2:6" x14ac:dyDescent="0.2">
      <c r="B981" s="13" t="s">
        <v>8219</v>
      </c>
      <c r="C981" s="13">
        <v>666</v>
      </c>
      <c r="E981" s="13" t="s">
        <v>8221</v>
      </c>
      <c r="F981" s="13">
        <v>3</v>
      </c>
    </row>
    <row r="982" spans="2:6" x14ac:dyDescent="0.2">
      <c r="B982" s="12" t="s">
        <v>8219</v>
      </c>
      <c r="C982" s="12">
        <v>410</v>
      </c>
      <c r="E982" s="12" t="s">
        <v>8221</v>
      </c>
      <c r="F982" s="12">
        <v>4</v>
      </c>
    </row>
    <row r="983" spans="2:6" x14ac:dyDescent="0.2">
      <c r="B983" s="13" t="s">
        <v>8219</v>
      </c>
      <c r="C983" s="13">
        <v>375</v>
      </c>
      <c r="E983" s="13" t="s">
        <v>8221</v>
      </c>
      <c r="F983" s="13">
        <v>1</v>
      </c>
    </row>
    <row r="984" spans="2:6" x14ac:dyDescent="0.2">
      <c r="B984" s="12" t="s">
        <v>8219</v>
      </c>
      <c r="C984" s="12">
        <v>1364</v>
      </c>
      <c r="E984" s="12" t="s">
        <v>8221</v>
      </c>
      <c r="F984" s="12">
        <v>0</v>
      </c>
    </row>
    <row r="985" spans="2:6" x14ac:dyDescent="0.2">
      <c r="B985" s="13" t="s">
        <v>8219</v>
      </c>
      <c r="C985" s="13">
        <v>35</v>
      </c>
      <c r="E985" s="13" t="s">
        <v>8221</v>
      </c>
      <c r="F985" s="13">
        <v>0</v>
      </c>
    </row>
    <row r="986" spans="2:6" x14ac:dyDescent="0.2">
      <c r="B986" s="12" t="s">
        <v>8219</v>
      </c>
      <c r="C986" s="12">
        <v>203</v>
      </c>
      <c r="E986" s="12" t="s">
        <v>8221</v>
      </c>
      <c r="F986" s="12">
        <v>14</v>
      </c>
    </row>
    <row r="987" spans="2:6" x14ac:dyDescent="0.2">
      <c r="B987" s="13" t="s">
        <v>8219</v>
      </c>
      <c r="C987" s="13">
        <v>49</v>
      </c>
      <c r="E987" s="13" t="s">
        <v>8221</v>
      </c>
      <c r="F987" s="13">
        <v>1</v>
      </c>
    </row>
    <row r="988" spans="2:6" x14ac:dyDescent="0.2">
      <c r="B988" s="12" t="s">
        <v>8219</v>
      </c>
      <c r="C988" s="12">
        <v>5812</v>
      </c>
      <c r="E988" s="12" t="s">
        <v>8221</v>
      </c>
      <c r="F988" s="12">
        <v>118</v>
      </c>
    </row>
    <row r="989" spans="2:6" x14ac:dyDescent="0.2">
      <c r="B989" s="13" t="s">
        <v>8219</v>
      </c>
      <c r="C989" s="13">
        <v>1556</v>
      </c>
      <c r="E989" s="13" t="s">
        <v>8221</v>
      </c>
      <c r="F989" s="13">
        <v>2</v>
      </c>
    </row>
    <row r="990" spans="2:6" x14ac:dyDescent="0.2">
      <c r="B990" s="12" t="s">
        <v>8219</v>
      </c>
      <c r="C990" s="12">
        <v>65</v>
      </c>
      <c r="E990" s="12" t="s">
        <v>8221</v>
      </c>
      <c r="F990" s="12">
        <v>1</v>
      </c>
    </row>
    <row r="991" spans="2:6" x14ac:dyDescent="0.2">
      <c r="B991" s="13" t="s">
        <v>8219</v>
      </c>
      <c r="C991" s="13">
        <v>10</v>
      </c>
      <c r="E991" s="13" t="s">
        <v>8221</v>
      </c>
      <c r="F991" s="13">
        <v>3</v>
      </c>
    </row>
    <row r="992" spans="2:6" x14ac:dyDescent="0.2">
      <c r="B992" s="12" t="s">
        <v>8219</v>
      </c>
      <c r="C992" s="12">
        <v>76</v>
      </c>
      <c r="E992" s="12" t="s">
        <v>8221</v>
      </c>
      <c r="F992" s="12">
        <v>1</v>
      </c>
    </row>
    <row r="993" spans="2:6" x14ac:dyDescent="0.2">
      <c r="B993" s="13" t="s">
        <v>8219</v>
      </c>
      <c r="C993" s="13">
        <v>263</v>
      </c>
      <c r="E993" s="13" t="s">
        <v>8221</v>
      </c>
      <c r="F993" s="13">
        <v>3</v>
      </c>
    </row>
    <row r="994" spans="2:6" x14ac:dyDescent="0.2">
      <c r="B994" s="12" t="s">
        <v>8219</v>
      </c>
      <c r="C994" s="12">
        <v>1530</v>
      </c>
      <c r="E994" s="12" t="s">
        <v>8221</v>
      </c>
      <c r="F994" s="12">
        <v>38</v>
      </c>
    </row>
    <row r="995" spans="2:6" x14ac:dyDescent="0.2">
      <c r="B995" s="13" t="s">
        <v>8219</v>
      </c>
      <c r="C995" s="13">
        <v>278</v>
      </c>
      <c r="E995" s="13" t="s">
        <v>8221</v>
      </c>
      <c r="F995" s="13">
        <v>52</v>
      </c>
    </row>
    <row r="996" spans="2:6" x14ac:dyDescent="0.2">
      <c r="B996" s="12" t="s">
        <v>8219</v>
      </c>
      <c r="C996" s="12">
        <v>350</v>
      </c>
      <c r="E996" s="12" t="s">
        <v>8221</v>
      </c>
      <c r="F996" s="12">
        <v>2</v>
      </c>
    </row>
    <row r="997" spans="2:6" x14ac:dyDescent="0.2">
      <c r="B997" s="13" t="s">
        <v>8219</v>
      </c>
      <c r="C997" s="13">
        <v>470</v>
      </c>
      <c r="E997" s="13" t="s">
        <v>8221</v>
      </c>
      <c r="F997" s="13">
        <v>0</v>
      </c>
    </row>
    <row r="998" spans="2:6" x14ac:dyDescent="0.2">
      <c r="B998" s="12" t="s">
        <v>8219</v>
      </c>
      <c r="C998" s="12">
        <v>3</v>
      </c>
      <c r="E998" s="12" t="s">
        <v>8221</v>
      </c>
      <c r="F998" s="12">
        <v>4</v>
      </c>
    </row>
    <row r="999" spans="2:6" x14ac:dyDescent="0.2">
      <c r="B999" s="13" t="s">
        <v>8219</v>
      </c>
      <c r="C999" s="13">
        <v>8200</v>
      </c>
      <c r="E999" s="13" t="s">
        <v>8221</v>
      </c>
      <c r="F999" s="13">
        <v>4</v>
      </c>
    </row>
    <row r="1000" spans="2:6" x14ac:dyDescent="0.2">
      <c r="B1000" s="12" t="s">
        <v>8219</v>
      </c>
      <c r="C1000" s="12">
        <v>8359</v>
      </c>
      <c r="E1000" s="12" t="s">
        <v>8221</v>
      </c>
      <c r="F1000" s="12">
        <v>18</v>
      </c>
    </row>
    <row r="1001" spans="2:6" x14ac:dyDescent="0.2">
      <c r="B1001" s="13" t="s">
        <v>8219</v>
      </c>
      <c r="C1001" s="13">
        <v>188</v>
      </c>
      <c r="E1001" s="13" t="s">
        <v>8221</v>
      </c>
      <c r="F1001" s="13">
        <v>0</v>
      </c>
    </row>
    <row r="1002" spans="2:6" x14ac:dyDescent="0.2">
      <c r="B1002" s="12" t="s">
        <v>8219</v>
      </c>
      <c r="C1002" s="12">
        <v>48</v>
      </c>
      <c r="E1002" s="12" t="s">
        <v>8221</v>
      </c>
      <c r="F1002" s="12">
        <v>22</v>
      </c>
    </row>
    <row r="1003" spans="2:6" x14ac:dyDescent="0.2">
      <c r="B1003" s="13" t="s">
        <v>8219</v>
      </c>
      <c r="C1003" s="13">
        <v>607</v>
      </c>
      <c r="E1003" s="13" t="s">
        <v>8221</v>
      </c>
      <c r="F1003" s="13">
        <v>49</v>
      </c>
    </row>
    <row r="1004" spans="2:6" x14ac:dyDescent="0.2">
      <c r="B1004" s="12" t="s">
        <v>8219</v>
      </c>
      <c r="C1004" s="12">
        <v>50</v>
      </c>
      <c r="E1004" s="12" t="s">
        <v>8221</v>
      </c>
      <c r="F1004" s="12">
        <v>19</v>
      </c>
    </row>
    <row r="1005" spans="2:6" x14ac:dyDescent="0.2">
      <c r="B1005" s="13" t="s">
        <v>8219</v>
      </c>
      <c r="C1005" s="13">
        <v>55</v>
      </c>
      <c r="E1005" s="13" t="s">
        <v>8221</v>
      </c>
      <c r="F1005" s="13">
        <v>4</v>
      </c>
    </row>
    <row r="1006" spans="2:6" x14ac:dyDescent="0.2">
      <c r="B1006" s="12" t="s">
        <v>8219</v>
      </c>
      <c r="C1006" s="12">
        <v>38</v>
      </c>
      <c r="E1006" s="12" t="s">
        <v>8221</v>
      </c>
      <c r="F1006" s="12">
        <v>4</v>
      </c>
    </row>
    <row r="1007" spans="2:6" x14ac:dyDescent="0.2">
      <c r="B1007" s="13" t="s">
        <v>8219</v>
      </c>
      <c r="C1007" s="13">
        <v>25</v>
      </c>
      <c r="E1007" s="13" t="s">
        <v>8221</v>
      </c>
      <c r="F1007" s="13">
        <v>2</v>
      </c>
    </row>
    <row r="1008" spans="2:6" x14ac:dyDescent="0.2">
      <c r="B1008" s="12" t="s">
        <v>8219</v>
      </c>
      <c r="C1008" s="12">
        <v>46</v>
      </c>
      <c r="E1008" s="12" t="s">
        <v>8221</v>
      </c>
      <c r="F1008" s="12">
        <v>0</v>
      </c>
    </row>
    <row r="1009" spans="2:6" x14ac:dyDescent="0.2">
      <c r="B1009" s="13" t="s">
        <v>8219</v>
      </c>
      <c r="C1009" s="13">
        <v>83</v>
      </c>
      <c r="E1009" s="13" t="s">
        <v>8221</v>
      </c>
      <c r="F1009" s="13">
        <v>0</v>
      </c>
    </row>
    <row r="1010" spans="2:6" x14ac:dyDescent="0.2">
      <c r="B1010" s="12" t="s">
        <v>8219</v>
      </c>
      <c r="C1010" s="12">
        <v>35</v>
      </c>
      <c r="E1010" s="12" t="s">
        <v>8221</v>
      </c>
      <c r="F1010" s="12">
        <v>14</v>
      </c>
    </row>
    <row r="1011" spans="2:6" x14ac:dyDescent="0.2">
      <c r="B1011" s="13" t="s">
        <v>8219</v>
      </c>
      <c r="C1011" s="13">
        <v>25</v>
      </c>
      <c r="E1011" s="13" t="s">
        <v>8221</v>
      </c>
      <c r="F1011" s="13">
        <v>8</v>
      </c>
    </row>
    <row r="1012" spans="2:6" x14ac:dyDescent="0.2">
      <c r="B1012" s="12" t="s">
        <v>8219</v>
      </c>
      <c r="C1012" s="12">
        <v>75</v>
      </c>
      <c r="E1012" s="12" t="s">
        <v>8221</v>
      </c>
      <c r="F1012" s="12">
        <v>0</v>
      </c>
    </row>
    <row r="1013" spans="2:6" x14ac:dyDescent="0.2">
      <c r="B1013" s="13" t="s">
        <v>8219</v>
      </c>
      <c r="C1013" s="13">
        <v>62</v>
      </c>
      <c r="E1013" s="13" t="s">
        <v>8221</v>
      </c>
      <c r="F1013" s="13">
        <v>15</v>
      </c>
    </row>
    <row r="1014" spans="2:6" x14ac:dyDescent="0.2">
      <c r="B1014" s="12" t="s">
        <v>8219</v>
      </c>
      <c r="C1014" s="12">
        <v>160</v>
      </c>
      <c r="E1014" s="12" t="s">
        <v>8221</v>
      </c>
      <c r="F1014" s="12">
        <v>33</v>
      </c>
    </row>
    <row r="1015" spans="2:6" x14ac:dyDescent="0.2">
      <c r="B1015" s="13" t="s">
        <v>8219</v>
      </c>
      <c r="C1015" s="13">
        <v>246</v>
      </c>
      <c r="E1015" s="13" t="s">
        <v>8221</v>
      </c>
      <c r="F1015" s="13">
        <v>2</v>
      </c>
    </row>
    <row r="1016" spans="2:6" x14ac:dyDescent="0.2">
      <c r="B1016" s="12" t="s">
        <v>8219</v>
      </c>
      <c r="C1016" s="12">
        <v>55</v>
      </c>
      <c r="E1016" s="12" t="s">
        <v>8221</v>
      </c>
      <c r="F1016" s="12">
        <v>6</v>
      </c>
    </row>
    <row r="1017" spans="2:6" x14ac:dyDescent="0.2">
      <c r="B1017" s="13" t="s">
        <v>8219</v>
      </c>
      <c r="C1017" s="13">
        <v>23</v>
      </c>
      <c r="E1017" s="13" t="s">
        <v>8221</v>
      </c>
      <c r="F1017" s="13">
        <v>2</v>
      </c>
    </row>
    <row r="1018" spans="2:6" x14ac:dyDescent="0.2">
      <c r="B1018" s="12" t="s">
        <v>8219</v>
      </c>
      <c r="C1018" s="12">
        <v>72</v>
      </c>
      <c r="E1018" s="12" t="s">
        <v>8221</v>
      </c>
      <c r="F1018" s="12">
        <v>0</v>
      </c>
    </row>
    <row r="1019" spans="2:6" x14ac:dyDescent="0.2">
      <c r="B1019" s="13" t="s">
        <v>8219</v>
      </c>
      <c r="C1019" s="13">
        <v>22</v>
      </c>
      <c r="E1019" s="13" t="s">
        <v>8221</v>
      </c>
      <c r="F1019" s="13">
        <v>4</v>
      </c>
    </row>
    <row r="1020" spans="2:6" x14ac:dyDescent="0.2">
      <c r="B1020" s="12" t="s">
        <v>8219</v>
      </c>
      <c r="C1020" s="12">
        <v>14</v>
      </c>
      <c r="E1020" s="12" t="s">
        <v>8221</v>
      </c>
      <c r="F1020" s="12">
        <v>1</v>
      </c>
    </row>
    <row r="1021" spans="2:6" x14ac:dyDescent="0.2">
      <c r="B1021" s="13" t="s">
        <v>8219</v>
      </c>
      <c r="C1021" s="13">
        <v>38</v>
      </c>
      <c r="E1021" s="13" t="s">
        <v>8221</v>
      </c>
      <c r="F1021" s="13">
        <v>3</v>
      </c>
    </row>
    <row r="1022" spans="2:6" x14ac:dyDescent="0.2">
      <c r="B1022" s="12" t="s">
        <v>8219</v>
      </c>
      <c r="C1022" s="12">
        <v>32</v>
      </c>
      <c r="E1022" s="12" t="s">
        <v>8221</v>
      </c>
      <c r="F1022" s="12">
        <v>4</v>
      </c>
    </row>
    <row r="1023" spans="2:6" x14ac:dyDescent="0.2">
      <c r="B1023" s="13" t="s">
        <v>8219</v>
      </c>
      <c r="C1023" s="13">
        <v>63</v>
      </c>
      <c r="E1023" s="13" t="s">
        <v>8221</v>
      </c>
      <c r="F1023" s="13">
        <v>0</v>
      </c>
    </row>
    <row r="1024" spans="2:6" x14ac:dyDescent="0.2">
      <c r="B1024" s="12" t="s">
        <v>8219</v>
      </c>
      <c r="C1024" s="12">
        <v>27</v>
      </c>
      <c r="E1024" s="12" t="s">
        <v>8221</v>
      </c>
      <c r="F1024" s="12">
        <v>4</v>
      </c>
    </row>
    <row r="1025" spans="2:6" x14ac:dyDescent="0.2">
      <c r="B1025" s="13" t="s">
        <v>8219</v>
      </c>
      <c r="C1025" s="13">
        <v>44</v>
      </c>
      <c r="E1025" s="13" t="s">
        <v>8221</v>
      </c>
      <c r="F1025" s="13">
        <v>3</v>
      </c>
    </row>
    <row r="1026" spans="2:6" x14ac:dyDescent="0.2">
      <c r="B1026" s="12" t="s">
        <v>8219</v>
      </c>
      <c r="C1026" s="12">
        <v>38</v>
      </c>
      <c r="E1026" s="12" t="s">
        <v>8221</v>
      </c>
      <c r="F1026" s="12">
        <v>34</v>
      </c>
    </row>
    <row r="1027" spans="2:6" x14ac:dyDescent="0.2">
      <c r="B1027" s="13" t="s">
        <v>8219</v>
      </c>
      <c r="C1027" s="13">
        <v>115</v>
      </c>
      <c r="E1027" s="13" t="s">
        <v>8221</v>
      </c>
      <c r="F1027" s="13">
        <v>2</v>
      </c>
    </row>
    <row r="1028" spans="2:6" x14ac:dyDescent="0.2">
      <c r="B1028" s="12" t="s">
        <v>8219</v>
      </c>
      <c r="C1028" s="12">
        <v>37</v>
      </c>
      <c r="E1028" s="12" t="s">
        <v>8221</v>
      </c>
      <c r="F1028" s="12">
        <v>33</v>
      </c>
    </row>
    <row r="1029" spans="2:6" x14ac:dyDescent="0.2">
      <c r="B1029" s="13" t="s">
        <v>8219</v>
      </c>
      <c r="C1029" s="13">
        <v>99</v>
      </c>
      <c r="E1029" s="13" t="s">
        <v>8221</v>
      </c>
      <c r="F1029" s="13">
        <v>0</v>
      </c>
    </row>
    <row r="1030" spans="2:6" x14ac:dyDescent="0.2">
      <c r="B1030" s="12" t="s">
        <v>8219</v>
      </c>
      <c r="C1030" s="12">
        <v>44</v>
      </c>
      <c r="E1030" s="12" t="s">
        <v>8221</v>
      </c>
      <c r="F1030" s="12">
        <v>0</v>
      </c>
    </row>
    <row r="1031" spans="2:6" x14ac:dyDescent="0.2">
      <c r="B1031" s="13" t="s">
        <v>8219</v>
      </c>
      <c r="C1031" s="13">
        <v>58</v>
      </c>
      <c r="E1031" s="13" t="s">
        <v>8221</v>
      </c>
      <c r="F1031" s="13">
        <v>1</v>
      </c>
    </row>
    <row r="1032" spans="2:6" x14ac:dyDescent="0.2">
      <c r="B1032" s="12" t="s">
        <v>8219</v>
      </c>
      <c r="C1032" s="12">
        <v>191</v>
      </c>
      <c r="E1032" s="12" t="s">
        <v>8221</v>
      </c>
      <c r="F1032" s="12">
        <v>13</v>
      </c>
    </row>
    <row r="1033" spans="2:6" x14ac:dyDescent="0.2">
      <c r="B1033" s="13" t="s">
        <v>8219</v>
      </c>
      <c r="C1033" s="13">
        <v>40</v>
      </c>
      <c r="E1033" s="13" t="s">
        <v>8221</v>
      </c>
      <c r="F1033" s="13">
        <v>2</v>
      </c>
    </row>
    <row r="1034" spans="2:6" x14ac:dyDescent="0.2">
      <c r="B1034" s="12" t="s">
        <v>8219</v>
      </c>
      <c r="C1034" s="12">
        <v>38</v>
      </c>
      <c r="E1034" s="12" t="s">
        <v>8221</v>
      </c>
      <c r="F1034" s="12">
        <v>36</v>
      </c>
    </row>
    <row r="1035" spans="2:6" x14ac:dyDescent="0.2">
      <c r="B1035" s="13" t="s">
        <v>8219</v>
      </c>
      <c r="C1035" s="13">
        <v>39</v>
      </c>
      <c r="E1035" s="13" t="s">
        <v>8221</v>
      </c>
      <c r="F1035" s="13">
        <v>1</v>
      </c>
    </row>
    <row r="1036" spans="2:6" x14ac:dyDescent="0.2">
      <c r="B1036" s="12" t="s">
        <v>8219</v>
      </c>
      <c r="C1036" s="12">
        <v>11</v>
      </c>
      <c r="E1036" s="12" t="s">
        <v>8221</v>
      </c>
      <c r="F1036" s="12">
        <v>15</v>
      </c>
    </row>
    <row r="1037" spans="2:6" x14ac:dyDescent="0.2">
      <c r="B1037" s="13" t="s">
        <v>8219</v>
      </c>
      <c r="C1037" s="13">
        <v>107</v>
      </c>
      <c r="E1037" s="13" t="s">
        <v>8221</v>
      </c>
      <c r="F1037" s="13">
        <v>1</v>
      </c>
    </row>
    <row r="1038" spans="2:6" x14ac:dyDescent="0.2">
      <c r="B1038" s="12" t="s">
        <v>8219</v>
      </c>
      <c r="C1038" s="12">
        <v>147</v>
      </c>
      <c r="E1038" s="12" t="s">
        <v>8221</v>
      </c>
      <c r="F1038" s="12">
        <v>0</v>
      </c>
    </row>
    <row r="1039" spans="2:6" x14ac:dyDescent="0.2">
      <c r="B1039" s="13" t="s">
        <v>8219</v>
      </c>
      <c r="C1039" s="13">
        <v>36</v>
      </c>
      <c r="E1039" s="13" t="s">
        <v>8221</v>
      </c>
      <c r="F1039" s="13">
        <v>1</v>
      </c>
    </row>
    <row r="1040" spans="2:6" x14ac:dyDescent="0.2">
      <c r="B1040" s="12" t="s">
        <v>8219</v>
      </c>
      <c r="C1040" s="12">
        <v>92</v>
      </c>
      <c r="E1040" s="12" t="s">
        <v>8221</v>
      </c>
      <c r="F1040" s="12">
        <v>0</v>
      </c>
    </row>
    <row r="1041" spans="2:6" x14ac:dyDescent="0.2">
      <c r="B1041" s="13" t="s">
        <v>8219</v>
      </c>
      <c r="C1041" s="13">
        <v>35</v>
      </c>
      <c r="E1041" s="13" t="s">
        <v>8221</v>
      </c>
      <c r="F1041" s="13">
        <v>0</v>
      </c>
    </row>
    <row r="1042" spans="2:6" x14ac:dyDescent="0.2">
      <c r="B1042" s="12" t="s">
        <v>8219</v>
      </c>
      <c r="C1042" s="12">
        <v>17</v>
      </c>
      <c r="E1042" s="12" t="s">
        <v>8221</v>
      </c>
      <c r="F1042" s="12">
        <v>1</v>
      </c>
    </row>
    <row r="1043" spans="2:6" x14ac:dyDescent="0.2">
      <c r="B1043" s="13" t="s">
        <v>8219</v>
      </c>
      <c r="C1043" s="13">
        <v>22</v>
      </c>
      <c r="E1043" s="13" t="s">
        <v>8221</v>
      </c>
      <c r="F1043" s="13">
        <v>39</v>
      </c>
    </row>
    <row r="1044" spans="2:6" x14ac:dyDescent="0.2">
      <c r="B1044" s="12" t="s">
        <v>8219</v>
      </c>
      <c r="C1044" s="12">
        <v>69</v>
      </c>
      <c r="E1044" s="12" t="s">
        <v>8221</v>
      </c>
      <c r="F1044" s="12">
        <v>0</v>
      </c>
    </row>
    <row r="1045" spans="2:6" x14ac:dyDescent="0.2">
      <c r="B1045" s="13" t="s">
        <v>8219</v>
      </c>
      <c r="C1045" s="13">
        <v>13</v>
      </c>
      <c r="E1045" s="13" t="s">
        <v>8221</v>
      </c>
      <c r="F1045" s="13">
        <v>0</v>
      </c>
    </row>
    <row r="1046" spans="2:6" x14ac:dyDescent="0.2">
      <c r="B1046" s="12" t="s">
        <v>8219</v>
      </c>
      <c r="C1046" s="12">
        <v>58</v>
      </c>
      <c r="E1046" s="12" t="s">
        <v>8221</v>
      </c>
      <c r="F1046" s="12">
        <v>3</v>
      </c>
    </row>
    <row r="1047" spans="2:6" x14ac:dyDescent="0.2">
      <c r="B1047" s="13" t="s">
        <v>8219</v>
      </c>
      <c r="C1047" s="13">
        <v>44</v>
      </c>
      <c r="E1047" s="13" t="s">
        <v>8221</v>
      </c>
      <c r="F1047" s="13">
        <v>1</v>
      </c>
    </row>
    <row r="1048" spans="2:6" x14ac:dyDescent="0.2">
      <c r="B1048" s="12" t="s">
        <v>8219</v>
      </c>
      <c r="C1048" s="12">
        <v>83</v>
      </c>
      <c r="E1048" s="12" t="s">
        <v>8221</v>
      </c>
      <c r="F1048" s="12">
        <v>13</v>
      </c>
    </row>
    <row r="1049" spans="2:6" x14ac:dyDescent="0.2">
      <c r="B1049" s="13" t="s">
        <v>8219</v>
      </c>
      <c r="C1049" s="13">
        <v>117</v>
      </c>
      <c r="E1049" s="13" t="s">
        <v>8221</v>
      </c>
      <c r="F1049" s="13">
        <v>0</v>
      </c>
    </row>
    <row r="1050" spans="2:6" x14ac:dyDescent="0.2">
      <c r="B1050" s="12" t="s">
        <v>8219</v>
      </c>
      <c r="C1050" s="12">
        <v>32</v>
      </c>
      <c r="E1050" s="12" t="s">
        <v>8221</v>
      </c>
      <c r="F1050" s="12">
        <v>6</v>
      </c>
    </row>
    <row r="1051" spans="2:6" x14ac:dyDescent="0.2">
      <c r="B1051" s="13" t="s">
        <v>8219</v>
      </c>
      <c r="C1051" s="13">
        <v>8</v>
      </c>
      <c r="E1051" s="13" t="s">
        <v>8221</v>
      </c>
      <c r="F1051" s="13">
        <v>0</v>
      </c>
    </row>
    <row r="1052" spans="2:6" x14ac:dyDescent="0.2">
      <c r="B1052" s="12" t="s">
        <v>8219</v>
      </c>
      <c r="C1052" s="12">
        <v>340</v>
      </c>
      <c r="E1052" s="12" t="s">
        <v>8221</v>
      </c>
      <c r="F1052" s="12">
        <v>14</v>
      </c>
    </row>
    <row r="1053" spans="2:6" x14ac:dyDescent="0.2">
      <c r="B1053" s="13" t="s">
        <v>8219</v>
      </c>
      <c r="C1053" s="13">
        <v>7</v>
      </c>
      <c r="E1053" s="13" t="s">
        <v>8221</v>
      </c>
      <c r="F1053" s="13">
        <v>5</v>
      </c>
    </row>
    <row r="1054" spans="2:6" x14ac:dyDescent="0.2">
      <c r="B1054" s="12" t="s">
        <v>8219</v>
      </c>
      <c r="C1054" s="12">
        <v>19</v>
      </c>
      <c r="E1054" s="12" t="s">
        <v>8221</v>
      </c>
      <c r="F1054" s="12">
        <v>6</v>
      </c>
    </row>
    <row r="1055" spans="2:6" x14ac:dyDescent="0.2">
      <c r="B1055" s="13" t="s">
        <v>8219</v>
      </c>
      <c r="C1055" s="13">
        <v>47</v>
      </c>
      <c r="E1055" s="13" t="s">
        <v>8221</v>
      </c>
      <c r="F1055" s="13">
        <v>15</v>
      </c>
    </row>
    <row r="1056" spans="2:6" x14ac:dyDescent="0.2">
      <c r="B1056" s="12" t="s">
        <v>8219</v>
      </c>
      <c r="C1056" s="12">
        <v>13</v>
      </c>
      <c r="E1056" s="12" t="s">
        <v>8221</v>
      </c>
      <c r="F1056" s="12">
        <v>0</v>
      </c>
    </row>
    <row r="1057" spans="2:6" x14ac:dyDescent="0.2">
      <c r="B1057" s="13" t="s">
        <v>8219</v>
      </c>
      <c r="C1057" s="13">
        <v>90</v>
      </c>
      <c r="E1057" s="13" t="s">
        <v>8221</v>
      </c>
      <c r="F1057" s="13">
        <v>1</v>
      </c>
    </row>
    <row r="1058" spans="2:6" x14ac:dyDescent="0.2">
      <c r="B1058" s="12" t="s">
        <v>8219</v>
      </c>
      <c r="C1058" s="12">
        <v>63</v>
      </c>
      <c r="E1058" s="12" t="s">
        <v>8221</v>
      </c>
      <c r="F1058" s="12">
        <v>9</v>
      </c>
    </row>
    <row r="1059" spans="2:6" x14ac:dyDescent="0.2">
      <c r="B1059" s="13" t="s">
        <v>8219</v>
      </c>
      <c r="C1059" s="13">
        <v>26</v>
      </c>
      <c r="E1059" s="13" t="s">
        <v>8221</v>
      </c>
      <c r="F1059" s="13">
        <v>3</v>
      </c>
    </row>
    <row r="1060" spans="2:6" x14ac:dyDescent="0.2">
      <c r="B1060" s="12" t="s">
        <v>8219</v>
      </c>
      <c r="C1060" s="12">
        <v>71</v>
      </c>
      <c r="E1060" s="12" t="s">
        <v>8221</v>
      </c>
      <c r="F1060" s="12">
        <v>3</v>
      </c>
    </row>
    <row r="1061" spans="2:6" x14ac:dyDescent="0.2">
      <c r="B1061" s="13" t="s">
        <v>8219</v>
      </c>
      <c r="C1061" s="13">
        <v>38</v>
      </c>
      <c r="E1061" s="13" t="s">
        <v>8221</v>
      </c>
      <c r="F1061" s="13">
        <v>1</v>
      </c>
    </row>
    <row r="1062" spans="2:6" x14ac:dyDescent="0.2">
      <c r="B1062" s="12" t="s">
        <v>8219</v>
      </c>
      <c r="C1062" s="12">
        <v>859</v>
      </c>
      <c r="E1062" s="12" t="s">
        <v>8221</v>
      </c>
      <c r="F1062" s="12">
        <v>3</v>
      </c>
    </row>
    <row r="1063" spans="2:6" x14ac:dyDescent="0.2">
      <c r="B1063" s="13" t="s">
        <v>8219</v>
      </c>
      <c r="C1063" s="13">
        <v>21</v>
      </c>
      <c r="E1063" s="13" t="s">
        <v>8221</v>
      </c>
      <c r="F1063" s="13">
        <v>0</v>
      </c>
    </row>
    <row r="1064" spans="2:6" x14ac:dyDescent="0.2">
      <c r="B1064" s="12" t="s">
        <v>8219</v>
      </c>
      <c r="C1064" s="12">
        <v>78</v>
      </c>
      <c r="E1064" s="12" t="s">
        <v>8221</v>
      </c>
      <c r="F1064" s="12">
        <v>2</v>
      </c>
    </row>
    <row r="1065" spans="2:6" x14ac:dyDescent="0.2">
      <c r="B1065" s="13" t="s">
        <v>8219</v>
      </c>
      <c r="C1065" s="13">
        <v>53</v>
      </c>
      <c r="E1065" s="13" t="s">
        <v>8221</v>
      </c>
      <c r="F1065" s="13">
        <v>10</v>
      </c>
    </row>
    <row r="1066" spans="2:6" x14ac:dyDescent="0.2">
      <c r="B1066" s="12" t="s">
        <v>8219</v>
      </c>
      <c r="C1066" s="12">
        <v>356</v>
      </c>
      <c r="E1066" s="12" t="s">
        <v>8221</v>
      </c>
      <c r="F1066" s="12">
        <v>60</v>
      </c>
    </row>
    <row r="1067" spans="2:6" x14ac:dyDescent="0.2">
      <c r="B1067" s="13" t="s">
        <v>8219</v>
      </c>
      <c r="C1067" s="13">
        <v>279</v>
      </c>
      <c r="E1067" s="13" t="s">
        <v>8221</v>
      </c>
      <c r="F1067" s="13">
        <v>5</v>
      </c>
    </row>
    <row r="1068" spans="2:6" x14ac:dyDescent="0.2">
      <c r="B1068" s="12" t="s">
        <v>8219</v>
      </c>
      <c r="C1068" s="12">
        <v>266</v>
      </c>
      <c r="E1068" s="12" t="s">
        <v>8221</v>
      </c>
      <c r="F1068" s="12">
        <v>9</v>
      </c>
    </row>
    <row r="1069" spans="2:6" x14ac:dyDescent="0.2">
      <c r="B1069" s="13" t="s">
        <v>8219</v>
      </c>
      <c r="C1069" s="13">
        <v>623</v>
      </c>
      <c r="E1069" s="13" t="s">
        <v>8221</v>
      </c>
      <c r="F1069" s="13">
        <v>13</v>
      </c>
    </row>
    <row r="1070" spans="2:6" x14ac:dyDescent="0.2">
      <c r="B1070" s="12" t="s">
        <v>8219</v>
      </c>
      <c r="C1070" s="12">
        <v>392</v>
      </c>
      <c r="E1070" s="12" t="s">
        <v>8221</v>
      </c>
      <c r="F1070" s="12">
        <v>0</v>
      </c>
    </row>
    <row r="1071" spans="2:6" x14ac:dyDescent="0.2">
      <c r="B1071" s="13" t="s">
        <v>8219</v>
      </c>
      <c r="C1071" s="13">
        <v>3562</v>
      </c>
      <c r="E1071" s="13" t="s">
        <v>8221</v>
      </c>
      <c r="F1071" s="13">
        <v>8</v>
      </c>
    </row>
    <row r="1072" spans="2:6" x14ac:dyDescent="0.2">
      <c r="B1072" s="12" t="s">
        <v>8219</v>
      </c>
      <c r="C1072" s="12">
        <v>514</v>
      </c>
      <c r="E1072" s="12" t="s">
        <v>8221</v>
      </c>
      <c r="F1072" s="12">
        <v>3</v>
      </c>
    </row>
    <row r="1073" spans="2:6" x14ac:dyDescent="0.2">
      <c r="B1073" s="13" t="s">
        <v>8219</v>
      </c>
      <c r="C1073" s="13">
        <v>88</v>
      </c>
      <c r="E1073" s="13" t="s">
        <v>8221</v>
      </c>
      <c r="F1073" s="13">
        <v>3</v>
      </c>
    </row>
    <row r="1074" spans="2:6" x14ac:dyDescent="0.2">
      <c r="B1074" s="12" t="s">
        <v>8219</v>
      </c>
      <c r="C1074" s="12">
        <v>537</v>
      </c>
      <c r="E1074" s="12" t="s">
        <v>8221</v>
      </c>
      <c r="F1074" s="12">
        <v>0</v>
      </c>
    </row>
    <row r="1075" spans="2:6" x14ac:dyDescent="0.2">
      <c r="B1075" s="13" t="s">
        <v>8219</v>
      </c>
      <c r="C1075" s="13">
        <v>25</v>
      </c>
      <c r="E1075" s="13" t="s">
        <v>8221</v>
      </c>
      <c r="F1075" s="13">
        <v>6</v>
      </c>
    </row>
    <row r="1076" spans="2:6" x14ac:dyDescent="0.2">
      <c r="B1076" s="12" t="s">
        <v>8219</v>
      </c>
      <c r="C1076" s="12">
        <v>3238</v>
      </c>
      <c r="E1076" s="12" t="s">
        <v>8221</v>
      </c>
      <c r="F1076" s="12">
        <v>4</v>
      </c>
    </row>
    <row r="1077" spans="2:6" x14ac:dyDescent="0.2">
      <c r="B1077" s="13" t="s">
        <v>8219</v>
      </c>
      <c r="C1077" s="13">
        <v>897</v>
      </c>
      <c r="E1077" s="13" t="s">
        <v>8221</v>
      </c>
      <c r="F1077" s="13">
        <v>1</v>
      </c>
    </row>
    <row r="1078" spans="2:6" x14ac:dyDescent="0.2">
      <c r="B1078" s="12" t="s">
        <v>8219</v>
      </c>
      <c r="C1078" s="12">
        <v>878</v>
      </c>
      <c r="E1078" s="12" t="s">
        <v>8221</v>
      </c>
      <c r="F1078" s="12">
        <v>29</v>
      </c>
    </row>
    <row r="1079" spans="2:6" x14ac:dyDescent="0.2">
      <c r="B1079" s="13" t="s">
        <v>8219</v>
      </c>
      <c r="C1079" s="13">
        <v>115</v>
      </c>
      <c r="E1079" s="13" t="s">
        <v>8221</v>
      </c>
      <c r="F1079" s="13">
        <v>0</v>
      </c>
    </row>
    <row r="1080" spans="2:6" x14ac:dyDescent="0.2">
      <c r="B1080" s="12" t="s">
        <v>8219</v>
      </c>
      <c r="C1080" s="12">
        <v>234</v>
      </c>
      <c r="E1080" s="12" t="s">
        <v>8221</v>
      </c>
      <c r="F1080" s="12">
        <v>4</v>
      </c>
    </row>
    <row r="1081" spans="2:6" x14ac:dyDescent="0.2">
      <c r="B1081" s="13" t="s">
        <v>8219</v>
      </c>
      <c r="C1081" s="13">
        <v>4330</v>
      </c>
      <c r="E1081" s="13" t="s">
        <v>8221</v>
      </c>
      <c r="F1081" s="13">
        <v>5</v>
      </c>
    </row>
    <row r="1082" spans="2:6" x14ac:dyDescent="0.2">
      <c r="B1082" s="12" t="s">
        <v>8219</v>
      </c>
      <c r="C1082" s="12">
        <v>651</v>
      </c>
      <c r="E1082" s="12" t="s">
        <v>8221</v>
      </c>
      <c r="F1082" s="12">
        <v>4</v>
      </c>
    </row>
    <row r="1083" spans="2:6" x14ac:dyDescent="0.2">
      <c r="B1083" s="13" t="s">
        <v>8219</v>
      </c>
      <c r="C1083" s="13">
        <v>251</v>
      </c>
      <c r="E1083" s="13" t="s">
        <v>8221</v>
      </c>
      <c r="F1083" s="13">
        <v>5</v>
      </c>
    </row>
    <row r="1084" spans="2:6" x14ac:dyDescent="0.2">
      <c r="B1084" s="12" t="s">
        <v>8219</v>
      </c>
      <c r="C1084" s="12">
        <v>263</v>
      </c>
      <c r="E1084" s="12" t="s">
        <v>8221</v>
      </c>
      <c r="F1084" s="12">
        <v>1</v>
      </c>
    </row>
    <row r="1085" spans="2:6" x14ac:dyDescent="0.2">
      <c r="B1085" s="13" t="s">
        <v>8219</v>
      </c>
      <c r="C1085" s="13">
        <v>28</v>
      </c>
      <c r="E1085" s="13" t="s">
        <v>8221</v>
      </c>
      <c r="F1085" s="13">
        <v>1</v>
      </c>
    </row>
    <row r="1086" spans="2:6" x14ac:dyDescent="0.2">
      <c r="B1086" s="12" t="s">
        <v>8219</v>
      </c>
      <c r="C1086" s="12">
        <v>721</v>
      </c>
      <c r="E1086" s="12" t="s">
        <v>8221</v>
      </c>
      <c r="F1086" s="12">
        <v>0</v>
      </c>
    </row>
    <row r="1087" spans="2:6" x14ac:dyDescent="0.2">
      <c r="B1087" s="13" t="s">
        <v>8219</v>
      </c>
      <c r="C1087" s="13">
        <v>50</v>
      </c>
      <c r="E1087" s="13" t="s">
        <v>8221</v>
      </c>
      <c r="F1087" s="13">
        <v>14</v>
      </c>
    </row>
    <row r="1088" spans="2:6" x14ac:dyDescent="0.2">
      <c r="B1088" s="12" t="s">
        <v>8219</v>
      </c>
      <c r="C1088" s="12">
        <v>73</v>
      </c>
      <c r="E1088" s="12" t="s">
        <v>8221</v>
      </c>
      <c r="F1088" s="12">
        <v>3</v>
      </c>
    </row>
    <row r="1089" spans="2:6" x14ac:dyDescent="0.2">
      <c r="B1089" s="13" t="s">
        <v>8219</v>
      </c>
      <c r="C1089" s="13">
        <v>27</v>
      </c>
      <c r="E1089" s="13" t="s">
        <v>8221</v>
      </c>
      <c r="F1089" s="13">
        <v>10</v>
      </c>
    </row>
    <row r="1090" spans="2:6" x14ac:dyDescent="0.2">
      <c r="B1090" s="12" t="s">
        <v>8219</v>
      </c>
      <c r="C1090" s="12">
        <v>34</v>
      </c>
      <c r="E1090" s="12" t="s">
        <v>8221</v>
      </c>
      <c r="F1090" s="12">
        <v>17</v>
      </c>
    </row>
    <row r="1091" spans="2:6" x14ac:dyDescent="0.2">
      <c r="B1091" s="13" t="s">
        <v>8219</v>
      </c>
      <c r="C1091" s="13">
        <v>7</v>
      </c>
      <c r="E1091" s="13" t="s">
        <v>8221</v>
      </c>
      <c r="F1091" s="13">
        <v>2</v>
      </c>
    </row>
    <row r="1092" spans="2:6" x14ac:dyDescent="0.2">
      <c r="B1092" s="12" t="s">
        <v>8219</v>
      </c>
      <c r="C1092" s="12">
        <v>24</v>
      </c>
      <c r="E1092" s="12" t="s">
        <v>8221</v>
      </c>
      <c r="F1092" s="12">
        <v>0</v>
      </c>
    </row>
    <row r="1093" spans="2:6" x14ac:dyDescent="0.2">
      <c r="B1093" s="13" t="s">
        <v>8219</v>
      </c>
      <c r="C1093" s="13">
        <v>15</v>
      </c>
      <c r="E1093" s="13" t="s">
        <v>8221</v>
      </c>
      <c r="F1093" s="13">
        <v>4</v>
      </c>
    </row>
    <row r="1094" spans="2:6" x14ac:dyDescent="0.2">
      <c r="B1094" s="12" t="s">
        <v>8219</v>
      </c>
      <c r="C1094" s="12">
        <v>72</v>
      </c>
      <c r="E1094" s="12" t="s">
        <v>8221</v>
      </c>
      <c r="F1094" s="12">
        <v>12</v>
      </c>
    </row>
    <row r="1095" spans="2:6" x14ac:dyDescent="0.2">
      <c r="B1095" s="13" t="s">
        <v>8219</v>
      </c>
      <c r="C1095" s="13">
        <v>120</v>
      </c>
      <c r="E1095" s="13" t="s">
        <v>8221</v>
      </c>
      <c r="F1095" s="13">
        <v>3</v>
      </c>
    </row>
    <row r="1096" spans="2:6" x14ac:dyDescent="0.2">
      <c r="B1096" s="12" t="s">
        <v>8219</v>
      </c>
      <c r="C1096" s="12">
        <v>123</v>
      </c>
      <c r="E1096" s="12" t="s">
        <v>8221</v>
      </c>
      <c r="F1096" s="12">
        <v>12</v>
      </c>
    </row>
    <row r="1097" spans="2:6" x14ac:dyDescent="0.2">
      <c r="B1097" s="13" t="s">
        <v>8219</v>
      </c>
      <c r="C1097" s="13">
        <v>1</v>
      </c>
      <c r="E1097" s="13" t="s">
        <v>8221</v>
      </c>
      <c r="F1097" s="13">
        <v>0</v>
      </c>
    </row>
    <row r="1098" spans="2:6" x14ac:dyDescent="0.2">
      <c r="B1098" s="12" t="s">
        <v>8219</v>
      </c>
      <c r="C1098" s="12">
        <v>24</v>
      </c>
      <c r="E1098" s="12" t="s">
        <v>8221</v>
      </c>
      <c r="F1098" s="12">
        <v>7</v>
      </c>
    </row>
    <row r="1099" spans="2:6" x14ac:dyDescent="0.2">
      <c r="B1099" s="13" t="s">
        <v>8219</v>
      </c>
      <c r="C1099" s="13">
        <v>33</v>
      </c>
      <c r="E1099" s="13" t="s">
        <v>8221</v>
      </c>
      <c r="F1099" s="13">
        <v>2</v>
      </c>
    </row>
    <row r="1100" spans="2:6" x14ac:dyDescent="0.2">
      <c r="B1100" s="12" t="s">
        <v>8219</v>
      </c>
      <c r="C1100" s="12">
        <v>14</v>
      </c>
      <c r="E1100" s="12" t="s">
        <v>8221</v>
      </c>
      <c r="F1100" s="12">
        <v>1</v>
      </c>
    </row>
    <row r="1101" spans="2:6" x14ac:dyDescent="0.2">
      <c r="B1101" s="13" t="s">
        <v>8219</v>
      </c>
      <c r="C1101" s="13">
        <v>9</v>
      </c>
      <c r="E1101" s="13" t="s">
        <v>8221</v>
      </c>
      <c r="F1101" s="13">
        <v>4</v>
      </c>
    </row>
    <row r="1102" spans="2:6" x14ac:dyDescent="0.2">
      <c r="B1102" s="12" t="s">
        <v>8219</v>
      </c>
      <c r="C1102" s="12">
        <v>76</v>
      </c>
      <c r="E1102" s="12" t="s">
        <v>8221</v>
      </c>
      <c r="F1102" s="12">
        <v>4</v>
      </c>
    </row>
    <row r="1103" spans="2:6" x14ac:dyDescent="0.2">
      <c r="B1103" s="13" t="s">
        <v>8219</v>
      </c>
      <c r="C1103" s="13">
        <v>19</v>
      </c>
      <c r="E1103" s="13" t="s">
        <v>8221</v>
      </c>
      <c r="F1103" s="13">
        <v>17</v>
      </c>
    </row>
    <row r="1104" spans="2:6" x14ac:dyDescent="0.2">
      <c r="B1104" s="12" t="s">
        <v>8219</v>
      </c>
      <c r="C1104" s="12">
        <v>69</v>
      </c>
      <c r="E1104" s="12" t="s">
        <v>8221</v>
      </c>
      <c r="F1104" s="12">
        <v>7</v>
      </c>
    </row>
    <row r="1105" spans="2:6" x14ac:dyDescent="0.2">
      <c r="B1105" s="13" t="s">
        <v>8219</v>
      </c>
      <c r="C1105" s="13">
        <v>218</v>
      </c>
      <c r="E1105" s="13" t="s">
        <v>8221</v>
      </c>
      <c r="F1105" s="13">
        <v>2</v>
      </c>
    </row>
    <row r="1106" spans="2:6" x14ac:dyDescent="0.2">
      <c r="B1106" s="12" t="s">
        <v>8219</v>
      </c>
      <c r="C1106" s="12">
        <v>30</v>
      </c>
      <c r="E1106" s="12" t="s">
        <v>8221</v>
      </c>
      <c r="F1106" s="12">
        <v>5</v>
      </c>
    </row>
    <row r="1107" spans="2:6" x14ac:dyDescent="0.2">
      <c r="B1107" s="13" t="s">
        <v>8219</v>
      </c>
      <c r="C1107" s="13">
        <v>100</v>
      </c>
      <c r="E1107" s="13" t="s">
        <v>8221</v>
      </c>
      <c r="F1107" s="13">
        <v>1</v>
      </c>
    </row>
    <row r="1108" spans="2:6" x14ac:dyDescent="0.2">
      <c r="B1108" s="12" t="s">
        <v>8219</v>
      </c>
      <c r="C1108" s="12">
        <v>296</v>
      </c>
      <c r="E1108" s="12" t="s">
        <v>8221</v>
      </c>
      <c r="F1108" s="12">
        <v>1</v>
      </c>
    </row>
    <row r="1109" spans="2:6" x14ac:dyDescent="0.2">
      <c r="B1109" s="13" t="s">
        <v>8219</v>
      </c>
      <c r="C1109" s="13">
        <v>1204</v>
      </c>
      <c r="E1109" s="13" t="s">
        <v>8221</v>
      </c>
      <c r="F1109" s="13">
        <v>14</v>
      </c>
    </row>
    <row r="1110" spans="2:6" x14ac:dyDescent="0.2">
      <c r="B1110" s="12" t="s">
        <v>8219</v>
      </c>
      <c r="C1110" s="12">
        <v>321</v>
      </c>
      <c r="E1110" s="12" t="s">
        <v>8221</v>
      </c>
      <c r="F1110" s="12">
        <v>26</v>
      </c>
    </row>
    <row r="1111" spans="2:6" x14ac:dyDescent="0.2">
      <c r="B1111" s="13" t="s">
        <v>8219</v>
      </c>
      <c r="C1111" s="13">
        <v>301</v>
      </c>
      <c r="E1111" s="13" t="s">
        <v>8221</v>
      </c>
      <c r="F1111" s="13">
        <v>2</v>
      </c>
    </row>
    <row r="1112" spans="2:6" x14ac:dyDescent="0.2">
      <c r="B1112" s="12" t="s">
        <v>8219</v>
      </c>
      <c r="C1112" s="12">
        <v>144</v>
      </c>
      <c r="E1112" s="12" t="s">
        <v>8221</v>
      </c>
      <c r="F1112" s="12">
        <v>1</v>
      </c>
    </row>
    <row r="1113" spans="2:6" x14ac:dyDescent="0.2">
      <c r="B1113" s="13" t="s">
        <v>8219</v>
      </c>
      <c r="C1113" s="13">
        <v>539</v>
      </c>
      <c r="E1113" s="13" t="s">
        <v>8221</v>
      </c>
      <c r="F1113" s="13">
        <v>3</v>
      </c>
    </row>
    <row r="1114" spans="2:6" x14ac:dyDescent="0.2">
      <c r="B1114" s="12" t="s">
        <v>8219</v>
      </c>
      <c r="C1114" s="12">
        <v>498</v>
      </c>
      <c r="E1114" s="12" t="s">
        <v>8221</v>
      </c>
      <c r="F1114" s="12">
        <v>7</v>
      </c>
    </row>
    <row r="1115" spans="2:6" x14ac:dyDescent="0.2">
      <c r="B1115" s="13" t="s">
        <v>8219</v>
      </c>
      <c r="C1115" s="13">
        <v>1113</v>
      </c>
      <c r="E1115" s="13" t="s">
        <v>8221</v>
      </c>
      <c r="F1115" s="13">
        <v>9</v>
      </c>
    </row>
    <row r="1116" spans="2:6" x14ac:dyDescent="0.2">
      <c r="B1116" s="12" t="s">
        <v>8219</v>
      </c>
      <c r="C1116" s="12">
        <v>988</v>
      </c>
      <c r="E1116" s="12" t="s">
        <v>8221</v>
      </c>
      <c r="F1116" s="12">
        <v>20</v>
      </c>
    </row>
    <row r="1117" spans="2:6" x14ac:dyDescent="0.2">
      <c r="B1117" s="13" t="s">
        <v>8219</v>
      </c>
      <c r="C1117" s="13">
        <v>391</v>
      </c>
      <c r="E1117" s="13" t="s">
        <v>8221</v>
      </c>
      <c r="F1117" s="13">
        <v>6</v>
      </c>
    </row>
    <row r="1118" spans="2:6" x14ac:dyDescent="0.2">
      <c r="B1118" s="12" t="s">
        <v>8219</v>
      </c>
      <c r="C1118" s="12">
        <v>28</v>
      </c>
      <c r="E1118" s="12" t="s">
        <v>8221</v>
      </c>
      <c r="F1118" s="12">
        <v>13</v>
      </c>
    </row>
    <row r="1119" spans="2:6" x14ac:dyDescent="0.2">
      <c r="B1119" s="13" t="s">
        <v>8219</v>
      </c>
      <c r="C1119" s="13">
        <v>147</v>
      </c>
      <c r="E1119" s="13" t="s">
        <v>8221</v>
      </c>
      <c r="F1119" s="13">
        <v>1</v>
      </c>
    </row>
    <row r="1120" spans="2:6" x14ac:dyDescent="0.2">
      <c r="B1120" s="12" t="s">
        <v>8219</v>
      </c>
      <c r="C1120" s="12">
        <v>680</v>
      </c>
      <c r="E1120" s="12" t="s">
        <v>8221</v>
      </c>
      <c r="F1120" s="12">
        <v>202</v>
      </c>
    </row>
    <row r="1121" spans="2:6" x14ac:dyDescent="0.2">
      <c r="B1121" s="13" t="s">
        <v>8219</v>
      </c>
      <c r="C1121" s="13">
        <v>983</v>
      </c>
      <c r="E1121" s="13" t="s">
        <v>8221</v>
      </c>
      <c r="F1121" s="13">
        <v>0</v>
      </c>
    </row>
    <row r="1122" spans="2:6" x14ac:dyDescent="0.2">
      <c r="B1122" s="12" t="s">
        <v>8219</v>
      </c>
      <c r="C1122" s="12">
        <v>79</v>
      </c>
      <c r="E1122" s="12" t="s">
        <v>8221</v>
      </c>
      <c r="F1122" s="12">
        <v>1</v>
      </c>
    </row>
    <row r="1123" spans="2:6" x14ac:dyDescent="0.2">
      <c r="B1123" s="13" t="s">
        <v>8219</v>
      </c>
      <c r="C1123" s="13">
        <v>426</v>
      </c>
      <c r="E1123" s="13" t="s">
        <v>8221</v>
      </c>
      <c r="F1123" s="13">
        <v>0</v>
      </c>
    </row>
    <row r="1124" spans="2:6" x14ac:dyDescent="0.2">
      <c r="B1124" s="12" t="s">
        <v>8219</v>
      </c>
      <c r="C1124" s="12">
        <v>96</v>
      </c>
      <c r="E1124" s="12" t="s">
        <v>8221</v>
      </c>
      <c r="F1124" s="12">
        <v>2</v>
      </c>
    </row>
    <row r="1125" spans="2:6" x14ac:dyDescent="0.2">
      <c r="B1125" s="13" t="s">
        <v>8219</v>
      </c>
      <c r="C1125" s="13">
        <v>163</v>
      </c>
      <c r="E1125" s="13" t="s">
        <v>8221</v>
      </c>
      <c r="F1125" s="13">
        <v>13</v>
      </c>
    </row>
    <row r="1126" spans="2:6" x14ac:dyDescent="0.2">
      <c r="B1126" s="12" t="s">
        <v>8219</v>
      </c>
      <c r="C1126" s="12">
        <v>2525</v>
      </c>
      <c r="E1126" s="12" t="s">
        <v>8221</v>
      </c>
      <c r="F1126" s="12">
        <v>9</v>
      </c>
    </row>
    <row r="1127" spans="2:6" x14ac:dyDescent="0.2">
      <c r="B1127" s="13" t="s">
        <v>8219</v>
      </c>
      <c r="C1127" s="13">
        <v>2035</v>
      </c>
      <c r="E1127" s="13" t="s">
        <v>8221</v>
      </c>
      <c r="F1127" s="13">
        <v>2</v>
      </c>
    </row>
    <row r="1128" spans="2:6" x14ac:dyDescent="0.2">
      <c r="B1128" s="12" t="s">
        <v>8219</v>
      </c>
      <c r="C1128" s="12">
        <v>290</v>
      </c>
      <c r="E1128" s="12" t="s">
        <v>8221</v>
      </c>
      <c r="F1128" s="12">
        <v>0</v>
      </c>
    </row>
    <row r="1129" spans="2:6" x14ac:dyDescent="0.2">
      <c r="B1129" s="13" t="s">
        <v>8219</v>
      </c>
      <c r="C1129" s="13">
        <v>1980</v>
      </c>
      <c r="E1129" s="13" t="s">
        <v>8221</v>
      </c>
      <c r="F1129" s="13">
        <v>35</v>
      </c>
    </row>
    <row r="1130" spans="2:6" x14ac:dyDescent="0.2">
      <c r="B1130" s="12" t="s">
        <v>8219</v>
      </c>
      <c r="C1130" s="12">
        <v>57</v>
      </c>
      <c r="E1130" s="12" t="s">
        <v>8221</v>
      </c>
      <c r="F1130" s="12">
        <v>2</v>
      </c>
    </row>
    <row r="1131" spans="2:6" x14ac:dyDescent="0.2">
      <c r="B1131" s="13" t="s">
        <v>8219</v>
      </c>
      <c r="C1131" s="13">
        <v>380</v>
      </c>
      <c r="E1131" s="13" t="s">
        <v>8221</v>
      </c>
      <c r="F1131" s="13">
        <v>3</v>
      </c>
    </row>
    <row r="1132" spans="2:6" x14ac:dyDescent="0.2">
      <c r="B1132" s="12" t="s">
        <v>8219</v>
      </c>
      <c r="C1132" s="12">
        <v>128</v>
      </c>
      <c r="E1132" s="12" t="s">
        <v>8221</v>
      </c>
      <c r="F1132" s="12">
        <v>0</v>
      </c>
    </row>
    <row r="1133" spans="2:6" x14ac:dyDescent="0.2">
      <c r="B1133" s="13" t="s">
        <v>8219</v>
      </c>
      <c r="C1133" s="13">
        <v>180</v>
      </c>
      <c r="E1133" s="13" t="s">
        <v>8221</v>
      </c>
      <c r="F1133" s="13">
        <v>1</v>
      </c>
    </row>
    <row r="1134" spans="2:6" x14ac:dyDescent="0.2">
      <c r="B1134" s="12" t="s">
        <v>8219</v>
      </c>
      <c r="C1134" s="12">
        <v>571</v>
      </c>
      <c r="E1134" s="12" t="s">
        <v>8221</v>
      </c>
      <c r="F1134" s="12">
        <v>0</v>
      </c>
    </row>
    <row r="1135" spans="2:6" x14ac:dyDescent="0.2">
      <c r="B1135" s="13" t="s">
        <v>8219</v>
      </c>
      <c r="C1135" s="13">
        <v>480</v>
      </c>
      <c r="E1135" s="13" t="s">
        <v>8221</v>
      </c>
      <c r="F1135" s="13">
        <v>0</v>
      </c>
    </row>
    <row r="1136" spans="2:6" x14ac:dyDescent="0.2">
      <c r="B1136" s="12" t="s">
        <v>8219</v>
      </c>
      <c r="C1136" s="12">
        <v>249</v>
      </c>
      <c r="E1136" s="12" t="s">
        <v>8221</v>
      </c>
      <c r="F1136" s="12">
        <v>3</v>
      </c>
    </row>
    <row r="1137" spans="2:6" x14ac:dyDescent="0.2">
      <c r="B1137" s="13" t="s">
        <v>8219</v>
      </c>
      <c r="C1137" s="13">
        <v>84</v>
      </c>
      <c r="E1137" s="13" t="s">
        <v>8221</v>
      </c>
      <c r="F1137" s="13">
        <v>11</v>
      </c>
    </row>
    <row r="1138" spans="2:6" x14ac:dyDescent="0.2">
      <c r="B1138" s="12" t="s">
        <v>8219</v>
      </c>
      <c r="C1138" s="12">
        <v>197</v>
      </c>
      <c r="E1138" s="12" t="s">
        <v>8221</v>
      </c>
      <c r="F1138" s="12">
        <v>6</v>
      </c>
    </row>
    <row r="1139" spans="2:6" x14ac:dyDescent="0.2">
      <c r="B1139" s="13" t="s">
        <v>8219</v>
      </c>
      <c r="C1139" s="13">
        <v>271</v>
      </c>
      <c r="E1139" s="13" t="s">
        <v>8221</v>
      </c>
      <c r="F1139" s="13">
        <v>0</v>
      </c>
    </row>
    <row r="1140" spans="2:6" x14ac:dyDescent="0.2">
      <c r="B1140" s="12" t="s">
        <v>8219</v>
      </c>
      <c r="C1140" s="12">
        <v>50</v>
      </c>
      <c r="E1140" s="12" t="s">
        <v>8221</v>
      </c>
      <c r="F1140" s="12">
        <v>67</v>
      </c>
    </row>
    <row r="1141" spans="2:6" x14ac:dyDescent="0.2">
      <c r="B1141" s="13" t="s">
        <v>8219</v>
      </c>
      <c r="C1141" s="13">
        <v>169</v>
      </c>
      <c r="E1141" s="13" t="s">
        <v>8221</v>
      </c>
      <c r="F1141" s="13">
        <v>23</v>
      </c>
    </row>
    <row r="1142" spans="2:6" x14ac:dyDescent="0.2">
      <c r="B1142" s="12" t="s">
        <v>8219</v>
      </c>
      <c r="C1142" s="12">
        <v>205</v>
      </c>
      <c r="E1142" s="12" t="s">
        <v>8221</v>
      </c>
      <c r="F1142" s="12">
        <v>72</v>
      </c>
    </row>
    <row r="1143" spans="2:6" x14ac:dyDescent="0.2">
      <c r="B1143" s="13" t="s">
        <v>8219</v>
      </c>
      <c r="C1143" s="13">
        <v>206</v>
      </c>
      <c r="E1143" s="13" t="s">
        <v>8221</v>
      </c>
      <c r="F1143" s="13">
        <v>2</v>
      </c>
    </row>
    <row r="1144" spans="2:6" x14ac:dyDescent="0.2">
      <c r="B1144" s="12" t="s">
        <v>8219</v>
      </c>
      <c r="C1144" s="12">
        <v>84</v>
      </c>
      <c r="E1144" s="12" t="s">
        <v>8221</v>
      </c>
      <c r="F1144" s="12">
        <v>15</v>
      </c>
    </row>
    <row r="1145" spans="2:6" x14ac:dyDescent="0.2">
      <c r="B1145" s="13" t="s">
        <v>8219</v>
      </c>
      <c r="C1145" s="13">
        <v>210</v>
      </c>
      <c r="E1145" s="13" t="s">
        <v>8221</v>
      </c>
      <c r="F1145" s="13">
        <v>1</v>
      </c>
    </row>
    <row r="1146" spans="2:6" x14ac:dyDescent="0.2">
      <c r="B1146" s="12" t="s">
        <v>8219</v>
      </c>
      <c r="C1146" s="12">
        <v>181</v>
      </c>
      <c r="E1146" s="12" t="s">
        <v>8221</v>
      </c>
      <c r="F1146" s="12">
        <v>2</v>
      </c>
    </row>
    <row r="1147" spans="2:6" x14ac:dyDescent="0.2">
      <c r="B1147" s="13" t="s">
        <v>8219</v>
      </c>
      <c r="C1147" s="13">
        <v>60</v>
      </c>
      <c r="E1147" s="13" t="s">
        <v>8221</v>
      </c>
      <c r="F1147" s="13">
        <v>7</v>
      </c>
    </row>
    <row r="1148" spans="2:6" x14ac:dyDescent="0.2">
      <c r="B1148" s="12" t="s">
        <v>8219</v>
      </c>
      <c r="C1148" s="12">
        <v>445</v>
      </c>
      <c r="E1148" s="12" t="s">
        <v>8221</v>
      </c>
      <c r="F1148" s="12">
        <v>16</v>
      </c>
    </row>
    <row r="1149" spans="2:6" x14ac:dyDescent="0.2">
      <c r="B1149" s="13" t="s">
        <v>8219</v>
      </c>
      <c r="C1149" s="13">
        <v>17</v>
      </c>
      <c r="E1149" s="13" t="s">
        <v>8221</v>
      </c>
      <c r="F1149" s="13">
        <v>117</v>
      </c>
    </row>
    <row r="1150" spans="2:6" x14ac:dyDescent="0.2">
      <c r="B1150" s="12" t="s">
        <v>8219</v>
      </c>
      <c r="C1150" s="12">
        <v>194</v>
      </c>
      <c r="E1150" s="12" t="s">
        <v>8221</v>
      </c>
      <c r="F1150" s="12">
        <v>2</v>
      </c>
    </row>
    <row r="1151" spans="2:6" x14ac:dyDescent="0.2">
      <c r="B1151" s="13" t="s">
        <v>8219</v>
      </c>
      <c r="C1151" s="13">
        <v>404</v>
      </c>
      <c r="E1151" s="13" t="s">
        <v>8221</v>
      </c>
      <c r="F1151" s="13">
        <v>7</v>
      </c>
    </row>
    <row r="1152" spans="2:6" x14ac:dyDescent="0.2">
      <c r="B1152" s="12" t="s">
        <v>8219</v>
      </c>
      <c r="C1152" s="12">
        <v>194</v>
      </c>
      <c r="E1152" s="12" t="s">
        <v>8221</v>
      </c>
      <c r="F1152" s="12">
        <v>3</v>
      </c>
    </row>
    <row r="1153" spans="2:6" x14ac:dyDescent="0.2">
      <c r="B1153" s="13" t="s">
        <v>8219</v>
      </c>
      <c r="C1153" s="13">
        <v>902</v>
      </c>
      <c r="E1153" s="13" t="s">
        <v>8221</v>
      </c>
      <c r="F1153" s="13">
        <v>20</v>
      </c>
    </row>
    <row r="1154" spans="2:6" x14ac:dyDescent="0.2">
      <c r="B1154" s="12" t="s">
        <v>8219</v>
      </c>
      <c r="C1154" s="12">
        <v>1670</v>
      </c>
      <c r="E1154" s="12" t="s">
        <v>8221</v>
      </c>
      <c r="F1154" s="12">
        <v>50</v>
      </c>
    </row>
    <row r="1155" spans="2:6" x14ac:dyDescent="0.2">
      <c r="B1155" s="13" t="s">
        <v>8219</v>
      </c>
      <c r="C1155" s="13">
        <v>1328</v>
      </c>
      <c r="E1155" s="13" t="s">
        <v>8221</v>
      </c>
      <c r="F1155" s="13">
        <v>2</v>
      </c>
    </row>
    <row r="1156" spans="2:6" x14ac:dyDescent="0.2">
      <c r="B1156" s="12" t="s">
        <v>8219</v>
      </c>
      <c r="C1156" s="12">
        <v>944</v>
      </c>
      <c r="E1156" s="12" t="s">
        <v>8221</v>
      </c>
      <c r="F1156" s="12">
        <v>3</v>
      </c>
    </row>
    <row r="1157" spans="2:6" x14ac:dyDescent="0.2">
      <c r="B1157" s="13" t="s">
        <v>8219</v>
      </c>
      <c r="C1157" s="13">
        <v>147</v>
      </c>
      <c r="E1157" s="13" t="s">
        <v>8221</v>
      </c>
      <c r="F1157" s="13">
        <v>27</v>
      </c>
    </row>
    <row r="1158" spans="2:6" x14ac:dyDescent="0.2">
      <c r="B1158" s="12" t="s">
        <v>8219</v>
      </c>
      <c r="C1158" s="12">
        <v>99</v>
      </c>
      <c r="E1158" s="12" t="s">
        <v>8221</v>
      </c>
      <c r="F1158" s="12">
        <v>7</v>
      </c>
    </row>
    <row r="1159" spans="2:6" x14ac:dyDescent="0.2">
      <c r="B1159" s="13" t="s">
        <v>8219</v>
      </c>
      <c r="C1159" s="13">
        <v>79</v>
      </c>
      <c r="E1159" s="13" t="s">
        <v>8221</v>
      </c>
      <c r="F1159" s="13">
        <v>5</v>
      </c>
    </row>
    <row r="1160" spans="2:6" x14ac:dyDescent="0.2">
      <c r="B1160" s="12" t="s">
        <v>8219</v>
      </c>
      <c r="C1160" s="12">
        <v>75</v>
      </c>
      <c r="E1160" s="12" t="s">
        <v>8221</v>
      </c>
      <c r="F1160" s="12">
        <v>0</v>
      </c>
    </row>
    <row r="1161" spans="2:6" x14ac:dyDescent="0.2">
      <c r="B1161" s="13" t="s">
        <v>8219</v>
      </c>
      <c r="C1161" s="13">
        <v>207</v>
      </c>
      <c r="E1161" s="13" t="s">
        <v>8221</v>
      </c>
      <c r="F1161" s="13">
        <v>3</v>
      </c>
    </row>
    <row r="1162" spans="2:6" x14ac:dyDescent="0.2">
      <c r="B1162" s="12" t="s">
        <v>8219</v>
      </c>
      <c r="C1162" s="12">
        <v>102</v>
      </c>
      <c r="E1162" s="12" t="s">
        <v>8221</v>
      </c>
      <c r="F1162" s="12">
        <v>6</v>
      </c>
    </row>
    <row r="1163" spans="2:6" x14ac:dyDescent="0.2">
      <c r="B1163" s="13" t="s">
        <v>8219</v>
      </c>
      <c r="C1163" s="13">
        <v>32</v>
      </c>
      <c r="E1163" s="13" t="s">
        <v>8221</v>
      </c>
      <c r="F1163" s="13">
        <v>9</v>
      </c>
    </row>
    <row r="1164" spans="2:6" x14ac:dyDescent="0.2">
      <c r="B1164" s="12" t="s">
        <v>8219</v>
      </c>
      <c r="C1164" s="12">
        <v>480</v>
      </c>
      <c r="E1164" s="12" t="s">
        <v>8221</v>
      </c>
      <c r="F1164" s="12">
        <v>3</v>
      </c>
    </row>
    <row r="1165" spans="2:6" x14ac:dyDescent="0.2">
      <c r="B1165" s="13" t="s">
        <v>8219</v>
      </c>
      <c r="C1165" s="13">
        <v>11</v>
      </c>
      <c r="E1165" s="13" t="s">
        <v>8221</v>
      </c>
      <c r="F1165" s="13">
        <v>2</v>
      </c>
    </row>
    <row r="1166" spans="2:6" x14ac:dyDescent="0.2">
      <c r="B1166" s="12" t="s">
        <v>8219</v>
      </c>
      <c r="C1166" s="12">
        <v>12</v>
      </c>
      <c r="E1166" s="12" t="s">
        <v>8221</v>
      </c>
      <c r="F1166" s="12">
        <v>3</v>
      </c>
    </row>
    <row r="1167" spans="2:6" x14ac:dyDescent="0.2">
      <c r="B1167" s="13" t="s">
        <v>8219</v>
      </c>
      <c r="C1167" s="13">
        <v>48</v>
      </c>
      <c r="E1167" s="13" t="s">
        <v>8221</v>
      </c>
      <c r="F1167" s="13">
        <v>45</v>
      </c>
    </row>
    <row r="1168" spans="2:6" x14ac:dyDescent="0.2">
      <c r="B1168" s="12" t="s">
        <v>8219</v>
      </c>
      <c r="C1168" s="12">
        <v>59</v>
      </c>
      <c r="E1168" s="12" t="s">
        <v>8221</v>
      </c>
      <c r="F1168" s="12">
        <v>9</v>
      </c>
    </row>
    <row r="1169" spans="2:6" x14ac:dyDescent="0.2">
      <c r="B1169" s="13" t="s">
        <v>8219</v>
      </c>
      <c r="C1169" s="13">
        <v>79</v>
      </c>
      <c r="E1169" s="13" t="s">
        <v>8221</v>
      </c>
      <c r="F1169" s="13">
        <v>9</v>
      </c>
    </row>
    <row r="1170" spans="2:6" x14ac:dyDescent="0.2">
      <c r="B1170" s="12" t="s">
        <v>8219</v>
      </c>
      <c r="C1170" s="12">
        <v>14</v>
      </c>
      <c r="E1170" s="12" t="s">
        <v>8221</v>
      </c>
      <c r="F1170" s="12">
        <v>21</v>
      </c>
    </row>
    <row r="1171" spans="2:6" x14ac:dyDescent="0.2">
      <c r="B1171" s="13" t="s">
        <v>8219</v>
      </c>
      <c r="C1171" s="13">
        <v>106</v>
      </c>
      <c r="E1171" s="13" t="s">
        <v>8221</v>
      </c>
      <c r="F1171" s="13">
        <v>17</v>
      </c>
    </row>
    <row r="1172" spans="2:6" x14ac:dyDescent="0.2">
      <c r="B1172" s="12" t="s">
        <v>8219</v>
      </c>
      <c r="C1172" s="12">
        <v>25</v>
      </c>
      <c r="E1172" s="12" t="s">
        <v>8221</v>
      </c>
      <c r="F1172" s="12">
        <v>1</v>
      </c>
    </row>
    <row r="1173" spans="2:6" x14ac:dyDescent="0.2">
      <c r="B1173" s="13" t="s">
        <v>8219</v>
      </c>
      <c r="C1173" s="13">
        <v>25</v>
      </c>
      <c r="E1173" s="13" t="s">
        <v>8221</v>
      </c>
      <c r="F1173" s="13">
        <v>1</v>
      </c>
    </row>
    <row r="1174" spans="2:6" x14ac:dyDescent="0.2">
      <c r="B1174" s="12" t="s">
        <v>8219</v>
      </c>
      <c r="C1174" s="12">
        <v>29</v>
      </c>
      <c r="E1174" s="12" t="s">
        <v>8221</v>
      </c>
      <c r="F1174" s="12">
        <v>14</v>
      </c>
    </row>
    <row r="1175" spans="2:6" x14ac:dyDescent="0.2">
      <c r="B1175" s="13" t="s">
        <v>8219</v>
      </c>
      <c r="C1175" s="13">
        <v>43</v>
      </c>
      <c r="E1175" s="13" t="s">
        <v>8221</v>
      </c>
      <c r="F1175" s="13">
        <v>42</v>
      </c>
    </row>
    <row r="1176" spans="2:6" x14ac:dyDescent="0.2">
      <c r="B1176" s="12" t="s">
        <v>8219</v>
      </c>
      <c r="C1176" s="12">
        <v>46</v>
      </c>
      <c r="E1176" s="12" t="s">
        <v>8221</v>
      </c>
      <c r="F1176" s="12">
        <v>27</v>
      </c>
    </row>
    <row r="1177" spans="2:6" x14ac:dyDescent="0.2">
      <c r="B1177" s="13" t="s">
        <v>8219</v>
      </c>
      <c r="C1177" s="13">
        <v>27</v>
      </c>
      <c r="E1177" s="13" t="s">
        <v>8221</v>
      </c>
      <c r="F1177" s="13">
        <v>5</v>
      </c>
    </row>
    <row r="1178" spans="2:6" x14ac:dyDescent="0.2">
      <c r="B1178" s="12" t="s">
        <v>8219</v>
      </c>
      <c r="C1178" s="12">
        <v>112</v>
      </c>
      <c r="E1178" s="12" t="s">
        <v>8221</v>
      </c>
      <c r="F1178" s="12">
        <v>13</v>
      </c>
    </row>
    <row r="1179" spans="2:6" x14ac:dyDescent="0.2">
      <c r="B1179" s="13" t="s">
        <v>8219</v>
      </c>
      <c r="C1179" s="13">
        <v>34</v>
      </c>
      <c r="E1179" s="13" t="s">
        <v>8221</v>
      </c>
      <c r="F1179" s="13">
        <v>12</v>
      </c>
    </row>
    <row r="1180" spans="2:6" x14ac:dyDescent="0.2">
      <c r="B1180" s="12" t="s">
        <v>8219</v>
      </c>
      <c r="C1180" s="12">
        <v>145</v>
      </c>
      <c r="E1180" s="12" t="s">
        <v>8221</v>
      </c>
      <c r="F1180" s="12">
        <v>90</v>
      </c>
    </row>
    <row r="1181" spans="2:6" x14ac:dyDescent="0.2">
      <c r="B1181" s="13" t="s">
        <v>8219</v>
      </c>
      <c r="C1181" s="13">
        <v>19</v>
      </c>
      <c r="E1181" s="13" t="s">
        <v>8221</v>
      </c>
      <c r="F1181" s="13">
        <v>2</v>
      </c>
    </row>
    <row r="1182" spans="2:6" x14ac:dyDescent="0.2">
      <c r="B1182" s="12" t="s">
        <v>8219</v>
      </c>
      <c r="C1182" s="12">
        <v>288</v>
      </c>
      <c r="E1182" s="12" t="s">
        <v>8221</v>
      </c>
      <c r="F1182" s="12">
        <v>5</v>
      </c>
    </row>
    <row r="1183" spans="2:6" x14ac:dyDescent="0.2">
      <c r="B1183" s="13" t="s">
        <v>8219</v>
      </c>
      <c r="C1183" s="13">
        <v>14</v>
      </c>
      <c r="E1183" s="13" t="s">
        <v>8221</v>
      </c>
      <c r="F1183" s="13">
        <v>31</v>
      </c>
    </row>
    <row r="1184" spans="2:6" x14ac:dyDescent="0.2">
      <c r="B1184" s="12" t="s">
        <v>8219</v>
      </c>
      <c r="C1184" s="12">
        <v>7</v>
      </c>
      <c r="E1184" s="12" t="s">
        <v>8221</v>
      </c>
      <c r="F1184" s="12">
        <v>4</v>
      </c>
    </row>
    <row r="1185" spans="2:6" x14ac:dyDescent="0.2">
      <c r="B1185" s="13" t="s">
        <v>8219</v>
      </c>
      <c r="C1185" s="13">
        <v>211</v>
      </c>
      <c r="E1185" s="13" t="s">
        <v>8221</v>
      </c>
      <c r="F1185" s="13">
        <v>29</v>
      </c>
    </row>
    <row r="1186" spans="2:6" x14ac:dyDescent="0.2">
      <c r="B1186" s="12" t="s">
        <v>8219</v>
      </c>
      <c r="C1186" s="12">
        <v>85</v>
      </c>
      <c r="E1186" s="12" t="s">
        <v>8221</v>
      </c>
      <c r="F1186" s="12">
        <v>2</v>
      </c>
    </row>
    <row r="1187" spans="2:6" x14ac:dyDescent="0.2">
      <c r="B1187" s="13" t="s">
        <v>8219</v>
      </c>
      <c r="C1187" s="13">
        <v>103</v>
      </c>
      <c r="E1187" s="13" t="s">
        <v>8221</v>
      </c>
      <c r="F1187" s="13">
        <v>114</v>
      </c>
    </row>
    <row r="1188" spans="2:6" x14ac:dyDescent="0.2">
      <c r="B1188" s="12" t="s">
        <v>8219</v>
      </c>
      <c r="C1188" s="12">
        <v>113</v>
      </c>
      <c r="E1188" s="12" t="s">
        <v>8221</v>
      </c>
      <c r="F1188" s="12">
        <v>1</v>
      </c>
    </row>
    <row r="1189" spans="2:6" x14ac:dyDescent="0.2">
      <c r="B1189" s="13" t="s">
        <v>8219</v>
      </c>
      <c r="C1189" s="13">
        <v>167</v>
      </c>
      <c r="E1189" s="13" t="s">
        <v>8221</v>
      </c>
      <c r="F1189" s="13">
        <v>76</v>
      </c>
    </row>
    <row r="1190" spans="2:6" x14ac:dyDescent="0.2">
      <c r="B1190" s="12" t="s">
        <v>8219</v>
      </c>
      <c r="C1190" s="12">
        <v>73</v>
      </c>
      <c r="E1190" s="12" t="s">
        <v>8221</v>
      </c>
      <c r="F1190" s="12">
        <v>9</v>
      </c>
    </row>
    <row r="1191" spans="2:6" x14ac:dyDescent="0.2">
      <c r="B1191" s="13" t="s">
        <v>8219</v>
      </c>
      <c r="C1191" s="13">
        <v>75</v>
      </c>
      <c r="E1191" s="13" t="s">
        <v>8221</v>
      </c>
      <c r="F1191" s="13">
        <v>37</v>
      </c>
    </row>
    <row r="1192" spans="2:6" x14ac:dyDescent="0.2">
      <c r="B1192" s="12" t="s">
        <v>8219</v>
      </c>
      <c r="C1192" s="12">
        <v>614</v>
      </c>
      <c r="E1192" s="12" t="s">
        <v>8221</v>
      </c>
      <c r="F1192" s="12">
        <v>0</v>
      </c>
    </row>
    <row r="1193" spans="2:6" x14ac:dyDescent="0.2">
      <c r="B1193" s="13" t="s">
        <v>8219</v>
      </c>
      <c r="C1193" s="13">
        <v>107</v>
      </c>
      <c r="E1193" s="13" t="s">
        <v>8221</v>
      </c>
      <c r="F1193" s="13">
        <v>1</v>
      </c>
    </row>
    <row r="1194" spans="2:6" x14ac:dyDescent="0.2">
      <c r="B1194" s="12" t="s">
        <v>8219</v>
      </c>
      <c r="C1194" s="12">
        <v>1224</v>
      </c>
      <c r="E1194" s="12" t="s">
        <v>8221</v>
      </c>
      <c r="F1194" s="12">
        <v>10</v>
      </c>
    </row>
    <row r="1195" spans="2:6" x14ac:dyDescent="0.2">
      <c r="B1195" s="13" t="s">
        <v>8219</v>
      </c>
      <c r="C1195" s="13">
        <v>104</v>
      </c>
      <c r="E1195" s="13" t="s">
        <v>8221</v>
      </c>
      <c r="F1195" s="13">
        <v>1</v>
      </c>
    </row>
    <row r="1196" spans="2:6" x14ac:dyDescent="0.2">
      <c r="B1196" s="12" t="s">
        <v>8219</v>
      </c>
      <c r="C1196" s="12">
        <v>79</v>
      </c>
      <c r="E1196" s="12" t="s">
        <v>8221</v>
      </c>
      <c r="F1196" s="12">
        <v>2</v>
      </c>
    </row>
    <row r="1197" spans="2:6" x14ac:dyDescent="0.2">
      <c r="B1197" s="13" t="s">
        <v>8219</v>
      </c>
      <c r="C1197" s="13">
        <v>157</v>
      </c>
      <c r="E1197" s="13" t="s">
        <v>8221</v>
      </c>
      <c r="F1197" s="13">
        <v>1</v>
      </c>
    </row>
    <row r="1198" spans="2:6" x14ac:dyDescent="0.2">
      <c r="B1198" s="12" t="s">
        <v>8219</v>
      </c>
      <c r="C1198" s="12">
        <v>50</v>
      </c>
      <c r="E1198" s="12" t="s">
        <v>8221</v>
      </c>
      <c r="F1198" s="12">
        <v>10</v>
      </c>
    </row>
    <row r="1199" spans="2:6" x14ac:dyDescent="0.2">
      <c r="B1199" s="13" t="s">
        <v>8219</v>
      </c>
      <c r="C1199" s="13">
        <v>64</v>
      </c>
      <c r="E1199" s="13" t="s">
        <v>8221</v>
      </c>
      <c r="F1199" s="13">
        <v>9</v>
      </c>
    </row>
    <row r="1200" spans="2:6" x14ac:dyDescent="0.2">
      <c r="B1200" s="12" t="s">
        <v>8219</v>
      </c>
      <c r="C1200" s="12">
        <v>200</v>
      </c>
      <c r="E1200" s="12" t="s">
        <v>8221</v>
      </c>
      <c r="F1200" s="12">
        <v>19</v>
      </c>
    </row>
    <row r="1201" spans="2:6" x14ac:dyDescent="0.2">
      <c r="B1201" s="13" t="s">
        <v>8219</v>
      </c>
      <c r="C1201" s="13">
        <v>22</v>
      </c>
      <c r="E1201" s="13" t="s">
        <v>8221</v>
      </c>
      <c r="F1201" s="13">
        <v>0</v>
      </c>
    </row>
    <row r="1202" spans="2:6" x14ac:dyDescent="0.2">
      <c r="B1202" s="12" t="s">
        <v>8219</v>
      </c>
      <c r="C1202" s="12">
        <v>163</v>
      </c>
      <c r="E1202" s="12" t="s">
        <v>8221</v>
      </c>
      <c r="F1202" s="12">
        <v>4</v>
      </c>
    </row>
    <row r="1203" spans="2:6" x14ac:dyDescent="0.2">
      <c r="B1203" s="13" t="s">
        <v>8219</v>
      </c>
      <c r="C1203" s="13">
        <v>77</v>
      </c>
      <c r="E1203" s="13" t="s">
        <v>8221</v>
      </c>
      <c r="F1203" s="13">
        <v>8</v>
      </c>
    </row>
    <row r="1204" spans="2:6" x14ac:dyDescent="0.2">
      <c r="B1204" s="12" t="s">
        <v>8219</v>
      </c>
      <c r="C1204" s="12">
        <v>89</v>
      </c>
      <c r="E1204" s="12" t="s">
        <v>8221</v>
      </c>
      <c r="F1204" s="12">
        <v>24</v>
      </c>
    </row>
    <row r="1205" spans="2:6" x14ac:dyDescent="0.2">
      <c r="B1205" s="13" t="s">
        <v>8219</v>
      </c>
      <c r="C1205" s="13">
        <v>3355</v>
      </c>
      <c r="E1205" s="13" t="s">
        <v>8221</v>
      </c>
      <c r="F1205" s="13">
        <v>0</v>
      </c>
    </row>
    <row r="1206" spans="2:6" x14ac:dyDescent="0.2">
      <c r="B1206" s="12" t="s">
        <v>8219</v>
      </c>
      <c r="C1206" s="12">
        <v>537</v>
      </c>
      <c r="E1206" s="12" t="s">
        <v>8221</v>
      </c>
      <c r="F1206" s="12">
        <v>39</v>
      </c>
    </row>
    <row r="1207" spans="2:6" x14ac:dyDescent="0.2">
      <c r="B1207" s="13" t="s">
        <v>8219</v>
      </c>
      <c r="C1207" s="13">
        <v>125</v>
      </c>
      <c r="E1207" s="13" t="s">
        <v>8221</v>
      </c>
      <c r="F1207" s="13">
        <v>6</v>
      </c>
    </row>
    <row r="1208" spans="2:6" x14ac:dyDescent="0.2">
      <c r="B1208" s="12" t="s">
        <v>8219</v>
      </c>
      <c r="C1208" s="12">
        <v>163</v>
      </c>
      <c r="E1208" s="12" t="s">
        <v>8221</v>
      </c>
      <c r="F1208" s="12">
        <v>4</v>
      </c>
    </row>
    <row r="1209" spans="2:6" x14ac:dyDescent="0.2">
      <c r="B1209" s="13" t="s">
        <v>8219</v>
      </c>
      <c r="C1209" s="13">
        <v>283</v>
      </c>
      <c r="E1209" s="13" t="s">
        <v>8221</v>
      </c>
      <c r="F1209" s="13">
        <v>3</v>
      </c>
    </row>
    <row r="1210" spans="2:6" x14ac:dyDescent="0.2">
      <c r="B1210" s="12" t="s">
        <v>8219</v>
      </c>
      <c r="C1210" s="12">
        <v>352</v>
      </c>
      <c r="E1210" s="12" t="s">
        <v>8221</v>
      </c>
      <c r="F1210" s="12">
        <v>53</v>
      </c>
    </row>
    <row r="1211" spans="2:6" x14ac:dyDescent="0.2">
      <c r="B1211" s="13" t="s">
        <v>8219</v>
      </c>
      <c r="C1211" s="13">
        <v>94</v>
      </c>
      <c r="E1211" s="13" t="s">
        <v>8221</v>
      </c>
      <c r="F1211" s="13">
        <v>1</v>
      </c>
    </row>
    <row r="1212" spans="2:6" x14ac:dyDescent="0.2">
      <c r="B1212" s="12" t="s">
        <v>8219</v>
      </c>
      <c r="C1212" s="12">
        <v>67</v>
      </c>
      <c r="E1212" s="12" t="s">
        <v>8221</v>
      </c>
      <c r="F1212" s="12">
        <v>2</v>
      </c>
    </row>
    <row r="1213" spans="2:6" x14ac:dyDescent="0.2">
      <c r="B1213" s="13" t="s">
        <v>8219</v>
      </c>
      <c r="C1213" s="13">
        <v>221</v>
      </c>
      <c r="E1213" s="13" t="s">
        <v>8221</v>
      </c>
      <c r="F1213" s="13">
        <v>25</v>
      </c>
    </row>
    <row r="1214" spans="2:6" x14ac:dyDescent="0.2">
      <c r="B1214" s="12" t="s">
        <v>8219</v>
      </c>
      <c r="C1214" s="12">
        <v>2165</v>
      </c>
      <c r="E1214" s="12" t="s">
        <v>8221</v>
      </c>
      <c r="F1214" s="12">
        <v>6</v>
      </c>
    </row>
    <row r="1215" spans="2:6" x14ac:dyDescent="0.2">
      <c r="B1215" s="13" t="s">
        <v>8219</v>
      </c>
      <c r="C1215" s="13">
        <v>179</v>
      </c>
      <c r="E1215" s="13" t="s">
        <v>8221</v>
      </c>
      <c r="F1215" s="13">
        <v>0</v>
      </c>
    </row>
    <row r="1216" spans="2:6" x14ac:dyDescent="0.2">
      <c r="B1216" s="12" t="s">
        <v>8219</v>
      </c>
      <c r="C1216" s="12">
        <v>123</v>
      </c>
      <c r="E1216" s="12" t="s">
        <v>8221</v>
      </c>
      <c r="F1216" s="12">
        <v>12</v>
      </c>
    </row>
    <row r="1217" spans="2:6" x14ac:dyDescent="0.2">
      <c r="B1217" s="13" t="s">
        <v>8219</v>
      </c>
      <c r="C1217" s="13">
        <v>1104</v>
      </c>
      <c r="E1217" s="13" t="s">
        <v>8221</v>
      </c>
      <c r="F1217" s="13">
        <v>0</v>
      </c>
    </row>
    <row r="1218" spans="2:6" x14ac:dyDescent="0.2">
      <c r="B1218" s="12" t="s">
        <v>8219</v>
      </c>
      <c r="C1218" s="12">
        <v>403</v>
      </c>
      <c r="E1218" s="12" t="s">
        <v>8221</v>
      </c>
      <c r="F1218" s="12">
        <v>36</v>
      </c>
    </row>
    <row r="1219" spans="2:6" x14ac:dyDescent="0.2">
      <c r="B1219" s="13" t="s">
        <v>8219</v>
      </c>
      <c r="C1219" s="13">
        <v>109</v>
      </c>
      <c r="E1219" s="13" t="s">
        <v>8221</v>
      </c>
      <c r="F1219" s="13">
        <v>0</v>
      </c>
    </row>
    <row r="1220" spans="2:6" x14ac:dyDescent="0.2">
      <c r="B1220" s="12" t="s">
        <v>8219</v>
      </c>
      <c r="C1220" s="12">
        <v>372</v>
      </c>
      <c r="E1220" s="12" t="s">
        <v>8221</v>
      </c>
      <c r="F1220" s="12">
        <v>2</v>
      </c>
    </row>
    <row r="1221" spans="2:6" x14ac:dyDescent="0.2">
      <c r="B1221" s="13" t="s">
        <v>8219</v>
      </c>
      <c r="C1221" s="13">
        <v>311</v>
      </c>
      <c r="E1221" s="13" t="s">
        <v>8221</v>
      </c>
      <c r="F1221" s="13">
        <v>1</v>
      </c>
    </row>
    <row r="1222" spans="2:6" x14ac:dyDescent="0.2">
      <c r="B1222" s="12" t="s">
        <v>8219</v>
      </c>
      <c r="C1222" s="12">
        <v>61</v>
      </c>
      <c r="E1222" s="12" t="s">
        <v>8221</v>
      </c>
      <c r="F1222" s="12">
        <v>59</v>
      </c>
    </row>
    <row r="1223" spans="2:6" x14ac:dyDescent="0.2">
      <c r="B1223" s="13" t="s">
        <v>8219</v>
      </c>
      <c r="C1223" s="13">
        <v>115</v>
      </c>
      <c r="E1223" s="13" t="s">
        <v>8221</v>
      </c>
      <c r="F1223" s="13">
        <v>1</v>
      </c>
    </row>
    <row r="1224" spans="2:6" x14ac:dyDescent="0.2">
      <c r="B1224" s="12" t="s">
        <v>8219</v>
      </c>
      <c r="C1224" s="12">
        <v>111</v>
      </c>
      <c r="E1224" s="12" t="s">
        <v>8221</v>
      </c>
      <c r="F1224" s="12">
        <v>31</v>
      </c>
    </row>
    <row r="1225" spans="2:6" x14ac:dyDescent="0.2">
      <c r="B1225" s="13" t="s">
        <v>8219</v>
      </c>
      <c r="C1225" s="13">
        <v>337</v>
      </c>
      <c r="E1225" s="13" t="s">
        <v>8221</v>
      </c>
      <c r="F1225" s="13">
        <v>18</v>
      </c>
    </row>
    <row r="1226" spans="2:6" x14ac:dyDescent="0.2">
      <c r="B1226" s="12" t="s">
        <v>8219</v>
      </c>
      <c r="C1226" s="12">
        <v>9</v>
      </c>
      <c r="E1226" s="12" t="s">
        <v>8221</v>
      </c>
      <c r="F1226" s="12">
        <v>10</v>
      </c>
    </row>
    <row r="1227" spans="2:6" x14ac:dyDescent="0.2">
      <c r="B1227" s="13" t="s">
        <v>8219</v>
      </c>
      <c r="C1227" s="13">
        <v>120</v>
      </c>
      <c r="E1227" s="13" t="s">
        <v>8221</v>
      </c>
      <c r="F1227" s="13">
        <v>0</v>
      </c>
    </row>
    <row r="1228" spans="2:6" x14ac:dyDescent="0.2">
      <c r="B1228" s="12" t="s">
        <v>8219</v>
      </c>
      <c r="C1228" s="12">
        <v>102</v>
      </c>
      <c r="E1228" s="12" t="s">
        <v>8221</v>
      </c>
      <c r="F1228" s="12">
        <v>14</v>
      </c>
    </row>
    <row r="1229" spans="2:6" x14ac:dyDescent="0.2">
      <c r="B1229" s="13" t="s">
        <v>8219</v>
      </c>
      <c r="C1229" s="13">
        <v>186</v>
      </c>
      <c r="E1229" s="13" t="s">
        <v>8221</v>
      </c>
      <c r="F1229" s="13">
        <v>2</v>
      </c>
    </row>
    <row r="1230" spans="2:6" x14ac:dyDescent="0.2">
      <c r="B1230" s="12" t="s">
        <v>8219</v>
      </c>
      <c r="C1230" s="12">
        <v>15</v>
      </c>
      <c r="E1230" s="12" t="s">
        <v>8221</v>
      </c>
      <c r="F1230" s="12">
        <v>1</v>
      </c>
    </row>
    <row r="1231" spans="2:6" x14ac:dyDescent="0.2">
      <c r="B1231" s="13" t="s">
        <v>8219</v>
      </c>
      <c r="C1231" s="13">
        <v>67</v>
      </c>
      <c r="E1231" s="13" t="s">
        <v>8221</v>
      </c>
      <c r="F1231" s="13">
        <v>3</v>
      </c>
    </row>
    <row r="1232" spans="2:6" x14ac:dyDescent="0.2">
      <c r="B1232" s="12" t="s">
        <v>8219</v>
      </c>
      <c r="C1232" s="12">
        <v>130</v>
      </c>
      <c r="E1232" s="12" t="s">
        <v>8221</v>
      </c>
      <c r="F1232" s="12">
        <v>0</v>
      </c>
    </row>
    <row r="1233" spans="2:6" x14ac:dyDescent="0.2">
      <c r="B1233" s="13" t="s">
        <v>8219</v>
      </c>
      <c r="C1233" s="13">
        <v>16</v>
      </c>
      <c r="E1233" s="13" t="s">
        <v>8221</v>
      </c>
      <c r="F1233" s="13">
        <v>2</v>
      </c>
    </row>
    <row r="1234" spans="2:6" x14ac:dyDescent="0.2">
      <c r="B1234" s="12" t="s">
        <v>8219</v>
      </c>
      <c r="C1234" s="12">
        <v>67</v>
      </c>
      <c r="E1234" s="12" t="s">
        <v>8221</v>
      </c>
      <c r="F1234" s="12">
        <v>0</v>
      </c>
    </row>
    <row r="1235" spans="2:6" x14ac:dyDescent="0.2">
      <c r="B1235" s="13" t="s">
        <v>8219</v>
      </c>
      <c r="C1235" s="13">
        <v>124</v>
      </c>
      <c r="E1235" s="13" t="s">
        <v>8221</v>
      </c>
      <c r="F1235" s="13">
        <v>12</v>
      </c>
    </row>
    <row r="1236" spans="2:6" x14ac:dyDescent="0.2">
      <c r="B1236" s="12" t="s">
        <v>8219</v>
      </c>
      <c r="C1236" s="12">
        <v>80</v>
      </c>
      <c r="E1236" s="12" t="s">
        <v>8221</v>
      </c>
      <c r="F1236" s="12">
        <v>1</v>
      </c>
    </row>
    <row r="1237" spans="2:6" x14ac:dyDescent="0.2">
      <c r="B1237" s="13" t="s">
        <v>8219</v>
      </c>
      <c r="C1237" s="13">
        <v>282</v>
      </c>
      <c r="E1237" s="13" t="s">
        <v>8221</v>
      </c>
      <c r="F1237" s="13">
        <v>8</v>
      </c>
    </row>
    <row r="1238" spans="2:6" x14ac:dyDescent="0.2">
      <c r="B1238" s="12" t="s">
        <v>8219</v>
      </c>
      <c r="C1238" s="12">
        <v>68</v>
      </c>
      <c r="E1238" s="12" t="s">
        <v>8221</v>
      </c>
      <c r="F1238" s="12">
        <v>2</v>
      </c>
    </row>
    <row r="1239" spans="2:6" x14ac:dyDescent="0.2">
      <c r="B1239" s="13" t="s">
        <v>8219</v>
      </c>
      <c r="C1239" s="13">
        <v>86</v>
      </c>
      <c r="E1239" s="13" t="s">
        <v>8221</v>
      </c>
      <c r="F1239" s="13">
        <v>31</v>
      </c>
    </row>
    <row r="1240" spans="2:6" x14ac:dyDescent="0.2">
      <c r="B1240" s="12" t="s">
        <v>8219</v>
      </c>
      <c r="C1240" s="12">
        <v>115</v>
      </c>
      <c r="E1240" s="12" t="s">
        <v>8221</v>
      </c>
      <c r="F1240" s="12">
        <v>5</v>
      </c>
    </row>
    <row r="1241" spans="2:6" x14ac:dyDescent="0.2">
      <c r="B1241" s="13" t="s">
        <v>8219</v>
      </c>
      <c r="C1241" s="13">
        <v>75</v>
      </c>
      <c r="E1241" s="13" t="s">
        <v>8221</v>
      </c>
      <c r="F1241" s="13">
        <v>1</v>
      </c>
    </row>
    <row r="1242" spans="2:6" x14ac:dyDescent="0.2">
      <c r="B1242" s="12" t="s">
        <v>8219</v>
      </c>
      <c r="C1242" s="12">
        <v>43</v>
      </c>
      <c r="E1242" s="12" t="s">
        <v>8221</v>
      </c>
      <c r="F1242" s="12">
        <v>12</v>
      </c>
    </row>
    <row r="1243" spans="2:6" x14ac:dyDescent="0.2">
      <c r="B1243" s="13" t="s">
        <v>8219</v>
      </c>
      <c r="C1243" s="13">
        <v>48</v>
      </c>
      <c r="E1243" s="13" t="s">
        <v>8221</v>
      </c>
      <c r="F1243" s="13">
        <v>4</v>
      </c>
    </row>
    <row r="1244" spans="2:6" x14ac:dyDescent="0.2">
      <c r="B1244" s="12" t="s">
        <v>8219</v>
      </c>
      <c r="C1244" s="12">
        <v>52</v>
      </c>
      <c r="E1244" s="12" t="s">
        <v>8221</v>
      </c>
      <c r="F1244" s="12">
        <v>0</v>
      </c>
    </row>
    <row r="1245" spans="2:6" x14ac:dyDescent="0.2">
      <c r="B1245" s="13" t="s">
        <v>8219</v>
      </c>
      <c r="C1245" s="13">
        <v>43</v>
      </c>
      <c r="E1245" s="13" t="s">
        <v>8221</v>
      </c>
      <c r="F1245" s="13">
        <v>7</v>
      </c>
    </row>
    <row r="1246" spans="2:6" x14ac:dyDescent="0.2">
      <c r="B1246" s="12" t="s">
        <v>8219</v>
      </c>
      <c r="C1246" s="12">
        <v>58</v>
      </c>
      <c r="E1246" s="12" t="s">
        <v>8221</v>
      </c>
      <c r="F1246" s="12">
        <v>2</v>
      </c>
    </row>
    <row r="1247" spans="2:6" x14ac:dyDescent="0.2">
      <c r="B1247" s="13" t="s">
        <v>8219</v>
      </c>
      <c r="C1247" s="13">
        <v>47</v>
      </c>
      <c r="E1247" s="13" t="s">
        <v>8221</v>
      </c>
      <c r="F1247" s="13">
        <v>1</v>
      </c>
    </row>
    <row r="1248" spans="2:6" x14ac:dyDescent="0.2">
      <c r="B1248" s="12" t="s">
        <v>8219</v>
      </c>
      <c r="C1248" s="12">
        <v>36</v>
      </c>
      <c r="E1248" s="12" t="s">
        <v>8221</v>
      </c>
      <c r="F1248" s="12">
        <v>4</v>
      </c>
    </row>
    <row r="1249" spans="2:6" x14ac:dyDescent="0.2">
      <c r="B1249" s="13" t="s">
        <v>8219</v>
      </c>
      <c r="C1249" s="13">
        <v>17</v>
      </c>
      <c r="E1249" s="13" t="s">
        <v>8221</v>
      </c>
      <c r="F1249" s="13">
        <v>6</v>
      </c>
    </row>
    <row r="1250" spans="2:6" x14ac:dyDescent="0.2">
      <c r="B1250" s="12" t="s">
        <v>8219</v>
      </c>
      <c r="C1250" s="12">
        <v>104</v>
      </c>
      <c r="E1250" s="12" t="s">
        <v>8221</v>
      </c>
      <c r="F1250" s="12">
        <v>8</v>
      </c>
    </row>
    <row r="1251" spans="2:6" x14ac:dyDescent="0.2">
      <c r="B1251" s="13" t="s">
        <v>8219</v>
      </c>
      <c r="C1251" s="13">
        <v>47</v>
      </c>
      <c r="E1251" s="13" t="s">
        <v>8221</v>
      </c>
      <c r="F1251" s="13">
        <v>14</v>
      </c>
    </row>
    <row r="1252" spans="2:6" x14ac:dyDescent="0.2">
      <c r="B1252" s="12" t="s">
        <v>8219</v>
      </c>
      <c r="C1252" s="12">
        <v>38</v>
      </c>
      <c r="E1252" s="12" t="s">
        <v>8221</v>
      </c>
      <c r="F1252" s="12">
        <v>0</v>
      </c>
    </row>
    <row r="1253" spans="2:6" x14ac:dyDescent="0.2">
      <c r="B1253" s="13" t="s">
        <v>8219</v>
      </c>
      <c r="C1253" s="13">
        <v>81</v>
      </c>
      <c r="E1253" s="13" t="s">
        <v>8221</v>
      </c>
      <c r="F1253" s="13">
        <v>4</v>
      </c>
    </row>
    <row r="1254" spans="2:6" x14ac:dyDescent="0.2">
      <c r="B1254" s="12" t="s">
        <v>8219</v>
      </c>
      <c r="C1254" s="12">
        <v>55</v>
      </c>
      <c r="E1254" s="12" t="s">
        <v>8221</v>
      </c>
      <c r="F1254" s="12">
        <v>0</v>
      </c>
    </row>
    <row r="1255" spans="2:6" x14ac:dyDescent="0.2">
      <c r="B1255" s="13" t="s">
        <v>8219</v>
      </c>
      <c r="C1255" s="13">
        <v>41</v>
      </c>
      <c r="E1255" s="13" t="s">
        <v>8221</v>
      </c>
      <c r="F1255" s="13">
        <v>0</v>
      </c>
    </row>
    <row r="1256" spans="2:6" x14ac:dyDescent="0.2">
      <c r="B1256" s="12" t="s">
        <v>8219</v>
      </c>
      <c r="C1256" s="12">
        <v>79</v>
      </c>
      <c r="E1256" s="12" t="s">
        <v>8221</v>
      </c>
      <c r="F1256" s="12">
        <v>1</v>
      </c>
    </row>
    <row r="1257" spans="2:6" x14ac:dyDescent="0.2">
      <c r="B1257" s="13" t="s">
        <v>8219</v>
      </c>
      <c r="C1257" s="13">
        <v>16</v>
      </c>
      <c r="E1257" s="13" t="s">
        <v>8221</v>
      </c>
      <c r="F1257" s="13">
        <v>1</v>
      </c>
    </row>
    <row r="1258" spans="2:6" x14ac:dyDescent="0.2">
      <c r="B1258" s="12" t="s">
        <v>8219</v>
      </c>
      <c r="C1258" s="12">
        <v>8</v>
      </c>
      <c r="E1258" s="12" t="s">
        <v>8221</v>
      </c>
      <c r="F1258" s="12">
        <v>1</v>
      </c>
    </row>
    <row r="1259" spans="2:6" x14ac:dyDescent="0.2">
      <c r="B1259" s="13" t="s">
        <v>8219</v>
      </c>
      <c r="C1259" s="13">
        <v>95</v>
      </c>
      <c r="E1259" s="13" t="s">
        <v>8221</v>
      </c>
      <c r="F1259" s="13">
        <v>1</v>
      </c>
    </row>
    <row r="1260" spans="2:6" x14ac:dyDescent="0.2">
      <c r="B1260" s="12" t="s">
        <v>8219</v>
      </c>
      <c r="C1260" s="12">
        <v>25</v>
      </c>
      <c r="E1260" s="12" t="s">
        <v>8221</v>
      </c>
      <c r="F1260" s="12">
        <v>4</v>
      </c>
    </row>
    <row r="1261" spans="2:6" x14ac:dyDescent="0.2">
      <c r="B1261" s="13" t="s">
        <v>8219</v>
      </c>
      <c r="C1261" s="13">
        <v>19</v>
      </c>
      <c r="E1261" s="13" t="s">
        <v>8221</v>
      </c>
      <c r="F1261" s="13">
        <v>0</v>
      </c>
    </row>
    <row r="1262" spans="2:6" x14ac:dyDescent="0.2">
      <c r="B1262" s="12" t="s">
        <v>8219</v>
      </c>
      <c r="C1262" s="12">
        <v>90</v>
      </c>
      <c r="E1262" s="12" t="s">
        <v>8221</v>
      </c>
      <c r="F1262" s="12">
        <v>0</v>
      </c>
    </row>
    <row r="1263" spans="2:6" x14ac:dyDescent="0.2">
      <c r="B1263" s="13" t="s">
        <v>8219</v>
      </c>
      <c r="C1263" s="13">
        <v>41</v>
      </c>
      <c r="E1263" s="13" t="s">
        <v>8221</v>
      </c>
      <c r="F1263" s="13">
        <v>2</v>
      </c>
    </row>
    <row r="1264" spans="2:6" x14ac:dyDescent="0.2">
      <c r="B1264" s="12" t="s">
        <v>8219</v>
      </c>
      <c r="C1264" s="12">
        <v>30</v>
      </c>
      <c r="E1264" s="12" t="s">
        <v>8221</v>
      </c>
      <c r="F1264" s="12">
        <v>24</v>
      </c>
    </row>
    <row r="1265" spans="2:6" x14ac:dyDescent="0.2">
      <c r="B1265" s="13" t="s">
        <v>8219</v>
      </c>
      <c r="C1265" s="13">
        <v>38</v>
      </c>
      <c r="E1265" s="13" t="s">
        <v>8221</v>
      </c>
      <c r="F1265" s="13">
        <v>1</v>
      </c>
    </row>
    <row r="1266" spans="2:6" x14ac:dyDescent="0.2">
      <c r="B1266" s="12" t="s">
        <v>8219</v>
      </c>
      <c r="C1266" s="12">
        <v>65</v>
      </c>
      <c r="E1266" s="12" t="s">
        <v>8221</v>
      </c>
      <c r="F1266" s="12">
        <v>2</v>
      </c>
    </row>
    <row r="1267" spans="2:6" x14ac:dyDescent="0.2">
      <c r="B1267" s="13" t="s">
        <v>8219</v>
      </c>
      <c r="C1267" s="13">
        <v>75</v>
      </c>
      <c r="E1267" s="13" t="s">
        <v>8221</v>
      </c>
      <c r="F1267" s="13">
        <v>1</v>
      </c>
    </row>
    <row r="1268" spans="2:6" x14ac:dyDescent="0.2">
      <c r="B1268" s="12" t="s">
        <v>8219</v>
      </c>
      <c r="C1268" s="12">
        <v>16</v>
      </c>
      <c r="E1268" s="12" t="s">
        <v>8221</v>
      </c>
      <c r="F1268" s="12">
        <v>37</v>
      </c>
    </row>
    <row r="1269" spans="2:6" x14ac:dyDescent="0.2">
      <c r="B1269" s="13" t="s">
        <v>8219</v>
      </c>
      <c r="C1269" s="13">
        <v>10</v>
      </c>
      <c r="E1269" s="13" t="s">
        <v>8221</v>
      </c>
      <c r="F1269" s="13">
        <v>5</v>
      </c>
    </row>
    <row r="1270" spans="2:6" x14ac:dyDescent="0.2">
      <c r="B1270" s="12" t="s">
        <v>8219</v>
      </c>
      <c r="C1270" s="12">
        <v>27</v>
      </c>
      <c r="E1270" s="12" t="s">
        <v>8221</v>
      </c>
      <c r="F1270" s="12">
        <v>4</v>
      </c>
    </row>
    <row r="1271" spans="2:6" x14ac:dyDescent="0.2">
      <c r="B1271" s="13" t="s">
        <v>8219</v>
      </c>
      <c r="C1271" s="13">
        <v>259</v>
      </c>
      <c r="E1271" s="13" t="s">
        <v>8221</v>
      </c>
      <c r="F1271" s="13">
        <v>16</v>
      </c>
    </row>
    <row r="1272" spans="2:6" x14ac:dyDescent="0.2">
      <c r="B1272" s="12" t="s">
        <v>8219</v>
      </c>
      <c r="C1272" s="12">
        <v>39</v>
      </c>
      <c r="E1272" s="12" t="s">
        <v>8221</v>
      </c>
      <c r="F1272" s="12">
        <v>9</v>
      </c>
    </row>
    <row r="1273" spans="2:6" x14ac:dyDescent="0.2">
      <c r="B1273" s="13" t="s">
        <v>8219</v>
      </c>
      <c r="C1273" s="13">
        <v>42</v>
      </c>
      <c r="E1273" s="13" t="s">
        <v>8221</v>
      </c>
      <c r="F1273" s="13">
        <v>0</v>
      </c>
    </row>
    <row r="1274" spans="2:6" x14ac:dyDescent="0.2">
      <c r="B1274" s="12" t="s">
        <v>8219</v>
      </c>
      <c r="C1274" s="12">
        <v>10</v>
      </c>
      <c r="E1274" s="12" t="s">
        <v>8221</v>
      </c>
      <c r="F1274" s="12">
        <v>40</v>
      </c>
    </row>
    <row r="1275" spans="2:6" x14ac:dyDescent="0.2">
      <c r="B1275" s="13" t="s">
        <v>8219</v>
      </c>
      <c r="C1275" s="13">
        <v>56</v>
      </c>
      <c r="E1275" s="13" t="s">
        <v>8221</v>
      </c>
      <c r="F1275" s="13">
        <v>0</v>
      </c>
    </row>
    <row r="1276" spans="2:6" x14ac:dyDescent="0.2">
      <c r="B1276" s="12" t="s">
        <v>8219</v>
      </c>
      <c r="C1276" s="12">
        <v>20</v>
      </c>
      <c r="E1276" s="12" t="s">
        <v>8221</v>
      </c>
      <c r="F1276" s="12">
        <v>2</v>
      </c>
    </row>
    <row r="1277" spans="2:6" x14ac:dyDescent="0.2">
      <c r="B1277" s="13" t="s">
        <v>8219</v>
      </c>
      <c r="C1277" s="13">
        <v>170</v>
      </c>
      <c r="E1277" s="13" t="s">
        <v>8221</v>
      </c>
      <c r="F1277" s="13">
        <v>1</v>
      </c>
    </row>
    <row r="1278" spans="2:6" x14ac:dyDescent="0.2">
      <c r="B1278" s="12" t="s">
        <v>8219</v>
      </c>
      <c r="C1278" s="12">
        <v>29</v>
      </c>
      <c r="E1278" s="12" t="s">
        <v>8221</v>
      </c>
      <c r="F1278" s="12">
        <v>9</v>
      </c>
    </row>
    <row r="1279" spans="2:6" x14ac:dyDescent="0.2">
      <c r="B1279" s="13" t="s">
        <v>8219</v>
      </c>
      <c r="C1279" s="13">
        <v>132</v>
      </c>
      <c r="E1279" s="13" t="s">
        <v>8221</v>
      </c>
      <c r="F1279" s="13">
        <v>34</v>
      </c>
    </row>
    <row r="1280" spans="2:6" x14ac:dyDescent="0.2">
      <c r="B1280" s="12" t="s">
        <v>8219</v>
      </c>
      <c r="C1280" s="12">
        <v>27</v>
      </c>
      <c r="E1280" s="12" t="s">
        <v>8221</v>
      </c>
      <c r="F1280" s="12">
        <v>23</v>
      </c>
    </row>
    <row r="1281" spans="2:6" x14ac:dyDescent="0.2">
      <c r="B1281" s="13" t="s">
        <v>8219</v>
      </c>
      <c r="C1281" s="13">
        <v>26</v>
      </c>
      <c r="E1281" s="13" t="s">
        <v>8221</v>
      </c>
      <c r="F1281" s="13">
        <v>19</v>
      </c>
    </row>
    <row r="1282" spans="2:6" x14ac:dyDescent="0.2">
      <c r="B1282" s="12" t="s">
        <v>8219</v>
      </c>
      <c r="C1282" s="12">
        <v>43</v>
      </c>
      <c r="E1282" s="12" t="s">
        <v>8221</v>
      </c>
      <c r="F1282" s="12">
        <v>50</v>
      </c>
    </row>
    <row r="1283" spans="2:6" x14ac:dyDescent="0.2">
      <c r="B1283" s="13" t="s">
        <v>8219</v>
      </c>
      <c r="C1283" s="13">
        <v>80</v>
      </c>
      <c r="E1283" s="13" t="s">
        <v>8221</v>
      </c>
      <c r="F1283" s="13">
        <v>12</v>
      </c>
    </row>
    <row r="1284" spans="2:6" x14ac:dyDescent="0.2">
      <c r="B1284" s="12" t="s">
        <v>8219</v>
      </c>
      <c r="C1284" s="12">
        <v>33</v>
      </c>
      <c r="E1284" s="12" t="s">
        <v>8221</v>
      </c>
      <c r="F1284" s="12">
        <v>8</v>
      </c>
    </row>
    <row r="1285" spans="2:6" x14ac:dyDescent="0.2">
      <c r="B1285" s="13" t="s">
        <v>8219</v>
      </c>
      <c r="C1285" s="13">
        <v>71</v>
      </c>
      <c r="E1285" s="13" t="s">
        <v>8221</v>
      </c>
      <c r="F1285" s="13">
        <v>9</v>
      </c>
    </row>
    <row r="1286" spans="2:6" x14ac:dyDescent="0.2">
      <c r="B1286" s="12" t="s">
        <v>8219</v>
      </c>
      <c r="C1286" s="12">
        <v>81</v>
      </c>
      <c r="E1286" s="12" t="s">
        <v>8221</v>
      </c>
      <c r="F1286" s="12">
        <v>43</v>
      </c>
    </row>
    <row r="1287" spans="2:6" x14ac:dyDescent="0.2">
      <c r="B1287" s="13" t="s">
        <v>8219</v>
      </c>
      <c r="C1287" s="13">
        <v>76</v>
      </c>
      <c r="E1287" s="13" t="s">
        <v>8221</v>
      </c>
      <c r="F1287" s="13">
        <v>28</v>
      </c>
    </row>
    <row r="1288" spans="2:6" x14ac:dyDescent="0.2">
      <c r="B1288" s="12" t="s">
        <v>8219</v>
      </c>
      <c r="C1288" s="12">
        <v>48</v>
      </c>
      <c r="E1288" s="12" t="s">
        <v>8221</v>
      </c>
      <c r="F1288" s="12">
        <v>4</v>
      </c>
    </row>
    <row r="1289" spans="2:6" x14ac:dyDescent="0.2">
      <c r="B1289" s="13" t="s">
        <v>8219</v>
      </c>
      <c r="C1289" s="13">
        <v>61</v>
      </c>
      <c r="E1289" s="13" t="s">
        <v>8221</v>
      </c>
      <c r="F1289" s="13">
        <v>24</v>
      </c>
    </row>
    <row r="1290" spans="2:6" x14ac:dyDescent="0.2">
      <c r="B1290" s="12" t="s">
        <v>8219</v>
      </c>
      <c r="C1290" s="12">
        <v>60</v>
      </c>
      <c r="E1290" s="12" t="s">
        <v>8221</v>
      </c>
      <c r="F1290" s="12">
        <v>2</v>
      </c>
    </row>
    <row r="1291" spans="2:6" x14ac:dyDescent="0.2">
      <c r="B1291" s="13" t="s">
        <v>8219</v>
      </c>
      <c r="C1291" s="13">
        <v>136</v>
      </c>
      <c r="E1291" s="13" t="s">
        <v>8221</v>
      </c>
      <c r="F1291" s="13">
        <v>2</v>
      </c>
    </row>
    <row r="1292" spans="2:6" x14ac:dyDescent="0.2">
      <c r="B1292" s="12" t="s">
        <v>8219</v>
      </c>
      <c r="C1292" s="12">
        <v>14</v>
      </c>
      <c r="E1292" s="12" t="s">
        <v>8221</v>
      </c>
      <c r="F1292" s="12">
        <v>20</v>
      </c>
    </row>
    <row r="1293" spans="2:6" x14ac:dyDescent="0.2">
      <c r="B1293" s="13" t="s">
        <v>8219</v>
      </c>
      <c r="C1293" s="13">
        <v>78</v>
      </c>
      <c r="E1293" s="13" t="s">
        <v>8221</v>
      </c>
      <c r="F1293" s="13">
        <v>1</v>
      </c>
    </row>
    <row r="1294" spans="2:6" x14ac:dyDescent="0.2">
      <c r="B1294" s="12" t="s">
        <v>8219</v>
      </c>
      <c r="C1294" s="12">
        <v>4</v>
      </c>
      <c r="E1294" s="12" t="s">
        <v>8221</v>
      </c>
      <c r="F1294" s="12">
        <v>1</v>
      </c>
    </row>
    <row r="1295" spans="2:6" x14ac:dyDescent="0.2">
      <c r="B1295" s="13" t="s">
        <v>8219</v>
      </c>
      <c r="C1295" s="13">
        <v>11</v>
      </c>
      <c r="E1295" s="13" t="s">
        <v>8221</v>
      </c>
      <c r="F1295" s="13">
        <v>4</v>
      </c>
    </row>
    <row r="1296" spans="2:6" x14ac:dyDescent="0.2">
      <c r="B1296" s="12" t="s">
        <v>8219</v>
      </c>
      <c r="C1296" s="12">
        <v>185</v>
      </c>
      <c r="E1296" s="12" t="s">
        <v>8221</v>
      </c>
      <c r="F1296" s="12">
        <v>1</v>
      </c>
    </row>
    <row r="1297" spans="2:6" x14ac:dyDescent="0.2">
      <c r="B1297" s="13" t="s">
        <v>8219</v>
      </c>
      <c r="C1297" s="13">
        <v>59</v>
      </c>
      <c r="E1297" s="13" t="s">
        <v>8221</v>
      </c>
      <c r="F1297" s="13">
        <v>1</v>
      </c>
    </row>
    <row r="1298" spans="2:6" x14ac:dyDescent="0.2">
      <c r="B1298" s="12" t="s">
        <v>8219</v>
      </c>
      <c r="C1298" s="12">
        <v>27</v>
      </c>
      <c r="E1298" s="12" t="s">
        <v>8221</v>
      </c>
      <c r="F1298" s="12">
        <v>13</v>
      </c>
    </row>
    <row r="1299" spans="2:6" x14ac:dyDescent="0.2">
      <c r="B1299" s="13" t="s">
        <v>8219</v>
      </c>
      <c r="C1299" s="13">
        <v>63</v>
      </c>
      <c r="E1299" s="13" t="s">
        <v>8221</v>
      </c>
      <c r="F1299" s="13">
        <v>1</v>
      </c>
    </row>
    <row r="1300" spans="2:6" x14ac:dyDescent="0.2">
      <c r="B1300" s="12" t="s">
        <v>8219</v>
      </c>
      <c r="C1300" s="12">
        <v>13</v>
      </c>
      <c r="E1300" s="12" t="s">
        <v>8221</v>
      </c>
      <c r="F1300" s="12">
        <v>1</v>
      </c>
    </row>
    <row r="1301" spans="2:6" x14ac:dyDescent="0.2">
      <c r="B1301" s="13" t="s">
        <v>8219</v>
      </c>
      <c r="C1301" s="13">
        <v>13</v>
      </c>
      <c r="E1301" s="13" t="s">
        <v>8221</v>
      </c>
      <c r="F1301" s="13">
        <v>0</v>
      </c>
    </row>
    <row r="1302" spans="2:6" x14ac:dyDescent="0.2">
      <c r="B1302" s="12" t="s">
        <v>8219</v>
      </c>
      <c r="C1302" s="12">
        <v>57</v>
      </c>
      <c r="E1302" s="12" t="s">
        <v>8221</v>
      </c>
      <c r="F1302" s="12">
        <v>3</v>
      </c>
    </row>
    <row r="1303" spans="2:6" x14ac:dyDescent="0.2">
      <c r="B1303" s="13" t="s">
        <v>8219</v>
      </c>
      <c r="C1303" s="13">
        <v>61</v>
      </c>
      <c r="E1303" s="13" t="s">
        <v>8221</v>
      </c>
      <c r="F1303" s="13">
        <v>14</v>
      </c>
    </row>
    <row r="1304" spans="2:6" x14ac:dyDescent="0.2">
      <c r="B1304" s="12" t="s">
        <v>8219</v>
      </c>
      <c r="C1304" s="12">
        <v>65</v>
      </c>
      <c r="E1304" s="12" t="s">
        <v>8221</v>
      </c>
      <c r="F1304" s="12">
        <v>2</v>
      </c>
    </row>
    <row r="1305" spans="2:6" x14ac:dyDescent="0.2">
      <c r="B1305" s="13" t="s">
        <v>8219</v>
      </c>
      <c r="C1305" s="13">
        <v>134</v>
      </c>
      <c r="E1305" s="13" t="s">
        <v>8221</v>
      </c>
      <c r="F1305" s="13">
        <v>5</v>
      </c>
    </row>
    <row r="1306" spans="2:6" x14ac:dyDescent="0.2">
      <c r="B1306" s="12" t="s">
        <v>8219</v>
      </c>
      <c r="C1306" s="12">
        <v>37</v>
      </c>
      <c r="E1306" s="12" t="s">
        <v>8221</v>
      </c>
      <c r="F1306" s="12">
        <v>14</v>
      </c>
    </row>
    <row r="1307" spans="2:6" x14ac:dyDescent="0.2">
      <c r="B1307" s="13" t="s">
        <v>8219</v>
      </c>
      <c r="C1307" s="13">
        <v>37</v>
      </c>
      <c r="E1307" s="13" t="s">
        <v>8221</v>
      </c>
      <c r="F1307" s="13">
        <v>9</v>
      </c>
    </row>
    <row r="1308" spans="2:6" x14ac:dyDescent="0.2">
      <c r="B1308" s="12" t="s">
        <v>8219</v>
      </c>
      <c r="C1308" s="12">
        <v>150</v>
      </c>
      <c r="E1308" s="12" t="s">
        <v>8221</v>
      </c>
      <c r="F1308" s="12">
        <v>8</v>
      </c>
    </row>
    <row r="1309" spans="2:6" x14ac:dyDescent="0.2">
      <c r="B1309" s="13" t="s">
        <v>8219</v>
      </c>
      <c r="C1309" s="13">
        <v>56</v>
      </c>
      <c r="E1309" s="13" t="s">
        <v>8221</v>
      </c>
      <c r="F1309" s="13">
        <v>7</v>
      </c>
    </row>
    <row r="1310" spans="2:6" x14ac:dyDescent="0.2">
      <c r="B1310" s="12" t="s">
        <v>8219</v>
      </c>
      <c r="C1310" s="12">
        <v>18</v>
      </c>
      <c r="E1310" s="12" t="s">
        <v>8221</v>
      </c>
      <c r="F1310" s="12">
        <v>0</v>
      </c>
    </row>
    <row r="1311" spans="2:6" x14ac:dyDescent="0.2">
      <c r="B1311" s="13" t="s">
        <v>8219</v>
      </c>
      <c r="C1311" s="13">
        <v>60</v>
      </c>
      <c r="E1311" s="13" t="s">
        <v>8221</v>
      </c>
      <c r="F1311" s="13">
        <v>84</v>
      </c>
    </row>
    <row r="1312" spans="2:6" x14ac:dyDescent="0.2">
      <c r="B1312" s="12" t="s">
        <v>8219</v>
      </c>
      <c r="C1312" s="12">
        <v>67</v>
      </c>
      <c r="E1312" s="12" t="s">
        <v>8221</v>
      </c>
      <c r="F1312" s="12">
        <v>11</v>
      </c>
    </row>
    <row r="1313" spans="2:6" x14ac:dyDescent="0.2">
      <c r="B1313" s="13" t="s">
        <v>8219</v>
      </c>
      <c r="C1313" s="13">
        <v>35</v>
      </c>
      <c r="E1313" s="13" t="s">
        <v>8221</v>
      </c>
      <c r="F1313" s="13">
        <v>1</v>
      </c>
    </row>
    <row r="1314" spans="2:6" x14ac:dyDescent="0.2">
      <c r="B1314" s="12" t="s">
        <v>8219</v>
      </c>
      <c r="C1314" s="12">
        <v>34</v>
      </c>
      <c r="E1314" s="12" t="s">
        <v>8221</v>
      </c>
      <c r="F1314" s="12">
        <v>4</v>
      </c>
    </row>
    <row r="1315" spans="2:6" x14ac:dyDescent="0.2">
      <c r="B1315" s="13" t="s">
        <v>8219</v>
      </c>
      <c r="C1315" s="13">
        <v>36</v>
      </c>
      <c r="E1315" s="13" t="s">
        <v>8221</v>
      </c>
      <c r="F1315" s="13">
        <v>10</v>
      </c>
    </row>
    <row r="1316" spans="2:6" x14ac:dyDescent="0.2">
      <c r="B1316" s="12" t="s">
        <v>8219</v>
      </c>
      <c r="C1316" s="12">
        <v>18</v>
      </c>
      <c r="E1316" s="12" t="s">
        <v>8221</v>
      </c>
      <c r="F1316" s="12">
        <v>16</v>
      </c>
    </row>
    <row r="1317" spans="2:6" x14ac:dyDescent="0.2">
      <c r="B1317" s="13" t="s">
        <v>8219</v>
      </c>
      <c r="C1317" s="13">
        <v>25</v>
      </c>
      <c r="E1317" s="13" t="s">
        <v>8221</v>
      </c>
      <c r="F1317" s="13">
        <v>2</v>
      </c>
    </row>
    <row r="1318" spans="2:6" x14ac:dyDescent="0.2">
      <c r="B1318" s="12" t="s">
        <v>8219</v>
      </c>
      <c r="C1318" s="12">
        <v>21</v>
      </c>
      <c r="E1318" s="12" t="s">
        <v>8221</v>
      </c>
      <c r="F1318" s="12">
        <v>5</v>
      </c>
    </row>
    <row r="1319" spans="2:6" x14ac:dyDescent="0.2">
      <c r="B1319" s="13" t="s">
        <v>8219</v>
      </c>
      <c r="C1319" s="13">
        <v>151</v>
      </c>
      <c r="E1319" s="13" t="s">
        <v>8221</v>
      </c>
      <c r="F1319" s="13">
        <v>1</v>
      </c>
    </row>
    <row r="1320" spans="2:6" x14ac:dyDescent="0.2">
      <c r="B1320" s="12" t="s">
        <v>8219</v>
      </c>
      <c r="C1320" s="12">
        <v>489</v>
      </c>
      <c r="E1320" s="12" t="s">
        <v>8221</v>
      </c>
      <c r="F1320" s="12">
        <v>31</v>
      </c>
    </row>
    <row r="1321" spans="2:6" x14ac:dyDescent="0.2">
      <c r="B1321" s="13" t="s">
        <v>8219</v>
      </c>
      <c r="C1321" s="13">
        <v>50</v>
      </c>
      <c r="E1321" s="13" t="s">
        <v>8221</v>
      </c>
      <c r="F1321" s="13">
        <v>0</v>
      </c>
    </row>
    <row r="1322" spans="2:6" x14ac:dyDescent="0.2">
      <c r="B1322" s="12" t="s">
        <v>8219</v>
      </c>
      <c r="C1322" s="12">
        <v>321</v>
      </c>
      <c r="E1322" s="12" t="s">
        <v>8221</v>
      </c>
      <c r="F1322" s="12">
        <v>2</v>
      </c>
    </row>
    <row r="1323" spans="2:6" x14ac:dyDescent="0.2">
      <c r="B1323" s="13" t="s">
        <v>8219</v>
      </c>
      <c r="C1323" s="13">
        <v>1762</v>
      </c>
      <c r="E1323" s="13" t="s">
        <v>8221</v>
      </c>
      <c r="F1323" s="13">
        <v>7</v>
      </c>
    </row>
    <row r="1324" spans="2:6" x14ac:dyDescent="0.2">
      <c r="B1324" s="12" t="s">
        <v>8219</v>
      </c>
      <c r="C1324" s="12">
        <v>385</v>
      </c>
      <c r="E1324" s="12" t="s">
        <v>8221</v>
      </c>
      <c r="F1324" s="12">
        <v>16</v>
      </c>
    </row>
    <row r="1325" spans="2:6" x14ac:dyDescent="0.2">
      <c r="B1325" s="13" t="s">
        <v>8219</v>
      </c>
      <c r="C1325" s="13">
        <v>398</v>
      </c>
      <c r="E1325" s="13" t="s">
        <v>8221</v>
      </c>
      <c r="F1325" s="13">
        <v>4</v>
      </c>
    </row>
    <row r="1326" spans="2:6" x14ac:dyDescent="0.2">
      <c r="B1326" s="12" t="s">
        <v>8219</v>
      </c>
      <c r="C1326" s="12">
        <v>304</v>
      </c>
      <c r="E1326" s="12" t="s">
        <v>8221</v>
      </c>
      <c r="F1326" s="12">
        <v>4</v>
      </c>
    </row>
    <row r="1327" spans="2:6" x14ac:dyDescent="0.2">
      <c r="B1327" s="13" t="s">
        <v>8219</v>
      </c>
      <c r="C1327" s="13">
        <v>676</v>
      </c>
      <c r="E1327" s="13" t="s">
        <v>8221</v>
      </c>
      <c r="F1327" s="13">
        <v>4</v>
      </c>
    </row>
    <row r="1328" spans="2:6" x14ac:dyDescent="0.2">
      <c r="B1328" s="12" t="s">
        <v>8219</v>
      </c>
      <c r="C1328" s="12">
        <v>577</v>
      </c>
      <c r="E1328" s="12" t="s">
        <v>8221</v>
      </c>
      <c r="F1328" s="12">
        <v>3</v>
      </c>
    </row>
    <row r="1329" spans="2:6" x14ac:dyDescent="0.2">
      <c r="B1329" s="13" t="s">
        <v>8219</v>
      </c>
      <c r="C1329" s="13">
        <v>3663</v>
      </c>
      <c r="E1329" s="13" t="s">
        <v>8221</v>
      </c>
      <c r="F1329" s="13">
        <v>36</v>
      </c>
    </row>
    <row r="1330" spans="2:6" x14ac:dyDescent="0.2">
      <c r="B1330" s="12" t="s">
        <v>8219</v>
      </c>
      <c r="C1330" s="12">
        <v>294</v>
      </c>
      <c r="E1330" s="12" t="s">
        <v>8221</v>
      </c>
      <c r="F1330" s="12">
        <v>1</v>
      </c>
    </row>
    <row r="1331" spans="2:6" x14ac:dyDescent="0.2">
      <c r="B1331" s="13" t="s">
        <v>8219</v>
      </c>
      <c r="C1331" s="13">
        <v>28</v>
      </c>
      <c r="E1331" s="13" t="s">
        <v>8221</v>
      </c>
      <c r="F1331" s="13">
        <v>7</v>
      </c>
    </row>
    <row r="1332" spans="2:6" x14ac:dyDescent="0.2">
      <c r="B1332" s="12" t="s">
        <v>8219</v>
      </c>
      <c r="C1332" s="12">
        <v>100</v>
      </c>
      <c r="E1332" s="12" t="s">
        <v>8221</v>
      </c>
      <c r="F1332" s="12">
        <v>27</v>
      </c>
    </row>
    <row r="1333" spans="2:6" x14ac:dyDescent="0.2">
      <c r="B1333" s="13" t="s">
        <v>8219</v>
      </c>
      <c r="C1333" s="13">
        <v>72</v>
      </c>
      <c r="E1333" s="13" t="s">
        <v>8221</v>
      </c>
      <c r="F1333" s="13">
        <v>1</v>
      </c>
    </row>
    <row r="1334" spans="2:6" x14ac:dyDescent="0.2">
      <c r="B1334" s="12" t="s">
        <v>8219</v>
      </c>
      <c r="C1334" s="12">
        <v>238</v>
      </c>
      <c r="E1334" s="12" t="s">
        <v>8221</v>
      </c>
      <c r="F1334" s="12">
        <v>0</v>
      </c>
    </row>
    <row r="1335" spans="2:6" x14ac:dyDescent="0.2">
      <c r="B1335" s="13" t="s">
        <v>8219</v>
      </c>
      <c r="C1335" s="13">
        <v>159</v>
      </c>
      <c r="E1335" s="13" t="s">
        <v>8221</v>
      </c>
      <c r="F1335" s="13">
        <v>1</v>
      </c>
    </row>
    <row r="1336" spans="2:6" x14ac:dyDescent="0.2">
      <c r="B1336" s="12" t="s">
        <v>8219</v>
      </c>
      <c r="C1336" s="12">
        <v>77</v>
      </c>
      <c r="E1336" s="12" t="s">
        <v>8221</v>
      </c>
      <c r="F1336" s="12">
        <v>3</v>
      </c>
    </row>
    <row r="1337" spans="2:6" x14ac:dyDescent="0.2">
      <c r="B1337" s="13" t="s">
        <v>8219</v>
      </c>
      <c r="C1337" s="13">
        <v>53</v>
      </c>
      <c r="E1337" s="13" t="s">
        <v>8221</v>
      </c>
      <c r="F1337" s="13">
        <v>3</v>
      </c>
    </row>
    <row r="1338" spans="2:6" x14ac:dyDescent="0.2">
      <c r="B1338" s="12" t="s">
        <v>8219</v>
      </c>
      <c r="C1338" s="12">
        <v>1251</v>
      </c>
      <c r="E1338" s="12" t="s">
        <v>8221</v>
      </c>
      <c r="F1338" s="12">
        <v>3</v>
      </c>
    </row>
    <row r="1339" spans="2:6" x14ac:dyDescent="0.2">
      <c r="B1339" s="13" t="s">
        <v>8219</v>
      </c>
      <c r="C1339" s="13">
        <v>465</v>
      </c>
      <c r="E1339" s="13" t="s">
        <v>8221</v>
      </c>
      <c r="F1339" s="13">
        <v>0</v>
      </c>
    </row>
    <row r="1340" spans="2:6" x14ac:dyDescent="0.2">
      <c r="B1340" s="12" t="s">
        <v>8219</v>
      </c>
      <c r="C1340" s="12">
        <v>74</v>
      </c>
      <c r="E1340" s="12" t="s">
        <v>8221</v>
      </c>
      <c r="F1340" s="12">
        <v>6</v>
      </c>
    </row>
    <row r="1341" spans="2:6" x14ac:dyDescent="0.2">
      <c r="B1341" s="13" t="s">
        <v>8219</v>
      </c>
      <c r="C1341" s="13">
        <v>62</v>
      </c>
      <c r="E1341" s="13" t="s">
        <v>8221</v>
      </c>
      <c r="F1341" s="13">
        <v>17</v>
      </c>
    </row>
    <row r="1342" spans="2:6" x14ac:dyDescent="0.2">
      <c r="B1342" s="12" t="s">
        <v>8219</v>
      </c>
      <c r="C1342" s="12">
        <v>3468</v>
      </c>
      <c r="E1342" s="12" t="s">
        <v>8221</v>
      </c>
      <c r="F1342" s="12">
        <v>40</v>
      </c>
    </row>
    <row r="1343" spans="2:6" x14ac:dyDescent="0.2">
      <c r="B1343" s="13" t="s">
        <v>8219</v>
      </c>
      <c r="C1343" s="13">
        <v>52</v>
      </c>
      <c r="E1343" s="13" t="s">
        <v>8221</v>
      </c>
      <c r="F1343" s="13">
        <v>3</v>
      </c>
    </row>
    <row r="1344" spans="2:6" x14ac:dyDescent="0.2">
      <c r="B1344" s="12" t="s">
        <v>8219</v>
      </c>
      <c r="C1344" s="12">
        <v>50</v>
      </c>
      <c r="E1344" s="12" t="s">
        <v>8221</v>
      </c>
      <c r="F1344" s="12">
        <v>1</v>
      </c>
    </row>
    <row r="1345" spans="2:6" x14ac:dyDescent="0.2">
      <c r="B1345" s="13" t="s">
        <v>8219</v>
      </c>
      <c r="C1345" s="13">
        <v>45</v>
      </c>
      <c r="E1345" s="13" t="s">
        <v>8221</v>
      </c>
      <c r="F1345" s="13">
        <v>2</v>
      </c>
    </row>
    <row r="1346" spans="2:6" x14ac:dyDescent="0.2">
      <c r="B1346" s="12" t="s">
        <v>8219</v>
      </c>
      <c r="C1346" s="12">
        <v>21</v>
      </c>
      <c r="E1346" s="12" t="s">
        <v>8221</v>
      </c>
      <c r="F1346" s="12">
        <v>7</v>
      </c>
    </row>
    <row r="1347" spans="2:6" x14ac:dyDescent="0.2">
      <c r="B1347" s="13" t="s">
        <v>8219</v>
      </c>
      <c r="C1347" s="13">
        <v>100</v>
      </c>
      <c r="E1347" s="13" t="s">
        <v>8221</v>
      </c>
      <c r="F1347" s="13">
        <v>14</v>
      </c>
    </row>
    <row r="1348" spans="2:6" x14ac:dyDescent="0.2">
      <c r="B1348" s="12" t="s">
        <v>8219</v>
      </c>
      <c r="C1348" s="12">
        <v>81</v>
      </c>
      <c r="E1348" s="12" t="s">
        <v>8221</v>
      </c>
      <c r="F1348" s="12">
        <v>0</v>
      </c>
    </row>
    <row r="1349" spans="2:6" x14ac:dyDescent="0.2">
      <c r="B1349" s="13" t="s">
        <v>8219</v>
      </c>
      <c r="C1349" s="13">
        <v>286</v>
      </c>
      <c r="E1349" s="13" t="s">
        <v>8221</v>
      </c>
      <c r="F1349" s="13">
        <v>0</v>
      </c>
    </row>
    <row r="1350" spans="2:6" x14ac:dyDescent="0.2">
      <c r="B1350" s="12" t="s">
        <v>8219</v>
      </c>
      <c r="C1350" s="12">
        <v>42</v>
      </c>
      <c r="E1350" s="12" t="s">
        <v>8221</v>
      </c>
      <c r="F1350" s="12">
        <v>1</v>
      </c>
    </row>
    <row r="1351" spans="2:6" x14ac:dyDescent="0.2">
      <c r="B1351" s="13" t="s">
        <v>8219</v>
      </c>
      <c r="C1351" s="13">
        <v>199</v>
      </c>
      <c r="E1351" s="13" t="s">
        <v>8221</v>
      </c>
      <c r="F1351" s="13">
        <v>12</v>
      </c>
    </row>
    <row r="1352" spans="2:6" x14ac:dyDescent="0.2">
      <c r="B1352" s="12" t="s">
        <v>8219</v>
      </c>
      <c r="C1352" s="12">
        <v>25</v>
      </c>
      <c r="E1352" s="12" t="s">
        <v>8221</v>
      </c>
      <c r="F1352" s="12">
        <v>12</v>
      </c>
    </row>
    <row r="1353" spans="2:6" x14ac:dyDescent="0.2">
      <c r="B1353" s="13" t="s">
        <v>8219</v>
      </c>
      <c r="C1353" s="13">
        <v>84</v>
      </c>
      <c r="E1353" s="13" t="s">
        <v>8221</v>
      </c>
      <c r="F1353" s="13">
        <v>23</v>
      </c>
    </row>
    <row r="1354" spans="2:6" x14ac:dyDescent="0.2">
      <c r="B1354" s="12" t="s">
        <v>8219</v>
      </c>
      <c r="C1354" s="12">
        <v>50</v>
      </c>
      <c r="E1354" s="12" t="s">
        <v>8221</v>
      </c>
      <c r="F1354" s="12">
        <v>0</v>
      </c>
    </row>
    <row r="1355" spans="2:6" x14ac:dyDescent="0.2">
      <c r="B1355" s="13" t="s">
        <v>8219</v>
      </c>
      <c r="C1355" s="13">
        <v>26</v>
      </c>
      <c r="E1355" s="13" t="s">
        <v>8221</v>
      </c>
      <c r="F1355" s="13">
        <v>10</v>
      </c>
    </row>
    <row r="1356" spans="2:6" x14ac:dyDescent="0.2">
      <c r="B1356" s="12" t="s">
        <v>8219</v>
      </c>
      <c r="C1356" s="12">
        <v>14</v>
      </c>
      <c r="E1356" s="12" t="s">
        <v>8221</v>
      </c>
      <c r="F1356" s="12">
        <v>5</v>
      </c>
    </row>
    <row r="1357" spans="2:6" x14ac:dyDescent="0.2">
      <c r="B1357" s="13" t="s">
        <v>8219</v>
      </c>
      <c r="C1357" s="13">
        <v>49</v>
      </c>
      <c r="E1357" s="13" t="s">
        <v>8221</v>
      </c>
      <c r="F1357" s="13">
        <v>1</v>
      </c>
    </row>
    <row r="1358" spans="2:6" x14ac:dyDescent="0.2">
      <c r="B1358" s="12" t="s">
        <v>8219</v>
      </c>
      <c r="C1358" s="12">
        <v>69</v>
      </c>
      <c r="E1358" s="12" t="s">
        <v>8221</v>
      </c>
      <c r="F1358" s="12">
        <v>2</v>
      </c>
    </row>
    <row r="1359" spans="2:6" x14ac:dyDescent="0.2">
      <c r="B1359" s="13" t="s">
        <v>8219</v>
      </c>
      <c r="C1359" s="13">
        <v>60</v>
      </c>
      <c r="E1359" s="13" t="s">
        <v>8221</v>
      </c>
      <c r="F1359" s="13">
        <v>2</v>
      </c>
    </row>
    <row r="1360" spans="2:6" x14ac:dyDescent="0.2">
      <c r="B1360" s="12" t="s">
        <v>8219</v>
      </c>
      <c r="C1360" s="12">
        <v>80</v>
      </c>
      <c r="E1360" s="12" t="s">
        <v>8221</v>
      </c>
      <c r="F1360" s="12">
        <v>0</v>
      </c>
    </row>
    <row r="1361" spans="2:6" x14ac:dyDescent="0.2">
      <c r="B1361" s="13" t="s">
        <v>8219</v>
      </c>
      <c r="C1361" s="13">
        <v>56</v>
      </c>
      <c r="E1361" s="13" t="s">
        <v>8221</v>
      </c>
      <c r="F1361" s="13">
        <v>13</v>
      </c>
    </row>
    <row r="1362" spans="2:6" x14ac:dyDescent="0.2">
      <c r="B1362" s="12" t="s">
        <v>8219</v>
      </c>
      <c r="C1362" s="12">
        <v>104</v>
      </c>
      <c r="E1362" s="12" t="s">
        <v>8221</v>
      </c>
      <c r="F1362" s="12">
        <v>0</v>
      </c>
    </row>
    <row r="1363" spans="2:6" x14ac:dyDescent="0.2">
      <c r="B1363" s="13" t="s">
        <v>8219</v>
      </c>
      <c r="C1363" s="13">
        <v>46</v>
      </c>
      <c r="E1363" s="13" t="s">
        <v>8221</v>
      </c>
      <c r="F1363" s="13">
        <v>1</v>
      </c>
    </row>
    <row r="1364" spans="2:6" x14ac:dyDescent="0.2">
      <c r="B1364" s="12" t="s">
        <v>8219</v>
      </c>
      <c r="C1364" s="12">
        <v>206</v>
      </c>
      <c r="E1364" s="12" t="s">
        <v>8221</v>
      </c>
      <c r="F1364" s="12">
        <v>5</v>
      </c>
    </row>
    <row r="1365" spans="2:6" x14ac:dyDescent="0.2">
      <c r="B1365" s="13" t="s">
        <v>8219</v>
      </c>
      <c r="C1365" s="13">
        <v>18</v>
      </c>
      <c r="E1365" s="13" t="s">
        <v>8221</v>
      </c>
      <c r="F1365" s="13">
        <v>2</v>
      </c>
    </row>
    <row r="1366" spans="2:6" x14ac:dyDescent="0.2">
      <c r="B1366" s="12" t="s">
        <v>8219</v>
      </c>
      <c r="C1366" s="12">
        <v>28</v>
      </c>
      <c r="E1366" s="12" t="s">
        <v>8221</v>
      </c>
      <c r="F1366" s="12">
        <v>0</v>
      </c>
    </row>
    <row r="1367" spans="2:6" x14ac:dyDescent="0.2">
      <c r="B1367" s="13" t="s">
        <v>8219</v>
      </c>
      <c r="C1367" s="13">
        <v>11</v>
      </c>
      <c r="E1367" s="13" t="s">
        <v>8221</v>
      </c>
      <c r="F1367" s="13">
        <v>32</v>
      </c>
    </row>
    <row r="1368" spans="2:6" x14ac:dyDescent="0.2">
      <c r="B1368" s="12" t="s">
        <v>8219</v>
      </c>
      <c r="C1368" s="12">
        <v>263</v>
      </c>
      <c r="E1368" s="12" t="s">
        <v>8221</v>
      </c>
      <c r="F1368" s="12">
        <v>1</v>
      </c>
    </row>
    <row r="1369" spans="2:6" x14ac:dyDescent="0.2">
      <c r="B1369" s="13" t="s">
        <v>8219</v>
      </c>
      <c r="C1369" s="13">
        <v>394</v>
      </c>
      <c r="E1369" s="13" t="s">
        <v>8221</v>
      </c>
      <c r="F1369" s="13">
        <v>1</v>
      </c>
    </row>
    <row r="1370" spans="2:6" x14ac:dyDescent="0.2">
      <c r="B1370" s="12" t="s">
        <v>8219</v>
      </c>
      <c r="C1370" s="12">
        <v>1049</v>
      </c>
      <c r="E1370" s="12" t="s">
        <v>8221</v>
      </c>
      <c r="F1370" s="12">
        <v>1</v>
      </c>
    </row>
    <row r="1371" spans="2:6" x14ac:dyDescent="0.2">
      <c r="B1371" s="13" t="s">
        <v>8219</v>
      </c>
      <c r="C1371" s="13">
        <v>308</v>
      </c>
      <c r="E1371" s="13" t="s">
        <v>8221</v>
      </c>
      <c r="F1371" s="13">
        <v>0</v>
      </c>
    </row>
    <row r="1372" spans="2:6" x14ac:dyDescent="0.2">
      <c r="B1372" s="12" t="s">
        <v>8219</v>
      </c>
      <c r="C1372" s="12">
        <v>1088</v>
      </c>
      <c r="E1372" s="12" t="s">
        <v>8221</v>
      </c>
      <c r="F1372" s="12">
        <v>0</v>
      </c>
    </row>
    <row r="1373" spans="2:6" x14ac:dyDescent="0.2">
      <c r="B1373" s="13" t="s">
        <v>8219</v>
      </c>
      <c r="C1373" s="13">
        <v>73</v>
      </c>
      <c r="E1373" s="13" t="s">
        <v>8221</v>
      </c>
      <c r="F1373" s="13">
        <v>8</v>
      </c>
    </row>
    <row r="1374" spans="2:6" x14ac:dyDescent="0.2">
      <c r="B1374" s="12" t="s">
        <v>8219</v>
      </c>
      <c r="C1374" s="12">
        <v>143</v>
      </c>
      <c r="E1374" s="12" t="s">
        <v>8221</v>
      </c>
      <c r="F1374" s="12">
        <v>0</v>
      </c>
    </row>
    <row r="1375" spans="2:6" x14ac:dyDescent="0.2">
      <c r="B1375" s="13" t="s">
        <v>8219</v>
      </c>
      <c r="C1375" s="13">
        <v>1420</v>
      </c>
      <c r="E1375" s="13" t="s">
        <v>8221</v>
      </c>
      <c r="F1375" s="13">
        <v>1</v>
      </c>
    </row>
    <row r="1376" spans="2:6" x14ac:dyDescent="0.2">
      <c r="B1376" s="12" t="s">
        <v>8219</v>
      </c>
      <c r="C1376" s="12">
        <v>305</v>
      </c>
      <c r="E1376" s="12" t="s">
        <v>8221</v>
      </c>
      <c r="F1376" s="12">
        <v>16</v>
      </c>
    </row>
    <row r="1377" spans="2:6" x14ac:dyDescent="0.2">
      <c r="B1377" s="13" t="s">
        <v>8219</v>
      </c>
      <c r="C1377" s="13">
        <v>551</v>
      </c>
      <c r="E1377" s="13" t="s">
        <v>8221</v>
      </c>
      <c r="F1377" s="13">
        <v>12</v>
      </c>
    </row>
    <row r="1378" spans="2:6" x14ac:dyDescent="0.2">
      <c r="B1378" s="12" t="s">
        <v>8219</v>
      </c>
      <c r="C1378" s="12">
        <v>187</v>
      </c>
      <c r="E1378" s="12" t="s">
        <v>8221</v>
      </c>
      <c r="F1378" s="12">
        <v>4</v>
      </c>
    </row>
    <row r="1379" spans="2:6" x14ac:dyDescent="0.2">
      <c r="B1379" s="13" t="s">
        <v>8219</v>
      </c>
      <c r="C1379" s="13">
        <v>325</v>
      </c>
      <c r="E1379" s="13" t="s">
        <v>8221</v>
      </c>
      <c r="F1379" s="13">
        <v>2</v>
      </c>
    </row>
    <row r="1380" spans="2:6" x14ac:dyDescent="0.2">
      <c r="B1380" s="12" t="s">
        <v>8219</v>
      </c>
      <c r="C1380" s="12">
        <v>148</v>
      </c>
      <c r="E1380" s="12" t="s">
        <v>8221</v>
      </c>
      <c r="F1380" s="12">
        <v>3</v>
      </c>
    </row>
    <row r="1381" spans="2:6" x14ac:dyDescent="0.2">
      <c r="B1381" s="13" t="s">
        <v>8219</v>
      </c>
      <c r="C1381" s="13">
        <v>69</v>
      </c>
      <c r="E1381" s="13" t="s">
        <v>8221</v>
      </c>
      <c r="F1381" s="13">
        <v>0</v>
      </c>
    </row>
    <row r="1382" spans="2:6" x14ac:dyDescent="0.2">
      <c r="B1382" s="12" t="s">
        <v>8219</v>
      </c>
      <c r="C1382" s="12">
        <v>173</v>
      </c>
      <c r="E1382" s="12" t="s">
        <v>8221</v>
      </c>
      <c r="F1382" s="12">
        <v>3</v>
      </c>
    </row>
    <row r="1383" spans="2:6" x14ac:dyDescent="0.2">
      <c r="B1383" s="13" t="s">
        <v>8219</v>
      </c>
      <c r="C1383" s="13">
        <v>269</v>
      </c>
      <c r="E1383" s="13" t="s">
        <v>8221</v>
      </c>
      <c r="F1383" s="13">
        <v>4</v>
      </c>
    </row>
    <row r="1384" spans="2:6" x14ac:dyDescent="0.2">
      <c r="B1384" s="12" t="s">
        <v>8219</v>
      </c>
      <c r="C1384" s="12">
        <v>185</v>
      </c>
      <c r="E1384" s="12" t="s">
        <v>8221</v>
      </c>
      <c r="F1384" s="12">
        <v>2</v>
      </c>
    </row>
    <row r="1385" spans="2:6" x14ac:dyDescent="0.2">
      <c r="B1385" s="13" t="s">
        <v>8219</v>
      </c>
      <c r="C1385" s="13">
        <v>176</v>
      </c>
      <c r="E1385" s="13" t="s">
        <v>8221</v>
      </c>
      <c r="F1385" s="13">
        <v>10</v>
      </c>
    </row>
    <row r="1386" spans="2:6" x14ac:dyDescent="0.2">
      <c r="B1386" s="12" t="s">
        <v>8219</v>
      </c>
      <c r="C1386" s="12">
        <v>1019</v>
      </c>
      <c r="E1386" s="12" t="s">
        <v>8221</v>
      </c>
      <c r="F1386" s="12">
        <v>11</v>
      </c>
    </row>
    <row r="1387" spans="2:6" x14ac:dyDescent="0.2">
      <c r="B1387" s="13" t="s">
        <v>8219</v>
      </c>
      <c r="C1387" s="13">
        <v>113</v>
      </c>
      <c r="E1387" s="13" t="s">
        <v>8221</v>
      </c>
      <c r="F1387" s="13">
        <v>6</v>
      </c>
    </row>
    <row r="1388" spans="2:6" x14ac:dyDescent="0.2">
      <c r="B1388" s="12" t="s">
        <v>8219</v>
      </c>
      <c r="C1388" s="12">
        <v>404</v>
      </c>
      <c r="E1388" s="12" t="s">
        <v>8221</v>
      </c>
      <c r="F1388" s="12">
        <v>2</v>
      </c>
    </row>
    <row r="1389" spans="2:6" x14ac:dyDescent="0.2">
      <c r="B1389" s="13" t="s">
        <v>8219</v>
      </c>
      <c r="C1389" s="13">
        <v>707</v>
      </c>
      <c r="E1389" s="13" t="s">
        <v>8221</v>
      </c>
      <c r="F1389" s="13">
        <v>6</v>
      </c>
    </row>
    <row r="1390" spans="2:6" x14ac:dyDescent="0.2">
      <c r="B1390" s="12" t="s">
        <v>8219</v>
      </c>
      <c r="C1390" s="12">
        <v>392</v>
      </c>
      <c r="E1390" s="12" t="s">
        <v>8221</v>
      </c>
      <c r="F1390" s="12">
        <v>8</v>
      </c>
    </row>
    <row r="1391" spans="2:6" x14ac:dyDescent="0.2">
      <c r="B1391" s="13" t="s">
        <v>8219</v>
      </c>
      <c r="C1391" s="13">
        <v>23</v>
      </c>
      <c r="E1391" s="13" t="s">
        <v>8221</v>
      </c>
      <c r="F1391" s="13">
        <v>37</v>
      </c>
    </row>
    <row r="1392" spans="2:6" x14ac:dyDescent="0.2">
      <c r="B1392" s="12" t="s">
        <v>8219</v>
      </c>
      <c r="C1392" s="12">
        <v>682</v>
      </c>
      <c r="E1392" s="12" t="s">
        <v>8221</v>
      </c>
      <c r="F1392" s="12">
        <v>11</v>
      </c>
    </row>
    <row r="1393" spans="2:6" x14ac:dyDescent="0.2">
      <c r="B1393" s="13" t="s">
        <v>8219</v>
      </c>
      <c r="C1393" s="13">
        <v>37</v>
      </c>
      <c r="E1393" s="13" t="s">
        <v>8221</v>
      </c>
      <c r="F1393" s="13">
        <v>0</v>
      </c>
    </row>
    <row r="1394" spans="2:6" x14ac:dyDescent="0.2">
      <c r="B1394" s="12" t="s">
        <v>8219</v>
      </c>
      <c r="C1394" s="12">
        <v>146</v>
      </c>
      <c r="E1394" s="12" t="s">
        <v>8221</v>
      </c>
      <c r="F1394" s="12">
        <v>10</v>
      </c>
    </row>
    <row r="1395" spans="2:6" x14ac:dyDescent="0.2">
      <c r="B1395" s="13" t="s">
        <v>8219</v>
      </c>
      <c r="C1395" s="13">
        <v>119</v>
      </c>
      <c r="E1395" s="13" t="s">
        <v>8221</v>
      </c>
      <c r="F1395" s="13">
        <v>6</v>
      </c>
    </row>
    <row r="1396" spans="2:6" x14ac:dyDescent="0.2">
      <c r="B1396" s="12" t="s">
        <v>8219</v>
      </c>
      <c r="C1396" s="12">
        <v>163</v>
      </c>
      <c r="E1396" s="12" t="s">
        <v>8221</v>
      </c>
      <c r="F1396" s="12">
        <v>8</v>
      </c>
    </row>
    <row r="1397" spans="2:6" x14ac:dyDescent="0.2">
      <c r="B1397" s="13" t="s">
        <v>8219</v>
      </c>
      <c r="C1397" s="13">
        <v>339</v>
      </c>
      <c r="E1397" s="13" t="s">
        <v>8221</v>
      </c>
      <c r="F1397" s="13">
        <v>6</v>
      </c>
    </row>
    <row r="1398" spans="2:6" x14ac:dyDescent="0.2">
      <c r="B1398" s="12" t="s">
        <v>8219</v>
      </c>
      <c r="C1398" s="12">
        <v>58</v>
      </c>
      <c r="E1398" s="12" t="s">
        <v>8221</v>
      </c>
      <c r="F1398" s="12">
        <v>7</v>
      </c>
    </row>
    <row r="1399" spans="2:6" x14ac:dyDescent="0.2">
      <c r="B1399" s="13" t="s">
        <v>8219</v>
      </c>
      <c r="C1399" s="13">
        <v>456</v>
      </c>
      <c r="E1399" s="13" t="s">
        <v>8221</v>
      </c>
      <c r="F1399" s="13">
        <v>7</v>
      </c>
    </row>
    <row r="1400" spans="2:6" x14ac:dyDescent="0.2">
      <c r="B1400" s="12" t="s">
        <v>8219</v>
      </c>
      <c r="C1400" s="12">
        <v>15</v>
      </c>
      <c r="E1400" s="12" t="s">
        <v>8221</v>
      </c>
      <c r="F1400" s="12">
        <v>5</v>
      </c>
    </row>
    <row r="1401" spans="2:6" x14ac:dyDescent="0.2">
      <c r="B1401" s="13" t="s">
        <v>8219</v>
      </c>
      <c r="C1401" s="13">
        <v>191</v>
      </c>
      <c r="E1401" s="13" t="s">
        <v>8221</v>
      </c>
      <c r="F1401" s="13">
        <v>46</v>
      </c>
    </row>
    <row r="1402" spans="2:6" x14ac:dyDescent="0.2">
      <c r="B1402" s="12" t="s">
        <v>8219</v>
      </c>
      <c r="C1402" s="12">
        <v>17</v>
      </c>
      <c r="E1402" s="12" t="s">
        <v>8221</v>
      </c>
      <c r="F1402" s="12">
        <v>10</v>
      </c>
    </row>
    <row r="1403" spans="2:6" x14ac:dyDescent="0.2">
      <c r="B1403" s="13" t="s">
        <v>8219</v>
      </c>
      <c r="C1403" s="13">
        <v>28</v>
      </c>
      <c r="E1403" s="13" t="s">
        <v>8221</v>
      </c>
      <c r="F1403" s="13">
        <v>19</v>
      </c>
    </row>
    <row r="1404" spans="2:6" x14ac:dyDescent="0.2">
      <c r="B1404" s="12" t="s">
        <v>8219</v>
      </c>
      <c r="C1404" s="12">
        <v>18</v>
      </c>
      <c r="E1404" s="12" t="s">
        <v>8221</v>
      </c>
      <c r="F1404" s="12">
        <v>13</v>
      </c>
    </row>
    <row r="1405" spans="2:6" x14ac:dyDescent="0.2">
      <c r="B1405" s="13" t="s">
        <v>8219</v>
      </c>
      <c r="C1405" s="13">
        <v>61</v>
      </c>
      <c r="E1405" s="13" t="s">
        <v>8221</v>
      </c>
      <c r="F1405" s="13">
        <v>13</v>
      </c>
    </row>
    <row r="1406" spans="2:6" x14ac:dyDescent="0.2">
      <c r="B1406" s="12" t="s">
        <v>8219</v>
      </c>
      <c r="C1406" s="12">
        <v>108</v>
      </c>
      <c r="E1406" s="12" t="s">
        <v>8221</v>
      </c>
      <c r="F1406" s="12">
        <v>4</v>
      </c>
    </row>
    <row r="1407" spans="2:6" x14ac:dyDescent="0.2">
      <c r="B1407" s="13" t="s">
        <v>8219</v>
      </c>
      <c r="C1407" s="13">
        <v>142</v>
      </c>
      <c r="E1407" s="13" t="s">
        <v>8221</v>
      </c>
      <c r="F1407" s="13">
        <v>0</v>
      </c>
    </row>
    <row r="1408" spans="2:6" x14ac:dyDescent="0.2">
      <c r="B1408" s="12" t="s">
        <v>8219</v>
      </c>
      <c r="C1408" s="12">
        <v>74</v>
      </c>
      <c r="E1408" s="12" t="s">
        <v>8221</v>
      </c>
      <c r="F1408" s="12">
        <v>3</v>
      </c>
    </row>
    <row r="1409" spans="2:6" x14ac:dyDescent="0.2">
      <c r="B1409" s="13" t="s">
        <v>8219</v>
      </c>
      <c r="C1409" s="13">
        <v>38</v>
      </c>
      <c r="E1409" s="13" t="s">
        <v>8221</v>
      </c>
      <c r="F1409" s="13">
        <v>1</v>
      </c>
    </row>
    <row r="1410" spans="2:6" x14ac:dyDescent="0.2">
      <c r="B1410" s="12" t="s">
        <v>8219</v>
      </c>
      <c r="C1410" s="12">
        <v>20</v>
      </c>
      <c r="E1410" s="12" t="s">
        <v>8221</v>
      </c>
      <c r="F1410" s="12">
        <v>9</v>
      </c>
    </row>
    <row r="1411" spans="2:6" x14ac:dyDescent="0.2">
      <c r="B1411" s="13" t="s">
        <v>8219</v>
      </c>
      <c r="C1411" s="13">
        <v>24</v>
      </c>
      <c r="E1411" s="13" t="s">
        <v>8221</v>
      </c>
      <c r="F1411" s="13">
        <v>1</v>
      </c>
    </row>
    <row r="1412" spans="2:6" x14ac:dyDescent="0.2">
      <c r="B1412" s="12" t="s">
        <v>8219</v>
      </c>
      <c r="C1412" s="12">
        <v>66</v>
      </c>
      <c r="E1412" s="12" t="s">
        <v>8221</v>
      </c>
      <c r="F1412" s="12">
        <v>1</v>
      </c>
    </row>
    <row r="1413" spans="2:6" x14ac:dyDescent="0.2">
      <c r="B1413" s="13" t="s">
        <v>8219</v>
      </c>
      <c r="C1413" s="13">
        <v>28</v>
      </c>
      <c r="E1413" s="13" t="s">
        <v>8221</v>
      </c>
      <c r="F1413" s="13">
        <v>4</v>
      </c>
    </row>
    <row r="1414" spans="2:6" x14ac:dyDescent="0.2">
      <c r="B1414" s="12" t="s">
        <v>8219</v>
      </c>
      <c r="C1414" s="12">
        <v>24</v>
      </c>
      <c r="E1414" s="12" t="s">
        <v>8221</v>
      </c>
      <c r="F1414" s="12">
        <v>17</v>
      </c>
    </row>
    <row r="1415" spans="2:6" x14ac:dyDescent="0.2">
      <c r="B1415" s="13" t="s">
        <v>8219</v>
      </c>
      <c r="C1415" s="13">
        <v>73</v>
      </c>
      <c r="E1415" s="13" t="s">
        <v>8221</v>
      </c>
      <c r="F1415" s="13">
        <v>0</v>
      </c>
    </row>
    <row r="1416" spans="2:6" x14ac:dyDescent="0.2">
      <c r="B1416" s="12" t="s">
        <v>8219</v>
      </c>
      <c r="C1416" s="12">
        <v>3</v>
      </c>
      <c r="E1416" s="12" t="s">
        <v>8221</v>
      </c>
      <c r="F1416" s="12">
        <v>12</v>
      </c>
    </row>
    <row r="1417" spans="2:6" x14ac:dyDescent="0.2">
      <c r="B1417" s="13" t="s">
        <v>8219</v>
      </c>
      <c r="C1417" s="13">
        <v>20</v>
      </c>
      <c r="E1417" s="13" t="s">
        <v>8221</v>
      </c>
      <c r="F1417" s="13">
        <v>14</v>
      </c>
    </row>
    <row r="1418" spans="2:6" x14ac:dyDescent="0.2">
      <c r="B1418" s="12" t="s">
        <v>8219</v>
      </c>
      <c r="C1418" s="12">
        <v>21</v>
      </c>
      <c r="E1418" s="12" t="s">
        <v>8221</v>
      </c>
      <c r="F1418" s="12">
        <v>1</v>
      </c>
    </row>
    <row r="1419" spans="2:6" x14ac:dyDescent="0.2">
      <c r="B1419" s="13" t="s">
        <v>8219</v>
      </c>
      <c r="C1419" s="13">
        <v>94</v>
      </c>
      <c r="E1419" s="13" t="s">
        <v>8221</v>
      </c>
      <c r="F1419" s="13">
        <v>14</v>
      </c>
    </row>
    <row r="1420" spans="2:6" x14ac:dyDescent="0.2">
      <c r="B1420" s="12" t="s">
        <v>8219</v>
      </c>
      <c r="C1420" s="12">
        <v>139</v>
      </c>
      <c r="E1420" s="12" t="s">
        <v>8221</v>
      </c>
      <c r="F1420" s="12">
        <v>4</v>
      </c>
    </row>
    <row r="1421" spans="2:6" x14ac:dyDescent="0.2">
      <c r="B1421" s="13" t="s">
        <v>8219</v>
      </c>
      <c r="C1421" s="13">
        <v>130</v>
      </c>
      <c r="E1421" s="13" t="s">
        <v>8221</v>
      </c>
      <c r="F1421" s="13">
        <v>2</v>
      </c>
    </row>
    <row r="1422" spans="2:6" x14ac:dyDescent="0.2">
      <c r="B1422" s="12" t="s">
        <v>8219</v>
      </c>
      <c r="C1422" s="12">
        <v>31</v>
      </c>
      <c r="E1422" s="12" t="s">
        <v>8221</v>
      </c>
      <c r="F1422" s="12">
        <v>1</v>
      </c>
    </row>
    <row r="1423" spans="2:6" x14ac:dyDescent="0.2">
      <c r="B1423" s="13" t="s">
        <v>8219</v>
      </c>
      <c r="C1423" s="13">
        <v>13</v>
      </c>
      <c r="E1423" s="13" t="s">
        <v>8221</v>
      </c>
      <c r="F1423" s="13">
        <v>2</v>
      </c>
    </row>
    <row r="1424" spans="2:6" x14ac:dyDescent="0.2">
      <c r="B1424" s="12" t="s">
        <v>8219</v>
      </c>
      <c r="C1424" s="12">
        <v>90</v>
      </c>
      <c r="E1424" s="12" t="s">
        <v>8221</v>
      </c>
      <c r="F1424" s="12">
        <v>1</v>
      </c>
    </row>
    <row r="1425" spans="2:6" x14ac:dyDescent="0.2">
      <c r="B1425" s="13" t="s">
        <v>8219</v>
      </c>
      <c r="C1425" s="13">
        <v>141</v>
      </c>
      <c r="E1425" s="13" t="s">
        <v>8221</v>
      </c>
      <c r="F1425" s="13">
        <v>1</v>
      </c>
    </row>
    <row r="1426" spans="2:6" x14ac:dyDescent="0.2">
      <c r="B1426" s="12" t="s">
        <v>8219</v>
      </c>
      <c r="C1426" s="12">
        <v>23</v>
      </c>
      <c r="E1426" s="12" t="s">
        <v>8221</v>
      </c>
      <c r="F1426" s="12">
        <v>4</v>
      </c>
    </row>
    <row r="1427" spans="2:6" x14ac:dyDescent="0.2">
      <c r="B1427" s="13" t="s">
        <v>8219</v>
      </c>
      <c r="C1427" s="13">
        <v>18</v>
      </c>
      <c r="E1427" s="13" t="s">
        <v>8221</v>
      </c>
      <c r="F1427" s="13">
        <v>3</v>
      </c>
    </row>
    <row r="1428" spans="2:6" x14ac:dyDescent="0.2">
      <c r="B1428" s="12" t="s">
        <v>8219</v>
      </c>
      <c r="C1428" s="12">
        <v>76</v>
      </c>
      <c r="E1428" s="12" t="s">
        <v>8221</v>
      </c>
      <c r="F1428" s="12">
        <v>38</v>
      </c>
    </row>
    <row r="1429" spans="2:6" x14ac:dyDescent="0.2">
      <c r="B1429" s="13" t="s">
        <v>8219</v>
      </c>
      <c r="C1429" s="13">
        <v>93</v>
      </c>
      <c r="E1429" s="13" t="s">
        <v>8221</v>
      </c>
      <c r="F1429" s="13">
        <v>4</v>
      </c>
    </row>
    <row r="1430" spans="2:6" x14ac:dyDescent="0.2">
      <c r="B1430" s="12" t="s">
        <v>8219</v>
      </c>
      <c r="C1430" s="12">
        <v>69</v>
      </c>
      <c r="E1430" s="12" t="s">
        <v>8221</v>
      </c>
      <c r="F1430" s="12">
        <v>0</v>
      </c>
    </row>
    <row r="1431" spans="2:6" x14ac:dyDescent="0.2">
      <c r="B1431" s="13" t="s">
        <v>8219</v>
      </c>
      <c r="C1431" s="13">
        <v>21</v>
      </c>
      <c r="E1431" s="13" t="s">
        <v>8221</v>
      </c>
      <c r="F1431" s="13">
        <v>2</v>
      </c>
    </row>
    <row r="1432" spans="2:6" x14ac:dyDescent="0.2">
      <c r="B1432" s="12" t="s">
        <v>8219</v>
      </c>
      <c r="C1432" s="12">
        <v>57</v>
      </c>
      <c r="E1432" s="12" t="s">
        <v>8221</v>
      </c>
      <c r="F1432" s="12">
        <v>0</v>
      </c>
    </row>
    <row r="1433" spans="2:6" x14ac:dyDescent="0.2">
      <c r="B1433" s="13" t="s">
        <v>8219</v>
      </c>
      <c r="C1433" s="13">
        <v>108</v>
      </c>
      <c r="E1433" s="13" t="s">
        <v>8221</v>
      </c>
      <c r="F1433" s="13">
        <v>1</v>
      </c>
    </row>
    <row r="1434" spans="2:6" x14ac:dyDescent="0.2">
      <c r="B1434" s="12" t="s">
        <v>8219</v>
      </c>
      <c r="C1434" s="12">
        <v>83</v>
      </c>
      <c r="E1434" s="12" t="s">
        <v>8221</v>
      </c>
      <c r="F1434" s="12">
        <v>7</v>
      </c>
    </row>
    <row r="1435" spans="2:6" x14ac:dyDescent="0.2">
      <c r="B1435" s="13" t="s">
        <v>8219</v>
      </c>
      <c r="C1435" s="13">
        <v>96</v>
      </c>
      <c r="E1435" s="13" t="s">
        <v>8221</v>
      </c>
      <c r="F1435" s="13">
        <v>2</v>
      </c>
    </row>
    <row r="1436" spans="2:6" x14ac:dyDescent="0.2">
      <c r="B1436" s="12" t="s">
        <v>8219</v>
      </c>
      <c r="C1436" s="12">
        <v>64</v>
      </c>
      <c r="E1436" s="12" t="s">
        <v>8221</v>
      </c>
      <c r="F1436" s="12">
        <v>4</v>
      </c>
    </row>
    <row r="1437" spans="2:6" x14ac:dyDescent="0.2">
      <c r="B1437" s="13" t="s">
        <v>8219</v>
      </c>
      <c r="C1437" s="13">
        <v>14</v>
      </c>
      <c r="E1437" s="13" t="s">
        <v>8221</v>
      </c>
      <c r="F1437" s="13">
        <v>4</v>
      </c>
    </row>
    <row r="1438" spans="2:6" x14ac:dyDescent="0.2">
      <c r="B1438" s="12" t="s">
        <v>8219</v>
      </c>
      <c r="C1438" s="12">
        <v>169</v>
      </c>
      <c r="E1438" s="12" t="s">
        <v>8221</v>
      </c>
      <c r="F1438" s="12">
        <v>3</v>
      </c>
    </row>
    <row r="1439" spans="2:6" x14ac:dyDescent="0.2">
      <c r="B1439" s="13" t="s">
        <v>8219</v>
      </c>
      <c r="C1439" s="13">
        <v>33</v>
      </c>
      <c r="E1439" s="13" t="s">
        <v>8221</v>
      </c>
      <c r="F1439" s="13">
        <v>2</v>
      </c>
    </row>
    <row r="1440" spans="2:6" x14ac:dyDescent="0.2">
      <c r="B1440" s="12" t="s">
        <v>8219</v>
      </c>
      <c r="C1440" s="12">
        <v>102</v>
      </c>
      <c r="E1440" s="12" t="s">
        <v>8221</v>
      </c>
      <c r="F1440" s="12">
        <v>197</v>
      </c>
    </row>
    <row r="1441" spans="2:6" x14ac:dyDescent="0.2">
      <c r="B1441" s="13" t="s">
        <v>8219</v>
      </c>
      <c r="C1441" s="13">
        <v>104</v>
      </c>
      <c r="E1441" s="13" t="s">
        <v>8221</v>
      </c>
      <c r="F1441" s="13">
        <v>0</v>
      </c>
    </row>
    <row r="1442" spans="2:6" x14ac:dyDescent="0.2">
      <c r="B1442" s="12" t="s">
        <v>8219</v>
      </c>
      <c r="C1442" s="12">
        <v>20</v>
      </c>
      <c r="E1442" s="12" t="s">
        <v>8221</v>
      </c>
      <c r="F1442" s="12">
        <v>1</v>
      </c>
    </row>
    <row r="1443" spans="2:6" x14ac:dyDescent="0.2">
      <c r="B1443" s="13" t="s">
        <v>8219</v>
      </c>
      <c r="C1443" s="13">
        <v>35</v>
      </c>
      <c r="E1443" s="13" t="s">
        <v>8221</v>
      </c>
      <c r="F1443" s="13">
        <v>4</v>
      </c>
    </row>
    <row r="1444" spans="2:6" x14ac:dyDescent="0.2">
      <c r="B1444" s="12" t="s">
        <v>8219</v>
      </c>
      <c r="C1444" s="12">
        <v>94</v>
      </c>
      <c r="E1444" s="12" t="s">
        <v>8221</v>
      </c>
      <c r="F1444" s="12">
        <v>0</v>
      </c>
    </row>
    <row r="1445" spans="2:6" x14ac:dyDescent="0.2">
      <c r="B1445" s="13" t="s">
        <v>8219</v>
      </c>
      <c r="C1445" s="13">
        <v>14</v>
      </c>
      <c r="E1445" s="13" t="s">
        <v>8221</v>
      </c>
      <c r="F1445" s="13">
        <v>7</v>
      </c>
    </row>
    <row r="1446" spans="2:6" x14ac:dyDescent="0.2">
      <c r="B1446" s="12" t="s">
        <v>8219</v>
      </c>
      <c r="C1446" s="12">
        <v>15</v>
      </c>
      <c r="E1446" s="12" t="s">
        <v>8221</v>
      </c>
      <c r="F1446" s="12">
        <v>11</v>
      </c>
    </row>
    <row r="1447" spans="2:6" x14ac:dyDescent="0.2">
      <c r="B1447" s="13" t="s">
        <v>8219</v>
      </c>
      <c r="C1447" s="13">
        <v>51</v>
      </c>
      <c r="E1447" s="13" t="s">
        <v>8221</v>
      </c>
      <c r="F1447" s="13">
        <v>0</v>
      </c>
    </row>
    <row r="1448" spans="2:6" x14ac:dyDescent="0.2">
      <c r="B1448" s="12" t="s">
        <v>8219</v>
      </c>
      <c r="C1448" s="12">
        <v>19</v>
      </c>
      <c r="E1448" s="12" t="s">
        <v>8221</v>
      </c>
      <c r="F1448" s="12">
        <v>6</v>
      </c>
    </row>
    <row r="1449" spans="2:6" x14ac:dyDescent="0.2">
      <c r="B1449" s="13" t="s">
        <v>8219</v>
      </c>
      <c r="C1449" s="13">
        <v>23</v>
      </c>
      <c r="E1449" s="13" t="s">
        <v>8221</v>
      </c>
      <c r="F1449" s="13">
        <v>0</v>
      </c>
    </row>
    <row r="1450" spans="2:6" x14ac:dyDescent="0.2">
      <c r="B1450" s="12" t="s">
        <v>8219</v>
      </c>
      <c r="C1450" s="12">
        <v>97</v>
      </c>
      <c r="E1450" s="12" t="s">
        <v>8221</v>
      </c>
      <c r="F1450" s="12">
        <v>7</v>
      </c>
    </row>
    <row r="1451" spans="2:6" x14ac:dyDescent="0.2">
      <c r="B1451" s="13" t="s">
        <v>8219</v>
      </c>
      <c r="C1451" s="13">
        <v>76</v>
      </c>
      <c r="E1451" s="13" t="s">
        <v>8221</v>
      </c>
      <c r="F1451" s="13">
        <v>94</v>
      </c>
    </row>
    <row r="1452" spans="2:6" x14ac:dyDescent="0.2">
      <c r="B1452" s="12" t="s">
        <v>8219</v>
      </c>
      <c r="C1452" s="12">
        <v>11</v>
      </c>
      <c r="E1452" s="12" t="s">
        <v>8221</v>
      </c>
      <c r="F1452" s="12">
        <v>2</v>
      </c>
    </row>
    <row r="1453" spans="2:6" x14ac:dyDescent="0.2">
      <c r="B1453" s="13" t="s">
        <v>8219</v>
      </c>
      <c r="C1453" s="13">
        <v>52</v>
      </c>
      <c r="E1453" s="13" t="s">
        <v>8221</v>
      </c>
      <c r="F1453" s="13">
        <v>25</v>
      </c>
    </row>
    <row r="1454" spans="2:6" x14ac:dyDescent="0.2">
      <c r="B1454" s="12" t="s">
        <v>8219</v>
      </c>
      <c r="C1454" s="12">
        <v>95</v>
      </c>
      <c r="E1454" s="12" t="s">
        <v>8221</v>
      </c>
      <c r="F1454" s="12">
        <v>17</v>
      </c>
    </row>
    <row r="1455" spans="2:6" x14ac:dyDescent="0.2">
      <c r="B1455" s="13" t="s">
        <v>8219</v>
      </c>
      <c r="C1455" s="13">
        <v>35</v>
      </c>
      <c r="E1455" s="13" t="s">
        <v>8221</v>
      </c>
      <c r="F1455" s="13">
        <v>2</v>
      </c>
    </row>
    <row r="1456" spans="2:6" x14ac:dyDescent="0.2">
      <c r="B1456" s="12" t="s">
        <v>8219</v>
      </c>
      <c r="C1456" s="12">
        <v>21</v>
      </c>
      <c r="E1456" s="12" t="s">
        <v>8221</v>
      </c>
      <c r="F1456" s="12">
        <v>4</v>
      </c>
    </row>
    <row r="1457" spans="2:6" x14ac:dyDescent="0.2">
      <c r="B1457" s="13" t="s">
        <v>8219</v>
      </c>
      <c r="C1457" s="13">
        <v>93</v>
      </c>
      <c r="E1457" s="13" t="s">
        <v>8221</v>
      </c>
      <c r="F1457" s="13">
        <v>5</v>
      </c>
    </row>
    <row r="1458" spans="2:6" x14ac:dyDescent="0.2">
      <c r="B1458" s="12" t="s">
        <v>8219</v>
      </c>
      <c r="C1458" s="12">
        <v>11</v>
      </c>
      <c r="E1458" s="12" t="s">
        <v>8221</v>
      </c>
      <c r="F1458" s="12">
        <v>2</v>
      </c>
    </row>
    <row r="1459" spans="2:6" x14ac:dyDescent="0.2">
      <c r="B1459" s="13" t="s">
        <v>8219</v>
      </c>
      <c r="C1459" s="13">
        <v>21</v>
      </c>
      <c r="E1459" s="13" t="s">
        <v>8221</v>
      </c>
      <c r="F1459" s="13">
        <v>2</v>
      </c>
    </row>
    <row r="1460" spans="2:6" x14ac:dyDescent="0.2">
      <c r="B1460" s="12" t="s">
        <v>8219</v>
      </c>
      <c r="C1460" s="12">
        <v>54</v>
      </c>
      <c r="E1460" s="12" t="s">
        <v>8221</v>
      </c>
      <c r="F1460" s="12">
        <v>3</v>
      </c>
    </row>
    <row r="1461" spans="2:6" x14ac:dyDescent="0.2">
      <c r="B1461" s="13" t="s">
        <v>8219</v>
      </c>
      <c r="C1461" s="13">
        <v>31</v>
      </c>
      <c r="E1461" s="13" t="s">
        <v>8221</v>
      </c>
      <c r="F1461" s="13">
        <v>0</v>
      </c>
    </row>
    <row r="1462" spans="2:6" x14ac:dyDescent="0.2">
      <c r="B1462" s="12" t="s">
        <v>8219</v>
      </c>
      <c r="C1462" s="12">
        <v>132</v>
      </c>
      <c r="E1462" s="12" t="s">
        <v>8221</v>
      </c>
      <c r="F1462" s="12">
        <v>4</v>
      </c>
    </row>
    <row r="1463" spans="2:6" x14ac:dyDescent="0.2">
      <c r="B1463" s="13" t="s">
        <v>8219</v>
      </c>
      <c r="C1463" s="13">
        <v>3</v>
      </c>
      <c r="E1463" s="13" t="s">
        <v>8221</v>
      </c>
      <c r="F1463" s="13">
        <v>1</v>
      </c>
    </row>
    <row r="1464" spans="2:6" x14ac:dyDescent="0.2">
      <c r="B1464" s="12" t="s">
        <v>8219</v>
      </c>
      <c r="C1464" s="12">
        <v>6</v>
      </c>
      <c r="E1464" s="12" t="s">
        <v>8221</v>
      </c>
      <c r="F1464" s="12">
        <v>12</v>
      </c>
    </row>
    <row r="1465" spans="2:6" x14ac:dyDescent="0.2">
      <c r="B1465" s="13" t="s">
        <v>8219</v>
      </c>
      <c r="C1465" s="13">
        <v>10</v>
      </c>
      <c r="E1465" s="13" t="s">
        <v>8221</v>
      </c>
      <c r="F1465" s="13">
        <v>4</v>
      </c>
    </row>
    <row r="1466" spans="2:6" x14ac:dyDescent="0.2">
      <c r="B1466" s="12" t="s">
        <v>8219</v>
      </c>
      <c r="C1466" s="12">
        <v>147</v>
      </c>
      <c r="E1466" s="12" t="s">
        <v>8221</v>
      </c>
      <c r="F1466" s="12">
        <v>91</v>
      </c>
    </row>
    <row r="1467" spans="2:6" x14ac:dyDescent="0.2">
      <c r="B1467" s="13" t="s">
        <v>8219</v>
      </c>
      <c r="C1467" s="13">
        <v>199</v>
      </c>
      <c r="E1467" s="13" t="s">
        <v>8221</v>
      </c>
      <c r="F1467" s="13">
        <v>1</v>
      </c>
    </row>
    <row r="1468" spans="2:6" x14ac:dyDescent="0.2">
      <c r="B1468" s="12" t="s">
        <v>8219</v>
      </c>
      <c r="C1468" s="12">
        <v>50</v>
      </c>
      <c r="E1468" s="12" t="s">
        <v>8221</v>
      </c>
      <c r="F1468" s="12">
        <v>1</v>
      </c>
    </row>
    <row r="1469" spans="2:6" x14ac:dyDescent="0.2">
      <c r="B1469" s="13" t="s">
        <v>8219</v>
      </c>
      <c r="C1469" s="13">
        <v>21</v>
      </c>
      <c r="E1469" s="13" t="s">
        <v>8221</v>
      </c>
      <c r="F1469" s="13">
        <v>0</v>
      </c>
    </row>
    <row r="1470" spans="2:6" x14ac:dyDescent="0.2">
      <c r="B1470" s="12" t="s">
        <v>8219</v>
      </c>
      <c r="C1470" s="12">
        <v>24</v>
      </c>
      <c r="E1470" s="12" t="s">
        <v>8221</v>
      </c>
      <c r="F1470" s="12">
        <v>13</v>
      </c>
    </row>
    <row r="1471" spans="2:6" x14ac:dyDescent="0.2">
      <c r="B1471" s="13" t="s">
        <v>8219</v>
      </c>
      <c r="C1471" s="13">
        <v>32</v>
      </c>
      <c r="E1471" s="13" t="s">
        <v>8221</v>
      </c>
      <c r="F1471" s="13">
        <v>2</v>
      </c>
    </row>
    <row r="1472" spans="2:6" x14ac:dyDescent="0.2">
      <c r="B1472" s="12" t="s">
        <v>8219</v>
      </c>
      <c r="C1472" s="12">
        <v>62</v>
      </c>
      <c r="E1472" s="12" t="s">
        <v>8221</v>
      </c>
      <c r="F1472" s="12">
        <v>0</v>
      </c>
    </row>
    <row r="1473" spans="2:6" x14ac:dyDescent="0.2">
      <c r="B1473" s="13" t="s">
        <v>8219</v>
      </c>
      <c r="C1473" s="13">
        <v>9</v>
      </c>
      <c r="E1473" s="13" t="s">
        <v>8221</v>
      </c>
      <c r="F1473" s="13">
        <v>21</v>
      </c>
    </row>
    <row r="1474" spans="2:6" x14ac:dyDescent="0.2">
      <c r="B1474" s="12" t="s">
        <v>8219</v>
      </c>
      <c r="C1474" s="12">
        <v>38</v>
      </c>
      <c r="E1474" s="12" t="s">
        <v>8221</v>
      </c>
      <c r="F1474" s="12">
        <v>9</v>
      </c>
    </row>
    <row r="1475" spans="2:6" x14ac:dyDescent="0.2">
      <c r="B1475" s="13" t="s">
        <v>8219</v>
      </c>
      <c r="C1475" s="13">
        <v>54</v>
      </c>
      <c r="E1475" s="13" t="s">
        <v>8221</v>
      </c>
      <c r="F1475" s="13">
        <v>6</v>
      </c>
    </row>
    <row r="1476" spans="2:6" x14ac:dyDescent="0.2">
      <c r="B1476" s="12" t="s">
        <v>8219</v>
      </c>
      <c r="C1476" s="12">
        <v>37</v>
      </c>
      <c r="E1476" s="12" t="s">
        <v>8221</v>
      </c>
      <c r="F1476" s="12">
        <v>4</v>
      </c>
    </row>
    <row r="1477" spans="2:6" x14ac:dyDescent="0.2">
      <c r="B1477" s="13" t="s">
        <v>8219</v>
      </c>
      <c r="C1477" s="13">
        <v>39</v>
      </c>
      <c r="E1477" s="13" t="s">
        <v>8221</v>
      </c>
      <c r="F1477" s="13">
        <v>7</v>
      </c>
    </row>
    <row r="1478" spans="2:6" x14ac:dyDescent="0.2">
      <c r="B1478" s="12" t="s">
        <v>8219</v>
      </c>
      <c r="C1478" s="12">
        <v>34</v>
      </c>
      <c r="E1478" s="12" t="s">
        <v>8221</v>
      </c>
      <c r="F1478" s="12">
        <v>5</v>
      </c>
    </row>
    <row r="1479" spans="2:6" x14ac:dyDescent="0.2">
      <c r="B1479" s="13" t="s">
        <v>8219</v>
      </c>
      <c r="C1479" s="13">
        <v>55</v>
      </c>
      <c r="E1479" s="13" t="s">
        <v>8221</v>
      </c>
      <c r="F1479" s="13">
        <v>0</v>
      </c>
    </row>
    <row r="1480" spans="2:6" x14ac:dyDescent="0.2">
      <c r="B1480" s="12" t="s">
        <v>8219</v>
      </c>
      <c r="C1480" s="12">
        <v>32</v>
      </c>
      <c r="E1480" s="12" t="s">
        <v>8221</v>
      </c>
      <c r="F1480" s="12">
        <v>3</v>
      </c>
    </row>
    <row r="1481" spans="2:6" x14ac:dyDescent="0.2">
      <c r="B1481" s="13" t="s">
        <v>8219</v>
      </c>
      <c r="C1481" s="13">
        <v>25</v>
      </c>
      <c r="E1481" s="13" t="s">
        <v>8221</v>
      </c>
      <c r="F1481" s="13">
        <v>9</v>
      </c>
    </row>
    <row r="1482" spans="2:6" x14ac:dyDescent="0.2">
      <c r="B1482" s="12" t="s">
        <v>8219</v>
      </c>
      <c r="C1482" s="12">
        <v>33</v>
      </c>
      <c r="E1482" s="12" t="s">
        <v>8221</v>
      </c>
      <c r="F1482" s="12">
        <v>6</v>
      </c>
    </row>
    <row r="1483" spans="2:6" x14ac:dyDescent="0.2">
      <c r="B1483" s="13" t="s">
        <v>8219</v>
      </c>
      <c r="C1483" s="13">
        <v>108</v>
      </c>
      <c r="E1483" s="13" t="s">
        <v>8221</v>
      </c>
      <c r="F1483" s="13">
        <v>4</v>
      </c>
    </row>
    <row r="1484" spans="2:6" x14ac:dyDescent="0.2">
      <c r="B1484" s="12" t="s">
        <v>8219</v>
      </c>
      <c r="C1484" s="12">
        <v>20</v>
      </c>
      <c r="E1484" s="12" t="s">
        <v>8221</v>
      </c>
      <c r="F1484" s="12">
        <v>1</v>
      </c>
    </row>
    <row r="1485" spans="2:6" x14ac:dyDescent="0.2">
      <c r="B1485" s="13" t="s">
        <v>8219</v>
      </c>
      <c r="C1485" s="13">
        <v>98</v>
      </c>
      <c r="E1485" s="13" t="s">
        <v>8221</v>
      </c>
      <c r="F1485" s="13">
        <v>17</v>
      </c>
    </row>
    <row r="1486" spans="2:6" x14ac:dyDescent="0.2">
      <c r="B1486" s="12" t="s">
        <v>8219</v>
      </c>
      <c r="C1486" s="12">
        <v>196</v>
      </c>
      <c r="E1486" s="12" t="s">
        <v>8221</v>
      </c>
      <c r="F1486" s="12">
        <v>1</v>
      </c>
    </row>
    <row r="1487" spans="2:6" x14ac:dyDescent="0.2">
      <c r="B1487" s="13" t="s">
        <v>8219</v>
      </c>
      <c r="C1487" s="13">
        <v>39</v>
      </c>
      <c r="E1487" s="13" t="s">
        <v>8221</v>
      </c>
      <c r="F1487" s="13">
        <v>13</v>
      </c>
    </row>
    <row r="1488" spans="2:6" x14ac:dyDescent="0.2">
      <c r="B1488" s="12" t="s">
        <v>8219</v>
      </c>
      <c r="C1488" s="12">
        <v>128</v>
      </c>
      <c r="E1488" s="12" t="s">
        <v>8221</v>
      </c>
      <c r="F1488" s="12">
        <v>6</v>
      </c>
    </row>
    <row r="1489" spans="2:6" x14ac:dyDescent="0.2">
      <c r="B1489" s="13" t="s">
        <v>8219</v>
      </c>
      <c r="C1489" s="13">
        <v>71</v>
      </c>
      <c r="E1489" s="13" t="s">
        <v>8221</v>
      </c>
      <c r="F1489" s="13">
        <v>0</v>
      </c>
    </row>
    <row r="1490" spans="2:6" x14ac:dyDescent="0.2">
      <c r="B1490" s="12" t="s">
        <v>8219</v>
      </c>
      <c r="C1490" s="12">
        <v>47</v>
      </c>
      <c r="E1490" s="12" t="s">
        <v>8221</v>
      </c>
      <c r="F1490" s="12">
        <v>2</v>
      </c>
    </row>
    <row r="1491" spans="2:6" x14ac:dyDescent="0.2">
      <c r="B1491" s="13" t="s">
        <v>8219</v>
      </c>
      <c r="C1491" s="13">
        <v>17</v>
      </c>
      <c r="E1491" s="13" t="s">
        <v>8221</v>
      </c>
      <c r="F1491" s="13">
        <v>2</v>
      </c>
    </row>
    <row r="1492" spans="2:6" x14ac:dyDescent="0.2">
      <c r="B1492" s="12" t="s">
        <v>8219</v>
      </c>
      <c r="C1492" s="12">
        <v>91</v>
      </c>
      <c r="E1492" s="12" t="s">
        <v>8221</v>
      </c>
      <c r="F1492" s="12">
        <v>21</v>
      </c>
    </row>
    <row r="1493" spans="2:6" x14ac:dyDescent="0.2">
      <c r="B1493" s="13" t="s">
        <v>8219</v>
      </c>
      <c r="C1493" s="13">
        <v>43</v>
      </c>
      <c r="E1493" s="13" t="s">
        <v>8221</v>
      </c>
      <c r="F1493" s="13">
        <v>13</v>
      </c>
    </row>
    <row r="1494" spans="2:6" x14ac:dyDescent="0.2">
      <c r="B1494" s="12" t="s">
        <v>8219</v>
      </c>
      <c r="C1494" s="12">
        <v>17</v>
      </c>
      <c r="E1494" s="12" t="s">
        <v>8221</v>
      </c>
      <c r="F1494" s="12">
        <v>0</v>
      </c>
    </row>
    <row r="1495" spans="2:6" x14ac:dyDescent="0.2">
      <c r="B1495" s="13" t="s">
        <v>8219</v>
      </c>
      <c r="C1495" s="13">
        <v>33</v>
      </c>
      <c r="E1495" s="13" t="s">
        <v>8221</v>
      </c>
      <c r="F1495" s="13">
        <v>6</v>
      </c>
    </row>
    <row r="1496" spans="2:6" x14ac:dyDescent="0.2">
      <c r="B1496" s="12" t="s">
        <v>8219</v>
      </c>
      <c r="C1496" s="12">
        <v>87</v>
      </c>
      <c r="E1496" s="12" t="s">
        <v>8221</v>
      </c>
      <c r="F1496" s="12">
        <v>0</v>
      </c>
    </row>
    <row r="1497" spans="2:6" x14ac:dyDescent="0.2">
      <c r="B1497" s="13" t="s">
        <v>8219</v>
      </c>
      <c r="C1497" s="13">
        <v>113</v>
      </c>
      <c r="E1497" s="13" t="s">
        <v>8221</v>
      </c>
      <c r="F1497" s="13">
        <v>1</v>
      </c>
    </row>
    <row r="1498" spans="2:6" x14ac:dyDescent="0.2">
      <c r="B1498" s="12" t="s">
        <v>8219</v>
      </c>
      <c r="C1498" s="12">
        <v>14</v>
      </c>
      <c r="E1498" s="12" t="s">
        <v>8221</v>
      </c>
      <c r="F1498" s="12">
        <v>0</v>
      </c>
    </row>
    <row r="1499" spans="2:6" x14ac:dyDescent="0.2">
      <c r="B1499" s="13" t="s">
        <v>8219</v>
      </c>
      <c r="C1499" s="13">
        <v>30</v>
      </c>
      <c r="E1499" s="13" t="s">
        <v>8221</v>
      </c>
      <c r="F1499" s="13">
        <v>12</v>
      </c>
    </row>
    <row r="1500" spans="2:6" x14ac:dyDescent="0.2">
      <c r="B1500" s="12" t="s">
        <v>8219</v>
      </c>
      <c r="C1500" s="12">
        <v>16</v>
      </c>
      <c r="E1500" s="12" t="s">
        <v>8221</v>
      </c>
      <c r="F1500" s="12">
        <v>2</v>
      </c>
    </row>
    <row r="1501" spans="2:6" x14ac:dyDescent="0.2">
      <c r="B1501" s="13" t="s">
        <v>8219</v>
      </c>
      <c r="C1501" s="13">
        <v>46</v>
      </c>
      <c r="E1501" s="13" t="s">
        <v>8221</v>
      </c>
      <c r="F1501" s="13">
        <v>6</v>
      </c>
    </row>
    <row r="1502" spans="2:6" x14ac:dyDescent="0.2">
      <c r="B1502" s="12" t="s">
        <v>8219</v>
      </c>
      <c r="C1502" s="12">
        <v>24</v>
      </c>
      <c r="E1502" s="12" t="s">
        <v>8221</v>
      </c>
      <c r="F1502" s="12">
        <v>1</v>
      </c>
    </row>
    <row r="1503" spans="2:6" x14ac:dyDescent="0.2">
      <c r="B1503" s="13" t="s">
        <v>8219</v>
      </c>
      <c r="C1503" s="13">
        <v>97</v>
      </c>
      <c r="E1503" s="13" t="s">
        <v>8221</v>
      </c>
      <c r="F1503" s="13">
        <v>1</v>
      </c>
    </row>
    <row r="1504" spans="2:6" x14ac:dyDescent="0.2">
      <c r="B1504" s="12" t="s">
        <v>8219</v>
      </c>
      <c r="C1504" s="12">
        <v>59</v>
      </c>
      <c r="E1504" s="12" t="s">
        <v>8221</v>
      </c>
      <c r="F1504" s="12">
        <v>5</v>
      </c>
    </row>
    <row r="1505" spans="2:6" x14ac:dyDescent="0.2">
      <c r="B1505" s="13" t="s">
        <v>8219</v>
      </c>
      <c r="C1505" s="13">
        <v>1095</v>
      </c>
      <c r="E1505" s="13" t="s">
        <v>8221</v>
      </c>
      <c r="F1505" s="13">
        <v>0</v>
      </c>
    </row>
    <row r="1506" spans="2:6" x14ac:dyDescent="0.2">
      <c r="B1506" s="12" t="s">
        <v>8219</v>
      </c>
      <c r="C1506" s="12">
        <v>218</v>
      </c>
      <c r="E1506" s="12" t="s">
        <v>8221</v>
      </c>
      <c r="F1506" s="12">
        <v>3</v>
      </c>
    </row>
    <row r="1507" spans="2:6" x14ac:dyDescent="0.2">
      <c r="B1507" s="13" t="s">
        <v>8219</v>
      </c>
      <c r="C1507" s="13">
        <v>111</v>
      </c>
      <c r="E1507" s="13" t="s">
        <v>8221</v>
      </c>
      <c r="F1507" s="13">
        <v>8</v>
      </c>
    </row>
    <row r="1508" spans="2:6" x14ac:dyDescent="0.2">
      <c r="B1508" s="12" t="s">
        <v>8219</v>
      </c>
      <c r="C1508" s="12">
        <v>56</v>
      </c>
      <c r="E1508" s="12" t="s">
        <v>8221</v>
      </c>
      <c r="F1508" s="12">
        <v>3</v>
      </c>
    </row>
    <row r="1509" spans="2:6" x14ac:dyDescent="0.2">
      <c r="B1509" s="13" t="s">
        <v>8219</v>
      </c>
      <c r="C1509" s="13">
        <v>265</v>
      </c>
      <c r="E1509" s="13" t="s">
        <v>8221</v>
      </c>
      <c r="F1509" s="13">
        <v>8</v>
      </c>
    </row>
    <row r="1510" spans="2:6" x14ac:dyDescent="0.2">
      <c r="B1510" s="12" t="s">
        <v>8219</v>
      </c>
      <c r="C1510" s="12">
        <v>28</v>
      </c>
      <c r="E1510" s="12" t="s">
        <v>8221</v>
      </c>
      <c r="F1510" s="12">
        <v>1</v>
      </c>
    </row>
    <row r="1511" spans="2:6" x14ac:dyDescent="0.2">
      <c r="B1511" s="13" t="s">
        <v>8219</v>
      </c>
      <c r="C1511" s="13">
        <v>364</v>
      </c>
      <c r="E1511" s="13" t="s">
        <v>8221</v>
      </c>
      <c r="F1511" s="13">
        <v>4</v>
      </c>
    </row>
    <row r="1512" spans="2:6" x14ac:dyDescent="0.2">
      <c r="B1512" s="12" t="s">
        <v>8219</v>
      </c>
      <c r="C1512" s="12">
        <v>27</v>
      </c>
      <c r="E1512" s="12" t="s">
        <v>8221</v>
      </c>
      <c r="F1512" s="12">
        <v>8</v>
      </c>
    </row>
    <row r="1513" spans="2:6" x14ac:dyDescent="0.2">
      <c r="B1513" s="13" t="s">
        <v>8219</v>
      </c>
      <c r="C1513" s="13">
        <v>93</v>
      </c>
      <c r="E1513" s="13" t="s">
        <v>8221</v>
      </c>
      <c r="F1513" s="13">
        <v>1</v>
      </c>
    </row>
    <row r="1514" spans="2:6" x14ac:dyDescent="0.2">
      <c r="B1514" s="12" t="s">
        <v>8219</v>
      </c>
      <c r="C1514" s="12">
        <v>64</v>
      </c>
      <c r="E1514" s="12" t="s">
        <v>8221</v>
      </c>
      <c r="F1514" s="12">
        <v>5</v>
      </c>
    </row>
    <row r="1515" spans="2:6" x14ac:dyDescent="0.2">
      <c r="B1515" s="13" t="s">
        <v>8219</v>
      </c>
      <c r="C1515" s="13">
        <v>22</v>
      </c>
      <c r="E1515" s="13" t="s">
        <v>8221</v>
      </c>
      <c r="F1515" s="13">
        <v>0</v>
      </c>
    </row>
    <row r="1516" spans="2:6" x14ac:dyDescent="0.2">
      <c r="B1516" s="12" t="s">
        <v>8219</v>
      </c>
      <c r="C1516" s="12">
        <v>59</v>
      </c>
      <c r="E1516" s="12" t="s">
        <v>8221</v>
      </c>
      <c r="F1516" s="12">
        <v>0</v>
      </c>
    </row>
    <row r="1517" spans="2:6" x14ac:dyDescent="0.2">
      <c r="B1517" s="13" t="s">
        <v>8219</v>
      </c>
      <c r="C1517" s="13">
        <v>249</v>
      </c>
      <c r="E1517" s="13" t="s">
        <v>8221</v>
      </c>
      <c r="F1517" s="13">
        <v>1</v>
      </c>
    </row>
    <row r="1518" spans="2:6" x14ac:dyDescent="0.2">
      <c r="B1518" s="12" t="s">
        <v>8219</v>
      </c>
      <c r="C1518" s="12">
        <v>392</v>
      </c>
      <c r="E1518" s="12" t="s">
        <v>8221</v>
      </c>
      <c r="F1518" s="12">
        <v>0</v>
      </c>
    </row>
    <row r="1519" spans="2:6" x14ac:dyDescent="0.2">
      <c r="B1519" s="13" t="s">
        <v>8219</v>
      </c>
      <c r="C1519" s="13">
        <v>115</v>
      </c>
      <c r="E1519" s="13" t="s">
        <v>8221</v>
      </c>
      <c r="F1519" s="13">
        <v>0</v>
      </c>
    </row>
    <row r="1520" spans="2:6" x14ac:dyDescent="0.2">
      <c r="B1520" s="12" t="s">
        <v>8219</v>
      </c>
      <c r="C1520" s="12">
        <v>433</v>
      </c>
      <c r="E1520" s="12" t="s">
        <v>8221</v>
      </c>
      <c r="F1520" s="12">
        <v>6</v>
      </c>
    </row>
    <row r="1521" spans="2:6" x14ac:dyDescent="0.2">
      <c r="B1521" s="13" t="s">
        <v>8219</v>
      </c>
      <c r="C1521" s="13">
        <v>20</v>
      </c>
      <c r="E1521" s="13" t="s">
        <v>8221</v>
      </c>
      <c r="F1521" s="13">
        <v>6</v>
      </c>
    </row>
    <row r="1522" spans="2:6" x14ac:dyDescent="0.2">
      <c r="B1522" s="12" t="s">
        <v>8219</v>
      </c>
      <c r="C1522" s="12">
        <v>8</v>
      </c>
      <c r="E1522" s="12" t="s">
        <v>8221</v>
      </c>
      <c r="F1522" s="12">
        <v>14</v>
      </c>
    </row>
    <row r="1523" spans="2:6" x14ac:dyDescent="0.2">
      <c r="B1523" s="13" t="s">
        <v>8219</v>
      </c>
      <c r="C1523" s="13">
        <v>175</v>
      </c>
      <c r="E1523" s="13" t="s">
        <v>8221</v>
      </c>
      <c r="F1523" s="13">
        <v>6</v>
      </c>
    </row>
    <row r="1524" spans="2:6" x14ac:dyDescent="0.2">
      <c r="B1524" s="12" t="s">
        <v>8219</v>
      </c>
      <c r="C1524" s="12">
        <v>104</v>
      </c>
      <c r="E1524" s="12" t="s">
        <v>8221</v>
      </c>
      <c r="F1524" s="12">
        <v>33</v>
      </c>
    </row>
    <row r="1525" spans="2:6" x14ac:dyDescent="0.2">
      <c r="B1525" s="13" t="s">
        <v>8219</v>
      </c>
      <c r="C1525" s="13">
        <v>17</v>
      </c>
      <c r="E1525" s="13" t="s">
        <v>8221</v>
      </c>
      <c r="F1525" s="13">
        <v>4</v>
      </c>
    </row>
    <row r="1526" spans="2:6" x14ac:dyDescent="0.2">
      <c r="B1526" s="12" t="s">
        <v>8219</v>
      </c>
      <c r="C1526" s="12">
        <v>277</v>
      </c>
      <c r="E1526" s="12" t="s">
        <v>8221</v>
      </c>
      <c r="F1526" s="12">
        <v>1</v>
      </c>
    </row>
    <row r="1527" spans="2:6" x14ac:dyDescent="0.2">
      <c r="B1527" s="13" t="s">
        <v>8219</v>
      </c>
      <c r="C1527" s="13">
        <v>118</v>
      </c>
      <c r="E1527" s="13" t="s">
        <v>8221</v>
      </c>
      <c r="F1527" s="13">
        <v>0</v>
      </c>
    </row>
    <row r="1528" spans="2:6" x14ac:dyDescent="0.2">
      <c r="B1528" s="12" t="s">
        <v>8219</v>
      </c>
      <c r="C1528" s="12">
        <v>97</v>
      </c>
      <c r="E1528" s="12" t="s">
        <v>8221</v>
      </c>
      <c r="F1528" s="12">
        <v>6</v>
      </c>
    </row>
    <row r="1529" spans="2:6" x14ac:dyDescent="0.2">
      <c r="B1529" s="13" t="s">
        <v>8219</v>
      </c>
      <c r="C1529" s="13">
        <v>20</v>
      </c>
      <c r="E1529" s="13" t="s">
        <v>8221</v>
      </c>
      <c r="F1529" s="13">
        <v>6</v>
      </c>
    </row>
    <row r="1530" spans="2:6" x14ac:dyDescent="0.2">
      <c r="B1530" s="12" t="s">
        <v>8219</v>
      </c>
      <c r="C1530" s="12">
        <v>26</v>
      </c>
      <c r="E1530" s="12" t="s">
        <v>8221</v>
      </c>
      <c r="F1530" s="12">
        <v>1</v>
      </c>
    </row>
    <row r="1531" spans="2:6" x14ac:dyDescent="0.2">
      <c r="B1531" s="13" t="s">
        <v>8219</v>
      </c>
      <c r="C1531" s="13">
        <v>128</v>
      </c>
      <c r="E1531" s="13" t="s">
        <v>8221</v>
      </c>
      <c r="F1531" s="13">
        <v>3</v>
      </c>
    </row>
    <row r="1532" spans="2:6" x14ac:dyDescent="0.2">
      <c r="B1532" s="12" t="s">
        <v>8219</v>
      </c>
      <c r="C1532" s="12">
        <v>15</v>
      </c>
    </row>
    <row r="1533" spans="2:6" x14ac:dyDescent="0.2">
      <c r="B1533" s="13" t="s">
        <v>8219</v>
      </c>
      <c r="C1533" s="13">
        <v>25</v>
      </c>
    </row>
    <row r="1534" spans="2:6" x14ac:dyDescent="0.2">
      <c r="B1534" s="12" t="s">
        <v>8219</v>
      </c>
      <c r="C1534" s="12">
        <v>55</v>
      </c>
    </row>
    <row r="1535" spans="2:6" x14ac:dyDescent="0.2">
      <c r="B1535" s="13" t="s">
        <v>8219</v>
      </c>
      <c r="C1535" s="13">
        <v>107</v>
      </c>
    </row>
    <row r="1536" spans="2:6" x14ac:dyDescent="0.2">
      <c r="B1536" s="12" t="s">
        <v>8219</v>
      </c>
      <c r="C1536" s="12">
        <v>557</v>
      </c>
    </row>
    <row r="1537" spans="2:3" x14ac:dyDescent="0.2">
      <c r="B1537" s="13" t="s">
        <v>8219</v>
      </c>
      <c r="C1537" s="13">
        <v>40</v>
      </c>
    </row>
    <row r="1538" spans="2:3" x14ac:dyDescent="0.2">
      <c r="B1538" s="12" t="s">
        <v>8219</v>
      </c>
      <c r="C1538" s="12">
        <v>36</v>
      </c>
    </row>
    <row r="1539" spans="2:3" x14ac:dyDescent="0.2">
      <c r="B1539" s="13" t="s">
        <v>8219</v>
      </c>
      <c r="C1539" s="13">
        <v>159</v>
      </c>
    </row>
    <row r="1540" spans="2:3" x14ac:dyDescent="0.2">
      <c r="B1540" s="12" t="s">
        <v>8219</v>
      </c>
      <c r="C1540" s="12">
        <v>41</v>
      </c>
    </row>
    <row r="1541" spans="2:3" x14ac:dyDescent="0.2">
      <c r="B1541" s="13" t="s">
        <v>8219</v>
      </c>
      <c r="C1541" s="13">
        <v>226</v>
      </c>
    </row>
    <row r="1542" spans="2:3" x14ac:dyDescent="0.2">
      <c r="B1542" s="12" t="s">
        <v>8219</v>
      </c>
      <c r="C1542" s="12">
        <v>30</v>
      </c>
    </row>
    <row r="1543" spans="2:3" x14ac:dyDescent="0.2">
      <c r="B1543" s="13" t="s">
        <v>8219</v>
      </c>
      <c r="C1543" s="13">
        <v>103</v>
      </c>
    </row>
    <row r="1544" spans="2:3" x14ac:dyDescent="0.2">
      <c r="B1544" s="12" t="s">
        <v>8219</v>
      </c>
      <c r="C1544" s="12">
        <v>62</v>
      </c>
    </row>
    <row r="1545" spans="2:3" x14ac:dyDescent="0.2">
      <c r="B1545" s="13" t="s">
        <v>8219</v>
      </c>
      <c r="C1545" s="13">
        <v>6</v>
      </c>
    </row>
    <row r="1546" spans="2:3" x14ac:dyDescent="0.2">
      <c r="B1546" s="12" t="s">
        <v>8219</v>
      </c>
      <c r="C1546" s="12">
        <v>182</v>
      </c>
    </row>
    <row r="1547" spans="2:3" x14ac:dyDescent="0.2">
      <c r="B1547" s="13" t="s">
        <v>8219</v>
      </c>
      <c r="C1547" s="13">
        <v>145</v>
      </c>
    </row>
    <row r="1548" spans="2:3" x14ac:dyDescent="0.2">
      <c r="B1548" s="12" t="s">
        <v>8219</v>
      </c>
      <c r="C1548" s="12">
        <v>25</v>
      </c>
    </row>
    <row r="1549" spans="2:3" x14ac:dyDescent="0.2">
      <c r="B1549" s="13" t="s">
        <v>8219</v>
      </c>
      <c r="C1549" s="13">
        <v>320</v>
      </c>
    </row>
    <row r="1550" spans="2:3" x14ac:dyDescent="0.2">
      <c r="B1550" s="12" t="s">
        <v>8219</v>
      </c>
      <c r="C1550" s="12">
        <v>99</v>
      </c>
    </row>
    <row r="1551" spans="2:3" x14ac:dyDescent="0.2">
      <c r="B1551" s="13" t="s">
        <v>8219</v>
      </c>
      <c r="C1551" s="13">
        <v>348</v>
      </c>
    </row>
    <row r="1552" spans="2:3" x14ac:dyDescent="0.2">
      <c r="B1552" s="12" t="s">
        <v>8219</v>
      </c>
      <c r="C1552" s="12">
        <v>41</v>
      </c>
    </row>
    <row r="1553" spans="2:3" x14ac:dyDescent="0.2">
      <c r="B1553" s="13" t="s">
        <v>8219</v>
      </c>
      <c r="C1553" s="13">
        <v>29</v>
      </c>
    </row>
    <row r="1554" spans="2:3" x14ac:dyDescent="0.2">
      <c r="B1554" s="12" t="s">
        <v>8219</v>
      </c>
      <c r="C1554" s="12">
        <v>25</v>
      </c>
    </row>
    <row r="1555" spans="2:3" x14ac:dyDescent="0.2">
      <c r="B1555" s="13" t="s">
        <v>8219</v>
      </c>
      <c r="C1555" s="13">
        <v>23</v>
      </c>
    </row>
    <row r="1556" spans="2:3" x14ac:dyDescent="0.2">
      <c r="B1556" s="12" t="s">
        <v>8219</v>
      </c>
      <c r="C1556" s="12">
        <v>1260</v>
      </c>
    </row>
    <row r="1557" spans="2:3" x14ac:dyDescent="0.2">
      <c r="B1557" s="13" t="s">
        <v>8219</v>
      </c>
      <c r="C1557" s="13">
        <v>307</v>
      </c>
    </row>
    <row r="1558" spans="2:3" x14ac:dyDescent="0.2">
      <c r="B1558" s="12" t="s">
        <v>8219</v>
      </c>
      <c r="C1558" s="12">
        <v>329</v>
      </c>
    </row>
    <row r="1559" spans="2:3" x14ac:dyDescent="0.2">
      <c r="B1559" s="13" t="s">
        <v>8219</v>
      </c>
      <c r="C1559" s="13">
        <v>32</v>
      </c>
    </row>
    <row r="1560" spans="2:3" x14ac:dyDescent="0.2">
      <c r="B1560" s="12" t="s">
        <v>8219</v>
      </c>
      <c r="C1560" s="12">
        <v>27</v>
      </c>
    </row>
    <row r="1561" spans="2:3" x14ac:dyDescent="0.2">
      <c r="B1561" s="13" t="s">
        <v>8219</v>
      </c>
      <c r="C1561" s="13">
        <v>236</v>
      </c>
    </row>
    <row r="1562" spans="2:3" x14ac:dyDescent="0.2">
      <c r="B1562" s="12" t="s">
        <v>8219</v>
      </c>
      <c r="C1562" s="12">
        <v>42</v>
      </c>
    </row>
    <row r="1563" spans="2:3" x14ac:dyDescent="0.2">
      <c r="B1563" s="13" t="s">
        <v>8219</v>
      </c>
      <c r="C1563" s="13">
        <v>95</v>
      </c>
    </row>
    <row r="1564" spans="2:3" x14ac:dyDescent="0.2">
      <c r="B1564" s="12" t="s">
        <v>8219</v>
      </c>
      <c r="C1564" s="12">
        <v>37</v>
      </c>
    </row>
    <row r="1565" spans="2:3" x14ac:dyDescent="0.2">
      <c r="B1565" s="13" t="s">
        <v>8219</v>
      </c>
      <c r="C1565" s="13">
        <v>128</v>
      </c>
    </row>
    <row r="1566" spans="2:3" x14ac:dyDescent="0.2">
      <c r="B1566" s="12" t="s">
        <v>8219</v>
      </c>
      <c r="C1566" s="12">
        <v>156</v>
      </c>
    </row>
    <row r="1567" spans="2:3" x14ac:dyDescent="0.2">
      <c r="B1567" s="13" t="s">
        <v>8219</v>
      </c>
      <c r="C1567" s="13">
        <v>64</v>
      </c>
    </row>
    <row r="1568" spans="2:3" x14ac:dyDescent="0.2">
      <c r="B1568" s="12" t="s">
        <v>8219</v>
      </c>
      <c r="C1568" s="12">
        <v>58</v>
      </c>
    </row>
    <row r="1569" spans="2:3" x14ac:dyDescent="0.2">
      <c r="B1569" s="13" t="s">
        <v>8219</v>
      </c>
      <c r="C1569" s="13">
        <v>20</v>
      </c>
    </row>
    <row r="1570" spans="2:3" x14ac:dyDescent="0.2">
      <c r="B1570" s="12" t="s">
        <v>8219</v>
      </c>
      <c r="C1570" s="12">
        <v>47</v>
      </c>
    </row>
    <row r="1571" spans="2:3" x14ac:dyDescent="0.2">
      <c r="B1571" s="13" t="s">
        <v>8219</v>
      </c>
      <c r="C1571" s="13">
        <v>54</v>
      </c>
    </row>
    <row r="1572" spans="2:3" x14ac:dyDescent="0.2">
      <c r="B1572" s="12" t="s">
        <v>8219</v>
      </c>
      <c r="C1572" s="12">
        <v>9</v>
      </c>
    </row>
    <row r="1573" spans="2:3" x14ac:dyDescent="0.2">
      <c r="B1573" s="13" t="s">
        <v>8219</v>
      </c>
      <c r="C1573" s="13">
        <v>213</v>
      </c>
    </row>
    <row r="1574" spans="2:3" x14ac:dyDescent="0.2">
      <c r="B1574" s="12" t="s">
        <v>8219</v>
      </c>
      <c r="C1574" s="12">
        <v>57</v>
      </c>
    </row>
    <row r="1575" spans="2:3" x14ac:dyDescent="0.2">
      <c r="B1575" s="13" t="s">
        <v>8219</v>
      </c>
      <c r="C1575" s="13">
        <v>25</v>
      </c>
    </row>
    <row r="1576" spans="2:3" x14ac:dyDescent="0.2">
      <c r="B1576" s="12" t="s">
        <v>8219</v>
      </c>
      <c r="C1576" s="12">
        <v>104</v>
      </c>
    </row>
    <row r="1577" spans="2:3" x14ac:dyDescent="0.2">
      <c r="B1577" s="13" t="s">
        <v>8219</v>
      </c>
      <c r="C1577" s="13">
        <v>34</v>
      </c>
    </row>
    <row r="1578" spans="2:3" x14ac:dyDescent="0.2">
      <c r="B1578" s="12" t="s">
        <v>8219</v>
      </c>
      <c r="C1578" s="12">
        <v>67</v>
      </c>
    </row>
    <row r="1579" spans="2:3" x14ac:dyDescent="0.2">
      <c r="B1579" s="13" t="s">
        <v>8219</v>
      </c>
      <c r="C1579" s="13">
        <v>241</v>
      </c>
    </row>
    <row r="1580" spans="2:3" x14ac:dyDescent="0.2">
      <c r="B1580" s="12" t="s">
        <v>8219</v>
      </c>
      <c r="C1580" s="12">
        <v>123</v>
      </c>
    </row>
    <row r="1581" spans="2:3" x14ac:dyDescent="0.2">
      <c r="B1581" s="13" t="s">
        <v>8219</v>
      </c>
      <c r="C1581" s="13">
        <v>302</v>
      </c>
    </row>
    <row r="1582" spans="2:3" x14ac:dyDescent="0.2">
      <c r="B1582" s="12" t="s">
        <v>8219</v>
      </c>
      <c r="C1582" s="12">
        <v>89</v>
      </c>
    </row>
    <row r="1583" spans="2:3" x14ac:dyDescent="0.2">
      <c r="B1583" s="13" t="s">
        <v>8219</v>
      </c>
      <c r="C1583" s="13">
        <v>41</v>
      </c>
    </row>
    <row r="1584" spans="2:3" x14ac:dyDescent="0.2">
      <c r="B1584" s="12" t="s">
        <v>8219</v>
      </c>
      <c r="C1584" s="12">
        <v>69</v>
      </c>
    </row>
    <row r="1585" spans="2:3" x14ac:dyDescent="0.2">
      <c r="B1585" s="13" t="s">
        <v>8219</v>
      </c>
      <c r="C1585" s="13">
        <v>52</v>
      </c>
    </row>
    <row r="1586" spans="2:3" x14ac:dyDescent="0.2">
      <c r="B1586" s="12" t="s">
        <v>8219</v>
      </c>
      <c r="C1586" s="12">
        <v>57</v>
      </c>
    </row>
    <row r="1587" spans="2:3" x14ac:dyDescent="0.2">
      <c r="B1587" s="13" t="s">
        <v>8219</v>
      </c>
      <c r="C1587" s="13">
        <v>74</v>
      </c>
    </row>
    <row r="1588" spans="2:3" x14ac:dyDescent="0.2">
      <c r="B1588" s="12" t="s">
        <v>8219</v>
      </c>
      <c r="C1588" s="12">
        <v>63</v>
      </c>
    </row>
    <row r="1589" spans="2:3" x14ac:dyDescent="0.2">
      <c r="B1589" s="13" t="s">
        <v>8219</v>
      </c>
      <c r="C1589" s="13">
        <v>72</v>
      </c>
    </row>
    <row r="1590" spans="2:3" x14ac:dyDescent="0.2">
      <c r="B1590" s="12" t="s">
        <v>8219</v>
      </c>
      <c r="C1590" s="12">
        <v>71</v>
      </c>
    </row>
    <row r="1591" spans="2:3" x14ac:dyDescent="0.2">
      <c r="B1591" s="13" t="s">
        <v>8219</v>
      </c>
      <c r="C1591" s="13">
        <v>21</v>
      </c>
    </row>
    <row r="1592" spans="2:3" x14ac:dyDescent="0.2">
      <c r="B1592" s="12" t="s">
        <v>8219</v>
      </c>
      <c r="C1592" s="12">
        <v>930</v>
      </c>
    </row>
    <row r="1593" spans="2:3" x14ac:dyDescent="0.2">
      <c r="B1593" s="13" t="s">
        <v>8219</v>
      </c>
      <c r="C1593" s="13">
        <v>55</v>
      </c>
    </row>
    <row r="1594" spans="2:3" x14ac:dyDescent="0.2">
      <c r="B1594" s="12" t="s">
        <v>8219</v>
      </c>
      <c r="C1594" s="12">
        <v>61</v>
      </c>
    </row>
    <row r="1595" spans="2:3" x14ac:dyDescent="0.2">
      <c r="B1595" s="13" t="s">
        <v>8219</v>
      </c>
      <c r="C1595" s="13">
        <v>82</v>
      </c>
    </row>
    <row r="1596" spans="2:3" x14ac:dyDescent="0.2">
      <c r="B1596" s="12" t="s">
        <v>8219</v>
      </c>
      <c r="C1596" s="12">
        <v>71</v>
      </c>
    </row>
    <row r="1597" spans="2:3" x14ac:dyDescent="0.2">
      <c r="B1597" s="13" t="s">
        <v>8219</v>
      </c>
      <c r="C1597" s="13">
        <v>117</v>
      </c>
    </row>
    <row r="1598" spans="2:3" x14ac:dyDescent="0.2">
      <c r="B1598" s="12" t="s">
        <v>8219</v>
      </c>
      <c r="C1598" s="12">
        <v>29</v>
      </c>
    </row>
    <row r="1599" spans="2:3" x14ac:dyDescent="0.2">
      <c r="B1599" s="13" t="s">
        <v>8219</v>
      </c>
      <c r="C1599" s="13">
        <v>74</v>
      </c>
    </row>
    <row r="1600" spans="2:3" x14ac:dyDescent="0.2">
      <c r="B1600" s="12" t="s">
        <v>8219</v>
      </c>
      <c r="C1600" s="12">
        <v>23</v>
      </c>
    </row>
    <row r="1601" spans="2:3" x14ac:dyDescent="0.2">
      <c r="B1601" s="13" t="s">
        <v>8219</v>
      </c>
      <c r="C1601" s="13">
        <v>60</v>
      </c>
    </row>
    <row r="1602" spans="2:3" x14ac:dyDescent="0.2">
      <c r="B1602" s="12" t="s">
        <v>8219</v>
      </c>
      <c r="C1602" s="12">
        <v>55</v>
      </c>
    </row>
    <row r="1603" spans="2:3" x14ac:dyDescent="0.2">
      <c r="B1603" s="13" t="s">
        <v>8219</v>
      </c>
      <c r="C1603" s="13">
        <v>51</v>
      </c>
    </row>
    <row r="1604" spans="2:3" x14ac:dyDescent="0.2">
      <c r="B1604" s="12" t="s">
        <v>8219</v>
      </c>
      <c r="C1604" s="12">
        <v>78</v>
      </c>
    </row>
    <row r="1605" spans="2:3" x14ac:dyDescent="0.2">
      <c r="B1605" s="13" t="s">
        <v>8219</v>
      </c>
      <c r="C1605" s="13">
        <v>62</v>
      </c>
    </row>
    <row r="1606" spans="2:3" x14ac:dyDescent="0.2">
      <c r="B1606" s="12" t="s">
        <v>8219</v>
      </c>
      <c r="C1606" s="12">
        <v>45</v>
      </c>
    </row>
    <row r="1607" spans="2:3" x14ac:dyDescent="0.2">
      <c r="B1607" s="13" t="s">
        <v>8219</v>
      </c>
      <c r="C1607" s="13">
        <v>15</v>
      </c>
    </row>
    <row r="1608" spans="2:3" x14ac:dyDescent="0.2">
      <c r="B1608" s="12" t="s">
        <v>8219</v>
      </c>
      <c r="C1608" s="12">
        <v>151</v>
      </c>
    </row>
    <row r="1609" spans="2:3" x14ac:dyDescent="0.2">
      <c r="B1609" s="13" t="s">
        <v>8219</v>
      </c>
      <c r="C1609" s="13">
        <v>68</v>
      </c>
    </row>
    <row r="1610" spans="2:3" x14ac:dyDescent="0.2">
      <c r="B1610" s="12" t="s">
        <v>8219</v>
      </c>
      <c r="C1610" s="12">
        <v>46</v>
      </c>
    </row>
    <row r="1611" spans="2:3" x14ac:dyDescent="0.2">
      <c r="B1611" s="13" t="s">
        <v>8219</v>
      </c>
      <c r="C1611" s="13">
        <v>24</v>
      </c>
    </row>
    <row r="1612" spans="2:3" x14ac:dyDescent="0.2">
      <c r="B1612" s="12" t="s">
        <v>8219</v>
      </c>
      <c r="C1612" s="12">
        <v>70</v>
      </c>
    </row>
    <row r="1613" spans="2:3" x14ac:dyDescent="0.2">
      <c r="B1613" s="13" t="s">
        <v>8219</v>
      </c>
      <c r="C1613" s="13">
        <v>244</v>
      </c>
    </row>
    <row r="1614" spans="2:3" x14ac:dyDescent="0.2">
      <c r="B1614" s="12" t="s">
        <v>8219</v>
      </c>
      <c r="C1614" s="12">
        <v>82</v>
      </c>
    </row>
    <row r="1615" spans="2:3" x14ac:dyDescent="0.2">
      <c r="B1615" s="13" t="s">
        <v>8219</v>
      </c>
      <c r="C1615" s="13">
        <v>226</v>
      </c>
    </row>
    <row r="1616" spans="2:3" x14ac:dyDescent="0.2">
      <c r="B1616" s="12" t="s">
        <v>8219</v>
      </c>
      <c r="C1616" s="12">
        <v>60</v>
      </c>
    </row>
    <row r="1617" spans="2:3" x14ac:dyDescent="0.2">
      <c r="B1617" s="13" t="s">
        <v>8219</v>
      </c>
      <c r="C1617" s="13">
        <v>322</v>
      </c>
    </row>
    <row r="1618" spans="2:3" x14ac:dyDescent="0.2">
      <c r="B1618" s="12" t="s">
        <v>8219</v>
      </c>
      <c r="C1618" s="12">
        <v>94</v>
      </c>
    </row>
    <row r="1619" spans="2:3" x14ac:dyDescent="0.2">
      <c r="B1619" s="13" t="s">
        <v>8219</v>
      </c>
      <c r="C1619" s="13">
        <v>47</v>
      </c>
    </row>
    <row r="1620" spans="2:3" x14ac:dyDescent="0.2">
      <c r="B1620" s="12" t="s">
        <v>8219</v>
      </c>
      <c r="C1620" s="12">
        <v>115</v>
      </c>
    </row>
    <row r="1621" spans="2:3" x14ac:dyDescent="0.2">
      <c r="B1621" s="13" t="s">
        <v>8219</v>
      </c>
      <c r="C1621" s="13">
        <v>134</v>
      </c>
    </row>
    <row r="1622" spans="2:3" x14ac:dyDescent="0.2">
      <c r="B1622" s="12" t="s">
        <v>8219</v>
      </c>
      <c r="C1622" s="12">
        <v>35</v>
      </c>
    </row>
    <row r="1623" spans="2:3" x14ac:dyDescent="0.2">
      <c r="B1623" s="13" t="s">
        <v>8219</v>
      </c>
      <c r="C1623" s="13">
        <v>104</v>
      </c>
    </row>
    <row r="1624" spans="2:3" x14ac:dyDescent="0.2">
      <c r="B1624" s="12" t="s">
        <v>8219</v>
      </c>
      <c r="C1624" s="12">
        <v>184</v>
      </c>
    </row>
    <row r="1625" spans="2:3" x14ac:dyDescent="0.2">
      <c r="B1625" s="13" t="s">
        <v>8219</v>
      </c>
      <c r="C1625" s="13">
        <v>119</v>
      </c>
    </row>
    <row r="1626" spans="2:3" x14ac:dyDescent="0.2">
      <c r="B1626" s="12" t="s">
        <v>8219</v>
      </c>
      <c r="C1626" s="12">
        <v>59</v>
      </c>
    </row>
    <row r="1627" spans="2:3" x14ac:dyDescent="0.2">
      <c r="B1627" s="13" t="s">
        <v>8219</v>
      </c>
      <c r="C1627" s="13">
        <v>113</v>
      </c>
    </row>
    <row r="1628" spans="2:3" x14ac:dyDescent="0.2">
      <c r="B1628" s="12" t="s">
        <v>8219</v>
      </c>
      <c r="C1628" s="12">
        <v>84</v>
      </c>
    </row>
    <row r="1629" spans="2:3" x14ac:dyDescent="0.2">
      <c r="B1629" s="13" t="s">
        <v>8219</v>
      </c>
      <c r="C1629" s="13">
        <v>74</v>
      </c>
    </row>
    <row r="1630" spans="2:3" x14ac:dyDescent="0.2">
      <c r="B1630" s="12" t="s">
        <v>8219</v>
      </c>
      <c r="C1630" s="12">
        <v>216</v>
      </c>
    </row>
    <row r="1631" spans="2:3" x14ac:dyDescent="0.2">
      <c r="B1631" s="13" t="s">
        <v>8219</v>
      </c>
      <c r="C1631" s="13">
        <v>39</v>
      </c>
    </row>
    <row r="1632" spans="2:3" x14ac:dyDescent="0.2">
      <c r="B1632" s="12" t="s">
        <v>8219</v>
      </c>
      <c r="C1632" s="12">
        <v>21</v>
      </c>
    </row>
    <row r="1633" spans="2:3" x14ac:dyDescent="0.2">
      <c r="B1633" s="13" t="s">
        <v>8219</v>
      </c>
      <c r="C1633" s="13">
        <v>30</v>
      </c>
    </row>
    <row r="1634" spans="2:3" x14ac:dyDescent="0.2">
      <c r="B1634" s="12" t="s">
        <v>8219</v>
      </c>
      <c r="C1634" s="12">
        <v>37</v>
      </c>
    </row>
    <row r="1635" spans="2:3" x14ac:dyDescent="0.2">
      <c r="B1635" s="13" t="s">
        <v>8219</v>
      </c>
      <c r="C1635" s="13">
        <v>202</v>
      </c>
    </row>
    <row r="1636" spans="2:3" x14ac:dyDescent="0.2">
      <c r="B1636" s="12" t="s">
        <v>8219</v>
      </c>
      <c r="C1636" s="12">
        <v>37</v>
      </c>
    </row>
    <row r="1637" spans="2:3" x14ac:dyDescent="0.2">
      <c r="B1637" s="13" t="s">
        <v>8219</v>
      </c>
      <c r="C1637" s="13">
        <v>28</v>
      </c>
    </row>
    <row r="1638" spans="2:3" x14ac:dyDescent="0.2">
      <c r="B1638" s="12" t="s">
        <v>8219</v>
      </c>
      <c r="C1638" s="12">
        <v>26</v>
      </c>
    </row>
    <row r="1639" spans="2:3" x14ac:dyDescent="0.2">
      <c r="B1639" s="13" t="s">
        <v>8219</v>
      </c>
      <c r="C1639" s="13">
        <v>61</v>
      </c>
    </row>
    <row r="1640" spans="2:3" x14ac:dyDescent="0.2">
      <c r="B1640" s="12" t="s">
        <v>8219</v>
      </c>
      <c r="C1640" s="12">
        <v>115</v>
      </c>
    </row>
    <row r="1641" spans="2:3" x14ac:dyDescent="0.2">
      <c r="B1641" s="13" t="s">
        <v>8219</v>
      </c>
      <c r="C1641" s="13">
        <v>181</v>
      </c>
    </row>
    <row r="1642" spans="2:3" x14ac:dyDescent="0.2">
      <c r="B1642" s="12" t="s">
        <v>8219</v>
      </c>
      <c r="C1642" s="12">
        <v>110</v>
      </c>
    </row>
    <row r="1643" spans="2:3" x14ac:dyDescent="0.2">
      <c r="B1643" s="13" t="s">
        <v>8219</v>
      </c>
      <c r="C1643" s="13">
        <v>269</v>
      </c>
    </row>
    <row r="1644" spans="2:3" x14ac:dyDescent="0.2">
      <c r="B1644" s="12" t="s">
        <v>8219</v>
      </c>
      <c r="C1644" s="12">
        <v>79</v>
      </c>
    </row>
    <row r="1645" spans="2:3" x14ac:dyDescent="0.2">
      <c r="B1645" s="13" t="s">
        <v>8219</v>
      </c>
      <c r="C1645" s="13">
        <v>104</v>
      </c>
    </row>
    <row r="1646" spans="2:3" x14ac:dyDescent="0.2">
      <c r="B1646" s="12" t="s">
        <v>8219</v>
      </c>
      <c r="C1646" s="12">
        <v>34</v>
      </c>
    </row>
    <row r="1647" spans="2:3" x14ac:dyDescent="0.2">
      <c r="B1647" s="13" t="s">
        <v>8219</v>
      </c>
      <c r="C1647" s="13">
        <v>167</v>
      </c>
    </row>
    <row r="1648" spans="2:3" x14ac:dyDescent="0.2">
      <c r="B1648" s="12" t="s">
        <v>8219</v>
      </c>
      <c r="C1648" s="12">
        <v>183</v>
      </c>
    </row>
    <row r="1649" spans="2:3" x14ac:dyDescent="0.2">
      <c r="B1649" s="13" t="s">
        <v>8219</v>
      </c>
      <c r="C1649" s="13">
        <v>71</v>
      </c>
    </row>
    <row r="1650" spans="2:3" x14ac:dyDescent="0.2">
      <c r="B1650" s="12" t="s">
        <v>8219</v>
      </c>
      <c r="C1650" s="12">
        <v>69</v>
      </c>
    </row>
    <row r="1651" spans="2:3" x14ac:dyDescent="0.2">
      <c r="B1651" s="13" t="s">
        <v>8219</v>
      </c>
      <c r="C1651" s="13">
        <v>270</v>
      </c>
    </row>
    <row r="1652" spans="2:3" x14ac:dyDescent="0.2">
      <c r="B1652" s="12" t="s">
        <v>8219</v>
      </c>
      <c r="C1652" s="12">
        <v>193</v>
      </c>
    </row>
    <row r="1653" spans="2:3" x14ac:dyDescent="0.2">
      <c r="B1653" s="13" t="s">
        <v>8219</v>
      </c>
      <c r="C1653" s="13">
        <v>57</v>
      </c>
    </row>
    <row r="1654" spans="2:3" x14ac:dyDescent="0.2">
      <c r="B1654" s="12" t="s">
        <v>8219</v>
      </c>
      <c r="C1654" s="12">
        <v>200</v>
      </c>
    </row>
    <row r="1655" spans="2:3" x14ac:dyDescent="0.2">
      <c r="B1655" s="13" t="s">
        <v>8219</v>
      </c>
      <c r="C1655" s="13">
        <v>88</v>
      </c>
    </row>
    <row r="1656" spans="2:3" x14ac:dyDescent="0.2">
      <c r="B1656" s="12" t="s">
        <v>8219</v>
      </c>
      <c r="C1656" s="12">
        <v>213</v>
      </c>
    </row>
    <row r="1657" spans="2:3" x14ac:dyDescent="0.2">
      <c r="B1657" s="13" t="s">
        <v>8219</v>
      </c>
      <c r="C1657" s="13">
        <v>20</v>
      </c>
    </row>
    <row r="1658" spans="2:3" x14ac:dyDescent="0.2">
      <c r="B1658" s="12" t="s">
        <v>8219</v>
      </c>
      <c r="C1658" s="12">
        <v>50</v>
      </c>
    </row>
    <row r="1659" spans="2:3" x14ac:dyDescent="0.2">
      <c r="B1659" s="13" t="s">
        <v>8219</v>
      </c>
      <c r="C1659" s="13">
        <v>115</v>
      </c>
    </row>
    <row r="1660" spans="2:3" x14ac:dyDescent="0.2">
      <c r="B1660" s="12" t="s">
        <v>8219</v>
      </c>
      <c r="C1660" s="12">
        <v>186</v>
      </c>
    </row>
    <row r="1661" spans="2:3" x14ac:dyDescent="0.2">
      <c r="B1661" s="13" t="s">
        <v>8219</v>
      </c>
      <c r="C1661" s="13">
        <v>18</v>
      </c>
    </row>
    <row r="1662" spans="2:3" x14ac:dyDescent="0.2">
      <c r="B1662" s="12" t="s">
        <v>8219</v>
      </c>
      <c r="C1662" s="12">
        <v>176</v>
      </c>
    </row>
    <row r="1663" spans="2:3" x14ac:dyDescent="0.2">
      <c r="B1663" s="13" t="s">
        <v>8219</v>
      </c>
      <c r="C1663" s="13">
        <v>41</v>
      </c>
    </row>
    <row r="1664" spans="2:3" x14ac:dyDescent="0.2">
      <c r="B1664" s="12" t="s">
        <v>8219</v>
      </c>
      <c r="C1664" s="12">
        <v>75</v>
      </c>
    </row>
    <row r="1665" spans="2:3" x14ac:dyDescent="0.2">
      <c r="B1665" s="13" t="s">
        <v>8219</v>
      </c>
      <c r="C1665" s="13">
        <v>97</v>
      </c>
    </row>
    <row r="1666" spans="2:3" x14ac:dyDescent="0.2">
      <c r="B1666" s="12" t="s">
        <v>8219</v>
      </c>
      <c r="C1666" s="12">
        <v>73</v>
      </c>
    </row>
    <row r="1667" spans="2:3" x14ac:dyDescent="0.2">
      <c r="B1667" s="13" t="s">
        <v>8219</v>
      </c>
      <c r="C1667" s="13">
        <v>49</v>
      </c>
    </row>
    <row r="1668" spans="2:3" x14ac:dyDescent="0.2">
      <c r="B1668" s="12" t="s">
        <v>8219</v>
      </c>
      <c r="C1668" s="12">
        <v>134</v>
      </c>
    </row>
    <row r="1669" spans="2:3" x14ac:dyDescent="0.2">
      <c r="B1669" s="13" t="s">
        <v>8219</v>
      </c>
      <c r="C1669" s="13">
        <v>68</v>
      </c>
    </row>
    <row r="1670" spans="2:3" x14ac:dyDescent="0.2">
      <c r="B1670" s="12" t="s">
        <v>8219</v>
      </c>
      <c r="C1670" s="12">
        <v>49</v>
      </c>
    </row>
    <row r="1671" spans="2:3" x14ac:dyDescent="0.2">
      <c r="B1671" s="13" t="s">
        <v>8219</v>
      </c>
      <c r="C1671" s="13">
        <v>63</v>
      </c>
    </row>
    <row r="1672" spans="2:3" x14ac:dyDescent="0.2">
      <c r="B1672" s="12" t="s">
        <v>8219</v>
      </c>
      <c r="C1672" s="12">
        <v>163</v>
      </c>
    </row>
    <row r="1673" spans="2:3" x14ac:dyDescent="0.2">
      <c r="B1673" s="13" t="s">
        <v>8219</v>
      </c>
      <c r="C1673" s="13">
        <v>288</v>
      </c>
    </row>
    <row r="1674" spans="2:3" x14ac:dyDescent="0.2">
      <c r="B1674" s="12" t="s">
        <v>8219</v>
      </c>
      <c r="C1674" s="12">
        <v>42</v>
      </c>
    </row>
    <row r="1675" spans="2:3" x14ac:dyDescent="0.2">
      <c r="B1675" s="13" t="s">
        <v>8219</v>
      </c>
      <c r="C1675" s="13">
        <v>70</v>
      </c>
    </row>
    <row r="1676" spans="2:3" x14ac:dyDescent="0.2">
      <c r="B1676" s="12" t="s">
        <v>8219</v>
      </c>
      <c r="C1676" s="12">
        <v>30</v>
      </c>
    </row>
    <row r="1677" spans="2:3" x14ac:dyDescent="0.2">
      <c r="B1677" s="13" t="s">
        <v>8219</v>
      </c>
      <c r="C1677" s="13">
        <v>51</v>
      </c>
    </row>
    <row r="1678" spans="2:3" x14ac:dyDescent="0.2">
      <c r="B1678" s="12" t="s">
        <v>8219</v>
      </c>
      <c r="C1678" s="12">
        <v>145</v>
      </c>
    </row>
    <row r="1679" spans="2:3" x14ac:dyDescent="0.2">
      <c r="B1679" s="13" t="s">
        <v>8219</v>
      </c>
      <c r="C1679" s="13">
        <v>21</v>
      </c>
    </row>
    <row r="1680" spans="2:3" x14ac:dyDescent="0.2">
      <c r="B1680" s="12" t="s">
        <v>8219</v>
      </c>
      <c r="C1680" s="12">
        <v>286</v>
      </c>
    </row>
    <row r="1681" spans="2:3" x14ac:dyDescent="0.2">
      <c r="B1681" s="13" t="s">
        <v>8219</v>
      </c>
      <c r="C1681" s="13">
        <v>12</v>
      </c>
    </row>
    <row r="1682" spans="2:3" x14ac:dyDescent="0.2">
      <c r="B1682" s="12" t="s">
        <v>8219</v>
      </c>
      <c r="C1682" s="12">
        <v>100</v>
      </c>
    </row>
    <row r="1683" spans="2:3" x14ac:dyDescent="0.2">
      <c r="B1683" s="13" t="s">
        <v>8219</v>
      </c>
      <c r="C1683" s="13">
        <v>100</v>
      </c>
    </row>
    <row r="1684" spans="2:3" x14ac:dyDescent="0.2">
      <c r="B1684" s="12" t="s">
        <v>8219</v>
      </c>
      <c r="C1684" s="12">
        <v>34</v>
      </c>
    </row>
    <row r="1685" spans="2:3" x14ac:dyDescent="0.2">
      <c r="B1685" s="13" t="s">
        <v>8219</v>
      </c>
      <c r="C1685" s="13">
        <v>63</v>
      </c>
    </row>
    <row r="1686" spans="2:3" x14ac:dyDescent="0.2">
      <c r="B1686" s="12" t="s">
        <v>8219</v>
      </c>
      <c r="C1686" s="12">
        <v>30</v>
      </c>
    </row>
    <row r="1687" spans="2:3" x14ac:dyDescent="0.2">
      <c r="B1687" s="13" t="s">
        <v>8219</v>
      </c>
      <c r="C1687" s="13">
        <v>47</v>
      </c>
    </row>
    <row r="1688" spans="2:3" x14ac:dyDescent="0.2">
      <c r="B1688" s="12" t="s">
        <v>8219</v>
      </c>
      <c r="C1688" s="12">
        <v>237</v>
      </c>
    </row>
    <row r="1689" spans="2:3" x14ac:dyDescent="0.2">
      <c r="B1689" s="13" t="s">
        <v>8219</v>
      </c>
      <c r="C1689" s="13">
        <v>47</v>
      </c>
    </row>
    <row r="1690" spans="2:3" x14ac:dyDescent="0.2">
      <c r="B1690" s="12" t="s">
        <v>8219</v>
      </c>
      <c r="C1690" s="12">
        <v>15</v>
      </c>
    </row>
    <row r="1691" spans="2:3" x14ac:dyDescent="0.2">
      <c r="B1691" s="13" t="s">
        <v>8219</v>
      </c>
      <c r="C1691" s="13">
        <v>81</v>
      </c>
    </row>
    <row r="1692" spans="2:3" x14ac:dyDescent="0.2">
      <c r="B1692" s="12" t="s">
        <v>8219</v>
      </c>
      <c r="C1692" s="12">
        <v>122</v>
      </c>
    </row>
    <row r="1693" spans="2:3" x14ac:dyDescent="0.2">
      <c r="B1693" s="13" t="s">
        <v>8219</v>
      </c>
      <c r="C1693" s="13">
        <v>34</v>
      </c>
    </row>
    <row r="1694" spans="2:3" x14ac:dyDescent="0.2">
      <c r="B1694" s="12" t="s">
        <v>8219</v>
      </c>
      <c r="C1694" s="12">
        <v>207</v>
      </c>
    </row>
    <row r="1695" spans="2:3" x14ac:dyDescent="0.2">
      <c r="B1695" s="13" t="s">
        <v>8219</v>
      </c>
      <c r="C1695" s="13">
        <v>25</v>
      </c>
    </row>
    <row r="1696" spans="2:3" x14ac:dyDescent="0.2">
      <c r="B1696" s="12" t="s">
        <v>8219</v>
      </c>
      <c r="C1696" s="12">
        <v>72</v>
      </c>
    </row>
    <row r="1697" spans="2:3" x14ac:dyDescent="0.2">
      <c r="B1697" s="13" t="s">
        <v>8219</v>
      </c>
      <c r="C1697" s="13">
        <v>14</v>
      </c>
    </row>
    <row r="1698" spans="2:3" x14ac:dyDescent="0.2">
      <c r="B1698" s="12" t="s">
        <v>8219</v>
      </c>
      <c r="C1698" s="12">
        <v>15</v>
      </c>
    </row>
    <row r="1699" spans="2:3" x14ac:dyDescent="0.2">
      <c r="B1699" s="13" t="s">
        <v>8219</v>
      </c>
      <c r="C1699" s="13">
        <v>91</v>
      </c>
    </row>
    <row r="1700" spans="2:3" x14ac:dyDescent="0.2">
      <c r="B1700" s="12" t="s">
        <v>8219</v>
      </c>
      <c r="C1700" s="12">
        <v>24</v>
      </c>
    </row>
    <row r="1701" spans="2:3" x14ac:dyDescent="0.2">
      <c r="B1701" s="13" t="s">
        <v>8219</v>
      </c>
      <c r="C1701" s="13">
        <v>27</v>
      </c>
    </row>
    <row r="1702" spans="2:3" x14ac:dyDescent="0.2">
      <c r="B1702" s="12" t="s">
        <v>8219</v>
      </c>
      <c r="C1702" s="12">
        <v>47</v>
      </c>
    </row>
    <row r="1703" spans="2:3" x14ac:dyDescent="0.2">
      <c r="B1703" s="13" t="s">
        <v>8219</v>
      </c>
      <c r="C1703" s="13">
        <v>44</v>
      </c>
    </row>
    <row r="1704" spans="2:3" x14ac:dyDescent="0.2">
      <c r="B1704" s="12" t="s">
        <v>8219</v>
      </c>
      <c r="C1704" s="12">
        <v>72</v>
      </c>
    </row>
    <row r="1705" spans="2:3" x14ac:dyDescent="0.2">
      <c r="B1705" s="13" t="s">
        <v>8219</v>
      </c>
      <c r="C1705" s="13">
        <v>63</v>
      </c>
    </row>
    <row r="1706" spans="2:3" x14ac:dyDescent="0.2">
      <c r="B1706" s="12" t="s">
        <v>8219</v>
      </c>
      <c r="C1706" s="12">
        <v>88</v>
      </c>
    </row>
    <row r="1707" spans="2:3" x14ac:dyDescent="0.2">
      <c r="B1707" s="13" t="s">
        <v>8219</v>
      </c>
      <c r="C1707" s="13">
        <v>70</v>
      </c>
    </row>
    <row r="1708" spans="2:3" x14ac:dyDescent="0.2">
      <c r="B1708" s="12" t="s">
        <v>8219</v>
      </c>
      <c r="C1708" s="12">
        <v>50</v>
      </c>
    </row>
    <row r="1709" spans="2:3" x14ac:dyDescent="0.2">
      <c r="B1709" s="13" t="s">
        <v>8219</v>
      </c>
      <c r="C1709" s="13">
        <v>35</v>
      </c>
    </row>
    <row r="1710" spans="2:3" x14ac:dyDescent="0.2">
      <c r="B1710" s="12" t="s">
        <v>8219</v>
      </c>
      <c r="C1710" s="12">
        <v>175</v>
      </c>
    </row>
    <row r="1711" spans="2:3" x14ac:dyDescent="0.2">
      <c r="B1711" s="13" t="s">
        <v>8219</v>
      </c>
      <c r="C1711" s="13">
        <v>20</v>
      </c>
    </row>
    <row r="1712" spans="2:3" x14ac:dyDescent="0.2">
      <c r="B1712" s="12" t="s">
        <v>8219</v>
      </c>
      <c r="C1712" s="12">
        <v>54</v>
      </c>
    </row>
    <row r="1713" spans="2:3" x14ac:dyDescent="0.2">
      <c r="B1713" s="13" t="s">
        <v>8219</v>
      </c>
      <c r="C1713" s="13">
        <v>20</v>
      </c>
    </row>
    <row r="1714" spans="2:3" x14ac:dyDescent="0.2">
      <c r="B1714" s="12" t="s">
        <v>8219</v>
      </c>
      <c r="C1714" s="12">
        <v>57</v>
      </c>
    </row>
    <row r="1715" spans="2:3" x14ac:dyDescent="0.2">
      <c r="B1715" s="13" t="s">
        <v>8219</v>
      </c>
      <c r="C1715" s="13">
        <v>31</v>
      </c>
    </row>
    <row r="1716" spans="2:3" x14ac:dyDescent="0.2">
      <c r="B1716" s="12" t="s">
        <v>8219</v>
      </c>
      <c r="C1716" s="12">
        <v>31</v>
      </c>
    </row>
    <row r="1717" spans="2:3" x14ac:dyDescent="0.2">
      <c r="B1717" s="13" t="s">
        <v>8219</v>
      </c>
      <c r="C1717" s="13">
        <v>45</v>
      </c>
    </row>
    <row r="1718" spans="2:3" x14ac:dyDescent="0.2">
      <c r="B1718" s="12" t="s">
        <v>8219</v>
      </c>
      <c r="C1718" s="12">
        <v>41</v>
      </c>
    </row>
    <row r="1719" spans="2:3" x14ac:dyDescent="0.2">
      <c r="B1719" s="13" t="s">
        <v>8219</v>
      </c>
      <c r="C1719" s="13">
        <v>29</v>
      </c>
    </row>
    <row r="1720" spans="2:3" x14ac:dyDescent="0.2">
      <c r="B1720" s="12" t="s">
        <v>8219</v>
      </c>
      <c r="C1720" s="12">
        <v>58</v>
      </c>
    </row>
    <row r="1721" spans="2:3" x14ac:dyDescent="0.2">
      <c r="B1721" s="13" t="s">
        <v>8219</v>
      </c>
      <c r="C1721" s="13">
        <v>89</v>
      </c>
    </row>
    <row r="1722" spans="2:3" x14ac:dyDescent="0.2">
      <c r="B1722" s="12" t="s">
        <v>8219</v>
      </c>
      <c r="C1722" s="12">
        <v>125</v>
      </c>
    </row>
    <row r="1723" spans="2:3" x14ac:dyDescent="0.2">
      <c r="B1723" s="13" t="s">
        <v>8219</v>
      </c>
      <c r="C1723" s="13">
        <v>18</v>
      </c>
    </row>
    <row r="1724" spans="2:3" x14ac:dyDescent="0.2">
      <c r="B1724" s="12" t="s">
        <v>8219</v>
      </c>
      <c r="C1724" s="12">
        <v>32</v>
      </c>
    </row>
    <row r="1725" spans="2:3" x14ac:dyDescent="0.2">
      <c r="B1725" s="13" t="s">
        <v>8219</v>
      </c>
      <c r="C1725" s="13">
        <v>16</v>
      </c>
    </row>
    <row r="1726" spans="2:3" x14ac:dyDescent="0.2">
      <c r="B1726" s="12" t="s">
        <v>8219</v>
      </c>
      <c r="C1726" s="12">
        <v>38</v>
      </c>
    </row>
    <row r="1727" spans="2:3" x14ac:dyDescent="0.2">
      <c r="B1727" s="13" t="s">
        <v>8219</v>
      </c>
      <c r="C1727" s="13">
        <v>15</v>
      </c>
    </row>
    <row r="1728" spans="2:3" x14ac:dyDescent="0.2">
      <c r="B1728" s="12" t="s">
        <v>8219</v>
      </c>
      <c r="C1728" s="12">
        <v>23</v>
      </c>
    </row>
    <row r="1729" spans="2:3" x14ac:dyDescent="0.2">
      <c r="B1729" s="13" t="s">
        <v>8219</v>
      </c>
      <c r="C1729" s="13">
        <v>49</v>
      </c>
    </row>
    <row r="1730" spans="2:3" x14ac:dyDescent="0.2">
      <c r="B1730" s="12" t="s">
        <v>8219</v>
      </c>
      <c r="C1730" s="12">
        <v>10</v>
      </c>
    </row>
    <row r="1731" spans="2:3" x14ac:dyDescent="0.2">
      <c r="B1731" s="13" t="s">
        <v>8219</v>
      </c>
      <c r="C1731" s="13">
        <v>15</v>
      </c>
    </row>
    <row r="1732" spans="2:3" x14ac:dyDescent="0.2">
      <c r="B1732" s="12" t="s">
        <v>8219</v>
      </c>
      <c r="C1732" s="12">
        <v>57</v>
      </c>
    </row>
    <row r="1733" spans="2:3" x14ac:dyDescent="0.2">
      <c r="B1733" s="13" t="s">
        <v>8219</v>
      </c>
      <c r="C1733" s="13">
        <v>33</v>
      </c>
    </row>
    <row r="1734" spans="2:3" x14ac:dyDescent="0.2">
      <c r="B1734" s="12" t="s">
        <v>8219</v>
      </c>
      <c r="C1734" s="12">
        <v>9</v>
      </c>
    </row>
    <row r="1735" spans="2:3" x14ac:dyDescent="0.2">
      <c r="B1735" s="13" t="s">
        <v>8219</v>
      </c>
      <c r="C1735" s="13">
        <v>26</v>
      </c>
    </row>
    <row r="1736" spans="2:3" x14ac:dyDescent="0.2">
      <c r="B1736" s="12" t="s">
        <v>8219</v>
      </c>
      <c r="C1736" s="12">
        <v>69</v>
      </c>
    </row>
    <row r="1737" spans="2:3" x14ac:dyDescent="0.2">
      <c r="B1737" s="13" t="s">
        <v>8219</v>
      </c>
      <c r="C1737" s="13">
        <v>65</v>
      </c>
    </row>
    <row r="1738" spans="2:3" x14ac:dyDescent="0.2">
      <c r="B1738" s="12" t="s">
        <v>8219</v>
      </c>
      <c r="C1738" s="12">
        <v>83</v>
      </c>
    </row>
    <row r="1739" spans="2:3" x14ac:dyDescent="0.2">
      <c r="B1739" s="13" t="s">
        <v>8219</v>
      </c>
      <c r="C1739" s="13">
        <v>111</v>
      </c>
    </row>
    <row r="1740" spans="2:3" x14ac:dyDescent="0.2">
      <c r="B1740" s="12" t="s">
        <v>8219</v>
      </c>
      <c r="C1740" s="12">
        <v>46</v>
      </c>
    </row>
    <row r="1741" spans="2:3" x14ac:dyDescent="0.2">
      <c r="B1741" s="13" t="s">
        <v>8219</v>
      </c>
      <c r="C1741" s="13">
        <v>63</v>
      </c>
    </row>
    <row r="1742" spans="2:3" x14ac:dyDescent="0.2">
      <c r="B1742" s="12" t="s">
        <v>8219</v>
      </c>
      <c r="C1742" s="12">
        <v>9</v>
      </c>
    </row>
    <row r="1743" spans="2:3" x14ac:dyDescent="0.2">
      <c r="B1743" s="13" t="s">
        <v>8219</v>
      </c>
      <c r="C1743" s="13">
        <v>34</v>
      </c>
    </row>
    <row r="1744" spans="2:3" x14ac:dyDescent="0.2">
      <c r="B1744" s="12" t="s">
        <v>8219</v>
      </c>
      <c r="C1744" s="12">
        <v>112</v>
      </c>
    </row>
    <row r="1745" spans="2:3" x14ac:dyDescent="0.2">
      <c r="B1745" s="13" t="s">
        <v>8219</v>
      </c>
      <c r="C1745" s="13">
        <v>47</v>
      </c>
    </row>
    <row r="1746" spans="2:3" x14ac:dyDescent="0.2">
      <c r="B1746" s="12" t="s">
        <v>8219</v>
      </c>
      <c r="C1746" s="12">
        <v>38</v>
      </c>
    </row>
    <row r="1747" spans="2:3" x14ac:dyDescent="0.2">
      <c r="B1747" s="13" t="s">
        <v>8219</v>
      </c>
      <c r="C1747" s="13">
        <v>28</v>
      </c>
    </row>
    <row r="1748" spans="2:3" x14ac:dyDescent="0.2">
      <c r="B1748" s="12" t="s">
        <v>8219</v>
      </c>
      <c r="C1748" s="12">
        <v>78</v>
      </c>
    </row>
    <row r="1749" spans="2:3" x14ac:dyDescent="0.2">
      <c r="B1749" s="13" t="s">
        <v>8219</v>
      </c>
      <c r="C1749" s="13">
        <v>23</v>
      </c>
    </row>
    <row r="1750" spans="2:3" x14ac:dyDescent="0.2">
      <c r="B1750" s="12" t="s">
        <v>8219</v>
      </c>
      <c r="C1750" s="12">
        <v>40</v>
      </c>
    </row>
    <row r="1751" spans="2:3" x14ac:dyDescent="0.2">
      <c r="B1751" s="13" t="s">
        <v>8219</v>
      </c>
      <c r="C1751" s="13">
        <v>13</v>
      </c>
    </row>
    <row r="1752" spans="2:3" x14ac:dyDescent="0.2">
      <c r="B1752" s="12" t="s">
        <v>8219</v>
      </c>
      <c r="C1752" s="12">
        <v>18</v>
      </c>
    </row>
    <row r="1753" spans="2:3" x14ac:dyDescent="0.2">
      <c r="B1753" s="13" t="s">
        <v>8219</v>
      </c>
      <c r="C1753" s="13">
        <v>22</v>
      </c>
    </row>
    <row r="1754" spans="2:3" x14ac:dyDescent="0.2">
      <c r="B1754" s="12" t="s">
        <v>8219</v>
      </c>
      <c r="C1754" s="12">
        <v>79</v>
      </c>
    </row>
    <row r="1755" spans="2:3" x14ac:dyDescent="0.2">
      <c r="B1755" s="13" t="s">
        <v>8219</v>
      </c>
      <c r="C1755" s="13">
        <v>14</v>
      </c>
    </row>
    <row r="1756" spans="2:3" x14ac:dyDescent="0.2">
      <c r="B1756" s="12" t="s">
        <v>8219</v>
      </c>
      <c r="C1756" s="12">
        <v>51</v>
      </c>
    </row>
    <row r="1757" spans="2:3" x14ac:dyDescent="0.2">
      <c r="B1757" s="13" t="s">
        <v>8219</v>
      </c>
      <c r="C1757" s="13">
        <v>54</v>
      </c>
    </row>
    <row r="1758" spans="2:3" x14ac:dyDescent="0.2">
      <c r="B1758" s="12" t="s">
        <v>8219</v>
      </c>
      <c r="C1758" s="12">
        <v>70</v>
      </c>
    </row>
    <row r="1759" spans="2:3" x14ac:dyDescent="0.2">
      <c r="B1759" s="13" t="s">
        <v>8219</v>
      </c>
      <c r="C1759" s="13">
        <v>44</v>
      </c>
    </row>
    <row r="1760" spans="2:3" x14ac:dyDescent="0.2">
      <c r="B1760" s="12" t="s">
        <v>8219</v>
      </c>
      <c r="C1760" s="12">
        <v>55</v>
      </c>
    </row>
    <row r="1761" spans="2:3" x14ac:dyDescent="0.2">
      <c r="B1761" s="13" t="s">
        <v>8219</v>
      </c>
      <c r="C1761" s="13">
        <v>15</v>
      </c>
    </row>
    <row r="1762" spans="2:3" x14ac:dyDescent="0.2">
      <c r="B1762" s="12" t="s">
        <v>8219</v>
      </c>
      <c r="C1762" s="12">
        <v>27</v>
      </c>
    </row>
    <row r="1763" spans="2:3" x14ac:dyDescent="0.2">
      <c r="B1763" s="13" t="s">
        <v>8219</v>
      </c>
      <c r="C1763" s="13">
        <v>21</v>
      </c>
    </row>
    <row r="1764" spans="2:3" x14ac:dyDescent="0.2">
      <c r="B1764" s="12" t="s">
        <v>8219</v>
      </c>
      <c r="C1764" s="12">
        <v>162</v>
      </c>
    </row>
    <row r="1765" spans="2:3" x14ac:dyDescent="0.2">
      <c r="B1765" s="13" t="s">
        <v>8219</v>
      </c>
      <c r="C1765" s="13">
        <v>23</v>
      </c>
    </row>
    <row r="1766" spans="2:3" x14ac:dyDescent="0.2">
      <c r="B1766" s="12" t="s">
        <v>8219</v>
      </c>
      <c r="C1766" s="12">
        <v>72</v>
      </c>
    </row>
    <row r="1767" spans="2:3" x14ac:dyDescent="0.2">
      <c r="B1767" s="13" t="s">
        <v>8219</v>
      </c>
      <c r="C1767" s="13">
        <v>68</v>
      </c>
    </row>
    <row r="1768" spans="2:3" x14ac:dyDescent="0.2">
      <c r="B1768" s="12" t="s">
        <v>8219</v>
      </c>
      <c r="C1768" s="12">
        <v>20</v>
      </c>
    </row>
    <row r="1769" spans="2:3" x14ac:dyDescent="0.2">
      <c r="B1769" s="13" t="s">
        <v>8219</v>
      </c>
      <c r="C1769" s="13">
        <v>26</v>
      </c>
    </row>
    <row r="1770" spans="2:3" x14ac:dyDescent="0.2">
      <c r="B1770" s="12" t="s">
        <v>8219</v>
      </c>
      <c r="C1770" s="12">
        <v>72</v>
      </c>
    </row>
    <row r="1771" spans="2:3" x14ac:dyDescent="0.2">
      <c r="B1771" s="13" t="s">
        <v>8219</v>
      </c>
      <c r="C1771" s="13">
        <v>3</v>
      </c>
    </row>
    <row r="1772" spans="2:3" x14ac:dyDescent="0.2">
      <c r="B1772" s="12" t="s">
        <v>8219</v>
      </c>
      <c r="C1772" s="12">
        <v>18</v>
      </c>
    </row>
    <row r="1773" spans="2:3" x14ac:dyDescent="0.2">
      <c r="B1773" s="13" t="s">
        <v>8219</v>
      </c>
      <c r="C1773" s="13">
        <v>30</v>
      </c>
    </row>
    <row r="1774" spans="2:3" x14ac:dyDescent="0.2">
      <c r="B1774" s="12" t="s">
        <v>8219</v>
      </c>
      <c r="C1774" s="12">
        <v>23</v>
      </c>
    </row>
    <row r="1775" spans="2:3" x14ac:dyDescent="0.2">
      <c r="B1775" s="13" t="s">
        <v>8219</v>
      </c>
      <c r="C1775" s="13">
        <v>54</v>
      </c>
    </row>
    <row r="1776" spans="2:3" x14ac:dyDescent="0.2">
      <c r="B1776" s="12" t="s">
        <v>8219</v>
      </c>
      <c r="C1776" s="12">
        <v>26</v>
      </c>
    </row>
    <row r="1777" spans="2:3" x14ac:dyDescent="0.2">
      <c r="B1777" s="13" t="s">
        <v>8219</v>
      </c>
      <c r="C1777" s="13">
        <v>9</v>
      </c>
    </row>
    <row r="1778" spans="2:3" x14ac:dyDescent="0.2">
      <c r="B1778" s="12" t="s">
        <v>8219</v>
      </c>
      <c r="C1778" s="12">
        <v>27</v>
      </c>
    </row>
    <row r="1779" spans="2:3" x14ac:dyDescent="0.2">
      <c r="B1779" s="13" t="s">
        <v>8219</v>
      </c>
      <c r="C1779" s="13">
        <v>30</v>
      </c>
    </row>
    <row r="1780" spans="2:3" x14ac:dyDescent="0.2">
      <c r="B1780" s="12" t="s">
        <v>8219</v>
      </c>
      <c r="C1780" s="12">
        <v>52</v>
      </c>
    </row>
    <row r="1781" spans="2:3" x14ac:dyDescent="0.2">
      <c r="B1781" s="13" t="s">
        <v>8219</v>
      </c>
      <c r="C1781" s="13">
        <v>17</v>
      </c>
    </row>
    <row r="1782" spans="2:3" x14ac:dyDescent="0.2">
      <c r="B1782" s="12" t="s">
        <v>8219</v>
      </c>
      <c r="C1782" s="12">
        <v>19</v>
      </c>
    </row>
    <row r="1783" spans="2:3" x14ac:dyDescent="0.2">
      <c r="B1783" s="13" t="s">
        <v>8219</v>
      </c>
      <c r="C1783" s="13">
        <v>77</v>
      </c>
    </row>
    <row r="1784" spans="2:3" x14ac:dyDescent="0.2">
      <c r="B1784" s="12" t="s">
        <v>8219</v>
      </c>
      <c r="C1784" s="12">
        <v>21</v>
      </c>
    </row>
    <row r="1785" spans="2:3" x14ac:dyDescent="0.2">
      <c r="B1785" s="13" t="s">
        <v>8219</v>
      </c>
      <c r="C1785" s="13">
        <v>38</v>
      </c>
    </row>
    <row r="1786" spans="2:3" x14ac:dyDescent="0.2">
      <c r="B1786" s="12" t="s">
        <v>8219</v>
      </c>
      <c r="C1786" s="12">
        <v>28</v>
      </c>
    </row>
    <row r="1787" spans="2:3" x14ac:dyDescent="0.2">
      <c r="B1787" s="13" t="s">
        <v>8219</v>
      </c>
      <c r="C1787" s="13">
        <v>48</v>
      </c>
    </row>
    <row r="1788" spans="2:3" x14ac:dyDescent="0.2">
      <c r="B1788" s="12" t="s">
        <v>8219</v>
      </c>
      <c r="C1788" s="12">
        <v>46</v>
      </c>
    </row>
    <row r="1789" spans="2:3" x14ac:dyDescent="0.2">
      <c r="B1789" s="13" t="s">
        <v>8219</v>
      </c>
      <c r="C1789" s="13">
        <v>30</v>
      </c>
    </row>
    <row r="1790" spans="2:3" x14ac:dyDescent="0.2">
      <c r="B1790" s="12" t="s">
        <v>8219</v>
      </c>
      <c r="C1790" s="12">
        <v>64</v>
      </c>
    </row>
    <row r="1791" spans="2:3" x14ac:dyDescent="0.2">
      <c r="B1791" s="13" t="s">
        <v>8219</v>
      </c>
      <c r="C1791" s="13">
        <v>15</v>
      </c>
    </row>
    <row r="1792" spans="2:3" x14ac:dyDescent="0.2">
      <c r="B1792" s="12" t="s">
        <v>8219</v>
      </c>
      <c r="C1792" s="12">
        <v>41</v>
      </c>
    </row>
    <row r="1793" spans="2:3" x14ac:dyDescent="0.2">
      <c r="B1793" s="13" t="s">
        <v>8219</v>
      </c>
      <c r="C1793" s="13">
        <v>35</v>
      </c>
    </row>
    <row r="1794" spans="2:3" x14ac:dyDescent="0.2">
      <c r="B1794" s="12" t="s">
        <v>8219</v>
      </c>
      <c r="C1794" s="12">
        <v>45</v>
      </c>
    </row>
    <row r="1795" spans="2:3" x14ac:dyDescent="0.2">
      <c r="B1795" s="13" t="s">
        <v>8219</v>
      </c>
      <c r="C1795" s="13">
        <v>62</v>
      </c>
    </row>
    <row r="1796" spans="2:3" x14ac:dyDescent="0.2">
      <c r="B1796" s="12" t="s">
        <v>8219</v>
      </c>
      <c r="C1796" s="12">
        <v>22</v>
      </c>
    </row>
    <row r="1797" spans="2:3" x14ac:dyDescent="0.2">
      <c r="B1797" s="13" t="s">
        <v>8219</v>
      </c>
      <c r="C1797" s="13">
        <v>18</v>
      </c>
    </row>
    <row r="1798" spans="2:3" x14ac:dyDescent="0.2">
      <c r="B1798" s="12" t="s">
        <v>8219</v>
      </c>
      <c r="C1798" s="12">
        <v>12</v>
      </c>
    </row>
    <row r="1799" spans="2:3" x14ac:dyDescent="0.2">
      <c r="B1799" s="13" t="s">
        <v>8219</v>
      </c>
      <c r="C1799" s="13">
        <v>44</v>
      </c>
    </row>
    <row r="1800" spans="2:3" x14ac:dyDescent="0.2">
      <c r="B1800" s="12" t="s">
        <v>8219</v>
      </c>
      <c r="C1800" s="12">
        <v>27</v>
      </c>
    </row>
    <row r="1801" spans="2:3" x14ac:dyDescent="0.2">
      <c r="B1801" s="13" t="s">
        <v>8219</v>
      </c>
      <c r="C1801" s="13">
        <v>38</v>
      </c>
    </row>
    <row r="1802" spans="2:3" x14ac:dyDescent="0.2">
      <c r="B1802" s="12" t="s">
        <v>8219</v>
      </c>
      <c r="C1802" s="12">
        <v>28</v>
      </c>
    </row>
    <row r="1803" spans="2:3" x14ac:dyDescent="0.2">
      <c r="B1803" s="13" t="s">
        <v>8219</v>
      </c>
      <c r="C1803" s="13">
        <v>24</v>
      </c>
    </row>
    <row r="1804" spans="2:3" x14ac:dyDescent="0.2">
      <c r="B1804" s="12" t="s">
        <v>8219</v>
      </c>
      <c r="C1804" s="12">
        <v>65</v>
      </c>
    </row>
    <row r="1805" spans="2:3" x14ac:dyDescent="0.2">
      <c r="B1805" s="13" t="s">
        <v>8219</v>
      </c>
      <c r="C1805" s="13">
        <v>46</v>
      </c>
    </row>
    <row r="1806" spans="2:3" x14ac:dyDescent="0.2">
      <c r="B1806" s="12" t="s">
        <v>8219</v>
      </c>
      <c r="C1806" s="12">
        <v>85</v>
      </c>
    </row>
    <row r="1807" spans="2:3" x14ac:dyDescent="0.2">
      <c r="B1807" s="13" t="s">
        <v>8219</v>
      </c>
      <c r="C1807" s="13">
        <v>66</v>
      </c>
    </row>
    <row r="1808" spans="2:3" x14ac:dyDescent="0.2">
      <c r="B1808" s="12" t="s">
        <v>8219</v>
      </c>
      <c r="C1808" s="12">
        <v>165</v>
      </c>
    </row>
    <row r="1809" spans="2:3" x14ac:dyDescent="0.2">
      <c r="B1809" s="13" t="s">
        <v>8219</v>
      </c>
      <c r="C1809" s="13">
        <v>17</v>
      </c>
    </row>
    <row r="1810" spans="2:3" x14ac:dyDescent="0.2">
      <c r="B1810" s="12" t="s">
        <v>8219</v>
      </c>
      <c r="C1810" s="12">
        <v>3</v>
      </c>
    </row>
    <row r="1811" spans="2:3" x14ac:dyDescent="0.2">
      <c r="B1811" s="13" t="s">
        <v>8219</v>
      </c>
      <c r="C1811" s="13">
        <v>17</v>
      </c>
    </row>
    <row r="1812" spans="2:3" x14ac:dyDescent="0.2">
      <c r="B1812" s="12" t="s">
        <v>8219</v>
      </c>
      <c r="C1812" s="12">
        <v>91</v>
      </c>
    </row>
    <row r="1813" spans="2:3" x14ac:dyDescent="0.2">
      <c r="B1813" s="13" t="s">
        <v>8219</v>
      </c>
      <c r="C1813" s="13">
        <v>67</v>
      </c>
    </row>
    <row r="1814" spans="2:3" x14ac:dyDescent="0.2">
      <c r="B1814" s="12" t="s">
        <v>8219</v>
      </c>
      <c r="C1814" s="12">
        <v>18</v>
      </c>
    </row>
    <row r="1815" spans="2:3" x14ac:dyDescent="0.2">
      <c r="B1815" s="13" t="s">
        <v>8219</v>
      </c>
      <c r="C1815" s="13">
        <v>21</v>
      </c>
    </row>
    <row r="1816" spans="2:3" x14ac:dyDescent="0.2">
      <c r="B1816" s="12" t="s">
        <v>8219</v>
      </c>
      <c r="C1816" s="12">
        <v>40</v>
      </c>
    </row>
    <row r="1817" spans="2:3" x14ac:dyDescent="0.2">
      <c r="B1817" s="13" t="s">
        <v>8219</v>
      </c>
      <c r="C1817" s="13">
        <v>78</v>
      </c>
    </row>
    <row r="1818" spans="2:3" x14ac:dyDescent="0.2">
      <c r="B1818" s="12" t="s">
        <v>8219</v>
      </c>
      <c r="C1818" s="12">
        <v>26</v>
      </c>
    </row>
    <row r="1819" spans="2:3" x14ac:dyDescent="0.2">
      <c r="B1819" s="13" t="s">
        <v>8219</v>
      </c>
      <c r="C1819" s="13">
        <v>14</v>
      </c>
    </row>
    <row r="1820" spans="2:3" x14ac:dyDescent="0.2">
      <c r="B1820" s="12" t="s">
        <v>8219</v>
      </c>
      <c r="C1820" s="12">
        <v>44</v>
      </c>
    </row>
    <row r="1821" spans="2:3" x14ac:dyDescent="0.2">
      <c r="B1821" s="13" t="s">
        <v>8219</v>
      </c>
      <c r="C1821" s="13">
        <v>9</v>
      </c>
    </row>
    <row r="1822" spans="2:3" x14ac:dyDescent="0.2">
      <c r="B1822" s="12" t="s">
        <v>8219</v>
      </c>
      <c r="C1822" s="12">
        <v>30</v>
      </c>
    </row>
    <row r="1823" spans="2:3" x14ac:dyDescent="0.2">
      <c r="B1823" s="13" t="s">
        <v>8219</v>
      </c>
      <c r="C1823" s="13">
        <v>45</v>
      </c>
    </row>
    <row r="1824" spans="2:3" x14ac:dyDescent="0.2">
      <c r="B1824" s="12" t="s">
        <v>8219</v>
      </c>
      <c r="C1824" s="12">
        <v>56</v>
      </c>
    </row>
    <row r="1825" spans="2:3" x14ac:dyDescent="0.2">
      <c r="B1825" s="13" t="s">
        <v>8219</v>
      </c>
      <c r="C1825" s="13">
        <v>46</v>
      </c>
    </row>
    <row r="1826" spans="2:3" x14ac:dyDescent="0.2">
      <c r="B1826" s="12" t="s">
        <v>8219</v>
      </c>
      <c r="C1826" s="12">
        <v>34</v>
      </c>
    </row>
    <row r="1827" spans="2:3" x14ac:dyDescent="0.2">
      <c r="B1827" s="13" t="s">
        <v>8219</v>
      </c>
      <c r="C1827" s="13">
        <v>98</v>
      </c>
    </row>
    <row r="1828" spans="2:3" x14ac:dyDescent="0.2">
      <c r="B1828" s="12" t="s">
        <v>8219</v>
      </c>
      <c r="C1828" s="12">
        <v>46</v>
      </c>
    </row>
    <row r="1829" spans="2:3" x14ac:dyDescent="0.2">
      <c r="B1829" s="13" t="s">
        <v>8219</v>
      </c>
      <c r="C1829" s="13">
        <v>10</v>
      </c>
    </row>
    <row r="1830" spans="2:3" x14ac:dyDescent="0.2">
      <c r="B1830" s="12" t="s">
        <v>8219</v>
      </c>
      <c r="C1830" s="12">
        <v>76</v>
      </c>
    </row>
    <row r="1831" spans="2:3" x14ac:dyDescent="0.2">
      <c r="B1831" s="13" t="s">
        <v>8219</v>
      </c>
      <c r="C1831" s="13">
        <v>104</v>
      </c>
    </row>
    <row r="1832" spans="2:3" x14ac:dyDescent="0.2">
      <c r="B1832" s="12" t="s">
        <v>8219</v>
      </c>
      <c r="C1832" s="12">
        <v>87</v>
      </c>
    </row>
    <row r="1833" spans="2:3" x14ac:dyDescent="0.2">
      <c r="B1833" s="13" t="s">
        <v>8219</v>
      </c>
      <c r="C1833" s="13">
        <v>29</v>
      </c>
    </row>
    <row r="1834" spans="2:3" x14ac:dyDescent="0.2">
      <c r="B1834" s="12" t="s">
        <v>8219</v>
      </c>
      <c r="C1834" s="12">
        <v>51</v>
      </c>
    </row>
    <row r="1835" spans="2:3" x14ac:dyDescent="0.2">
      <c r="B1835" s="13" t="s">
        <v>8219</v>
      </c>
      <c r="C1835" s="13">
        <v>12</v>
      </c>
    </row>
    <row r="1836" spans="2:3" x14ac:dyDescent="0.2">
      <c r="B1836" s="12" t="s">
        <v>8219</v>
      </c>
      <c r="C1836" s="12">
        <v>72</v>
      </c>
    </row>
    <row r="1837" spans="2:3" x14ac:dyDescent="0.2">
      <c r="B1837" s="13" t="s">
        <v>8219</v>
      </c>
      <c r="C1837" s="13">
        <v>21</v>
      </c>
    </row>
    <row r="1838" spans="2:3" x14ac:dyDescent="0.2">
      <c r="B1838" s="12" t="s">
        <v>8219</v>
      </c>
      <c r="C1838" s="12">
        <v>42</v>
      </c>
    </row>
    <row r="1839" spans="2:3" x14ac:dyDescent="0.2">
      <c r="B1839" s="13" t="s">
        <v>8219</v>
      </c>
      <c r="C1839" s="13">
        <v>71</v>
      </c>
    </row>
    <row r="1840" spans="2:3" x14ac:dyDescent="0.2">
      <c r="B1840" s="12" t="s">
        <v>8219</v>
      </c>
      <c r="C1840" s="12">
        <v>168</v>
      </c>
    </row>
    <row r="1841" spans="2:3" x14ac:dyDescent="0.2">
      <c r="B1841" s="13" t="s">
        <v>8219</v>
      </c>
      <c r="C1841" s="13">
        <v>19</v>
      </c>
    </row>
    <row r="1842" spans="2:3" x14ac:dyDescent="0.2">
      <c r="B1842" s="12" t="s">
        <v>8219</v>
      </c>
      <c r="C1842" s="12">
        <v>37</v>
      </c>
    </row>
    <row r="1843" spans="2:3" x14ac:dyDescent="0.2">
      <c r="B1843" s="13" t="s">
        <v>8219</v>
      </c>
      <c r="C1843" s="13">
        <v>36</v>
      </c>
    </row>
    <row r="1844" spans="2:3" x14ac:dyDescent="0.2">
      <c r="B1844" s="12" t="s">
        <v>8219</v>
      </c>
      <c r="C1844" s="12">
        <v>14</v>
      </c>
    </row>
    <row r="1845" spans="2:3" x14ac:dyDescent="0.2">
      <c r="B1845" s="13" t="s">
        <v>8219</v>
      </c>
      <c r="C1845" s="13">
        <v>18</v>
      </c>
    </row>
    <row r="1846" spans="2:3" x14ac:dyDescent="0.2">
      <c r="B1846" s="12" t="s">
        <v>8219</v>
      </c>
      <c r="C1846" s="12">
        <v>82</v>
      </c>
    </row>
    <row r="1847" spans="2:3" x14ac:dyDescent="0.2">
      <c r="B1847" s="13" t="s">
        <v>8219</v>
      </c>
      <c r="C1847" s="13">
        <v>43</v>
      </c>
    </row>
    <row r="1848" spans="2:3" x14ac:dyDescent="0.2">
      <c r="B1848" s="12" t="s">
        <v>8219</v>
      </c>
      <c r="C1848" s="12">
        <v>8</v>
      </c>
    </row>
    <row r="1849" spans="2:3" x14ac:dyDescent="0.2">
      <c r="B1849" s="13" t="s">
        <v>8219</v>
      </c>
      <c r="C1849" s="13">
        <v>45</v>
      </c>
    </row>
    <row r="1850" spans="2:3" x14ac:dyDescent="0.2">
      <c r="B1850" s="12" t="s">
        <v>8219</v>
      </c>
      <c r="C1850" s="12">
        <v>20</v>
      </c>
    </row>
    <row r="1851" spans="2:3" x14ac:dyDescent="0.2">
      <c r="B1851" s="13" t="s">
        <v>8219</v>
      </c>
      <c r="C1851" s="13">
        <v>31</v>
      </c>
    </row>
    <row r="1852" spans="2:3" x14ac:dyDescent="0.2">
      <c r="B1852" s="12" t="s">
        <v>8219</v>
      </c>
      <c r="C1852" s="12">
        <v>25</v>
      </c>
    </row>
    <row r="1853" spans="2:3" x14ac:dyDescent="0.2">
      <c r="B1853" s="13" t="s">
        <v>8219</v>
      </c>
      <c r="C1853" s="13">
        <v>14</v>
      </c>
    </row>
    <row r="1854" spans="2:3" x14ac:dyDescent="0.2">
      <c r="B1854" s="12" t="s">
        <v>8219</v>
      </c>
      <c r="C1854" s="12">
        <v>45</v>
      </c>
    </row>
    <row r="1855" spans="2:3" x14ac:dyDescent="0.2">
      <c r="B1855" s="13" t="s">
        <v>8219</v>
      </c>
      <c r="C1855" s="13">
        <v>20</v>
      </c>
    </row>
    <row r="1856" spans="2:3" x14ac:dyDescent="0.2">
      <c r="B1856" s="12" t="s">
        <v>8219</v>
      </c>
      <c r="C1856" s="12">
        <v>39</v>
      </c>
    </row>
    <row r="1857" spans="2:3" x14ac:dyDescent="0.2">
      <c r="B1857" s="13" t="s">
        <v>8219</v>
      </c>
      <c r="C1857" s="13">
        <v>16</v>
      </c>
    </row>
    <row r="1858" spans="2:3" x14ac:dyDescent="0.2">
      <c r="B1858" s="12" t="s">
        <v>8219</v>
      </c>
      <c r="C1858" s="12">
        <v>37</v>
      </c>
    </row>
    <row r="1859" spans="2:3" x14ac:dyDescent="0.2">
      <c r="B1859" s="13" t="s">
        <v>8219</v>
      </c>
      <c r="C1859" s="13">
        <v>14</v>
      </c>
    </row>
    <row r="1860" spans="2:3" x14ac:dyDescent="0.2">
      <c r="B1860" s="12" t="s">
        <v>8219</v>
      </c>
      <c r="C1860" s="12">
        <v>21</v>
      </c>
    </row>
    <row r="1861" spans="2:3" x14ac:dyDescent="0.2">
      <c r="B1861" s="13" t="s">
        <v>8219</v>
      </c>
      <c r="C1861" s="13">
        <v>69</v>
      </c>
    </row>
    <row r="1862" spans="2:3" x14ac:dyDescent="0.2">
      <c r="B1862" s="12" t="s">
        <v>8219</v>
      </c>
      <c r="C1862" s="12">
        <v>16</v>
      </c>
    </row>
    <row r="1863" spans="2:3" x14ac:dyDescent="0.2">
      <c r="B1863" s="13" t="s">
        <v>8219</v>
      </c>
      <c r="C1863" s="13">
        <v>55</v>
      </c>
    </row>
    <row r="1864" spans="2:3" x14ac:dyDescent="0.2">
      <c r="B1864" s="12" t="s">
        <v>8219</v>
      </c>
      <c r="C1864" s="12">
        <v>27</v>
      </c>
    </row>
    <row r="1865" spans="2:3" x14ac:dyDescent="0.2">
      <c r="B1865" s="13" t="s">
        <v>8219</v>
      </c>
      <c r="C1865" s="13">
        <v>36</v>
      </c>
    </row>
    <row r="1866" spans="2:3" x14ac:dyDescent="0.2">
      <c r="B1866" s="12" t="s">
        <v>8219</v>
      </c>
      <c r="C1866" s="12">
        <v>19</v>
      </c>
    </row>
    <row r="1867" spans="2:3" x14ac:dyDescent="0.2">
      <c r="B1867" s="13" t="s">
        <v>8219</v>
      </c>
      <c r="C1867" s="13">
        <v>12</v>
      </c>
    </row>
    <row r="1868" spans="2:3" x14ac:dyDescent="0.2">
      <c r="B1868" s="12" t="s">
        <v>8219</v>
      </c>
      <c r="C1868" s="12">
        <v>17</v>
      </c>
    </row>
    <row r="1869" spans="2:3" x14ac:dyDescent="0.2">
      <c r="B1869" s="13" t="s">
        <v>8219</v>
      </c>
      <c r="C1869" s="13">
        <v>114</v>
      </c>
    </row>
    <row r="1870" spans="2:3" x14ac:dyDescent="0.2">
      <c r="B1870" s="12" t="s">
        <v>8219</v>
      </c>
      <c r="C1870" s="12">
        <v>93</v>
      </c>
    </row>
    <row r="1871" spans="2:3" x14ac:dyDescent="0.2">
      <c r="B1871" s="13" t="s">
        <v>8219</v>
      </c>
      <c r="C1871" s="13">
        <v>36</v>
      </c>
    </row>
    <row r="1872" spans="2:3" x14ac:dyDescent="0.2">
      <c r="B1872" s="12" t="s">
        <v>8219</v>
      </c>
      <c r="C1872" s="12">
        <v>61</v>
      </c>
    </row>
    <row r="1873" spans="2:3" x14ac:dyDescent="0.2">
      <c r="B1873" s="13" t="s">
        <v>8219</v>
      </c>
      <c r="C1873" s="13">
        <v>47</v>
      </c>
    </row>
    <row r="1874" spans="2:3" x14ac:dyDescent="0.2">
      <c r="B1874" s="12" t="s">
        <v>8219</v>
      </c>
      <c r="C1874" s="12">
        <v>17</v>
      </c>
    </row>
    <row r="1875" spans="2:3" x14ac:dyDescent="0.2">
      <c r="B1875" s="13" t="s">
        <v>8219</v>
      </c>
      <c r="C1875" s="13">
        <v>63</v>
      </c>
    </row>
    <row r="1876" spans="2:3" x14ac:dyDescent="0.2">
      <c r="B1876" s="12" t="s">
        <v>8219</v>
      </c>
      <c r="C1876" s="12">
        <v>9</v>
      </c>
    </row>
    <row r="1877" spans="2:3" x14ac:dyDescent="0.2">
      <c r="B1877" s="13" t="s">
        <v>8219</v>
      </c>
      <c r="C1877" s="13">
        <v>30</v>
      </c>
    </row>
    <row r="1878" spans="2:3" x14ac:dyDescent="0.2">
      <c r="B1878" s="12" t="s">
        <v>8219</v>
      </c>
      <c r="C1878" s="12">
        <v>23</v>
      </c>
    </row>
    <row r="1879" spans="2:3" x14ac:dyDescent="0.2">
      <c r="B1879" s="13" t="s">
        <v>8219</v>
      </c>
      <c r="C1879" s="13">
        <v>33</v>
      </c>
    </row>
    <row r="1880" spans="2:3" x14ac:dyDescent="0.2">
      <c r="B1880" s="12" t="s">
        <v>8219</v>
      </c>
      <c r="C1880" s="12">
        <v>39</v>
      </c>
    </row>
    <row r="1881" spans="2:3" x14ac:dyDescent="0.2">
      <c r="B1881" s="13" t="s">
        <v>8219</v>
      </c>
      <c r="C1881" s="13">
        <v>17</v>
      </c>
    </row>
    <row r="1882" spans="2:3" x14ac:dyDescent="0.2">
      <c r="B1882" s="12" t="s">
        <v>8219</v>
      </c>
      <c r="C1882" s="12">
        <v>6</v>
      </c>
    </row>
    <row r="1883" spans="2:3" x14ac:dyDescent="0.2">
      <c r="B1883" s="13" t="s">
        <v>8219</v>
      </c>
      <c r="C1883" s="13">
        <v>39</v>
      </c>
    </row>
    <row r="1884" spans="2:3" x14ac:dyDescent="0.2">
      <c r="B1884" s="12" t="s">
        <v>8219</v>
      </c>
      <c r="C1884" s="12">
        <v>57</v>
      </c>
    </row>
    <row r="1885" spans="2:3" x14ac:dyDescent="0.2">
      <c r="B1885" s="13" t="s">
        <v>8219</v>
      </c>
      <c r="C1885" s="13">
        <v>56</v>
      </c>
    </row>
    <row r="1886" spans="2:3" x14ac:dyDescent="0.2">
      <c r="B1886" s="12" t="s">
        <v>8219</v>
      </c>
      <c r="C1886" s="12">
        <v>13</v>
      </c>
    </row>
    <row r="1887" spans="2:3" x14ac:dyDescent="0.2">
      <c r="B1887" s="13" t="s">
        <v>8219</v>
      </c>
      <c r="C1887" s="13">
        <v>95</v>
      </c>
    </row>
    <row r="1888" spans="2:3" x14ac:dyDescent="0.2">
      <c r="B1888" s="12" t="s">
        <v>8219</v>
      </c>
      <c r="C1888" s="12">
        <v>80</v>
      </c>
    </row>
    <row r="1889" spans="2:3" x14ac:dyDescent="0.2">
      <c r="B1889" s="13" t="s">
        <v>8219</v>
      </c>
      <c r="C1889" s="13">
        <v>133</v>
      </c>
    </row>
    <row r="1890" spans="2:3" x14ac:dyDescent="0.2">
      <c r="B1890" s="12" t="s">
        <v>8219</v>
      </c>
      <c r="C1890" s="12">
        <v>44</v>
      </c>
    </row>
    <row r="1891" spans="2:3" x14ac:dyDescent="0.2">
      <c r="B1891" s="13" t="s">
        <v>8219</v>
      </c>
      <c r="C1891" s="13">
        <v>30</v>
      </c>
    </row>
    <row r="1892" spans="2:3" x14ac:dyDescent="0.2">
      <c r="B1892" s="12" t="s">
        <v>8219</v>
      </c>
      <c r="C1892" s="12">
        <v>56</v>
      </c>
    </row>
    <row r="1893" spans="2:3" x14ac:dyDescent="0.2">
      <c r="B1893" s="13" t="s">
        <v>8219</v>
      </c>
      <c r="C1893" s="13">
        <v>66</v>
      </c>
    </row>
    <row r="1894" spans="2:3" x14ac:dyDescent="0.2">
      <c r="B1894" s="12" t="s">
        <v>8219</v>
      </c>
      <c r="C1894" s="12">
        <v>29</v>
      </c>
    </row>
    <row r="1895" spans="2:3" x14ac:dyDescent="0.2">
      <c r="B1895" s="13" t="s">
        <v>8219</v>
      </c>
      <c r="C1895" s="13">
        <v>72</v>
      </c>
    </row>
    <row r="1896" spans="2:3" x14ac:dyDescent="0.2">
      <c r="B1896" s="12" t="s">
        <v>8219</v>
      </c>
      <c r="C1896" s="12">
        <v>27</v>
      </c>
    </row>
    <row r="1897" spans="2:3" x14ac:dyDescent="0.2">
      <c r="B1897" s="13" t="s">
        <v>8219</v>
      </c>
      <c r="C1897" s="13">
        <v>10</v>
      </c>
    </row>
    <row r="1898" spans="2:3" x14ac:dyDescent="0.2">
      <c r="B1898" s="12" t="s">
        <v>8219</v>
      </c>
      <c r="C1898" s="12">
        <v>35</v>
      </c>
    </row>
    <row r="1899" spans="2:3" x14ac:dyDescent="0.2">
      <c r="B1899" s="13" t="s">
        <v>8219</v>
      </c>
      <c r="C1899" s="13">
        <v>29</v>
      </c>
    </row>
    <row r="1900" spans="2:3" x14ac:dyDescent="0.2">
      <c r="B1900" s="12" t="s">
        <v>8219</v>
      </c>
      <c r="C1900" s="12">
        <v>13</v>
      </c>
    </row>
    <row r="1901" spans="2:3" x14ac:dyDescent="0.2">
      <c r="B1901" s="13" t="s">
        <v>8219</v>
      </c>
      <c r="C1901" s="13">
        <v>72</v>
      </c>
    </row>
    <row r="1902" spans="2:3" x14ac:dyDescent="0.2">
      <c r="B1902" s="12" t="s">
        <v>8219</v>
      </c>
      <c r="C1902" s="12">
        <v>78</v>
      </c>
    </row>
    <row r="1903" spans="2:3" x14ac:dyDescent="0.2">
      <c r="B1903" s="13" t="s">
        <v>8219</v>
      </c>
      <c r="C1903" s="13">
        <v>49</v>
      </c>
    </row>
    <row r="1904" spans="2:3" x14ac:dyDescent="0.2">
      <c r="B1904" s="12" t="s">
        <v>8219</v>
      </c>
      <c r="C1904" s="12">
        <v>42</v>
      </c>
    </row>
    <row r="1905" spans="2:3" x14ac:dyDescent="0.2">
      <c r="B1905" s="13" t="s">
        <v>8219</v>
      </c>
      <c r="C1905" s="13">
        <v>35</v>
      </c>
    </row>
    <row r="1906" spans="2:3" x14ac:dyDescent="0.2">
      <c r="B1906" s="12" t="s">
        <v>8219</v>
      </c>
      <c r="C1906" s="12">
        <v>42</v>
      </c>
    </row>
    <row r="1907" spans="2:3" x14ac:dyDescent="0.2">
      <c r="B1907" s="13" t="s">
        <v>8219</v>
      </c>
      <c r="C1907" s="13">
        <v>42</v>
      </c>
    </row>
    <row r="1908" spans="2:3" x14ac:dyDescent="0.2">
      <c r="B1908" s="12" t="s">
        <v>8219</v>
      </c>
      <c r="C1908" s="12">
        <v>31</v>
      </c>
    </row>
    <row r="1909" spans="2:3" x14ac:dyDescent="0.2">
      <c r="B1909" s="13" t="s">
        <v>8219</v>
      </c>
      <c r="C1909" s="13">
        <v>38</v>
      </c>
    </row>
    <row r="1910" spans="2:3" x14ac:dyDescent="0.2">
      <c r="B1910" s="12" t="s">
        <v>8219</v>
      </c>
      <c r="C1910" s="12">
        <v>8</v>
      </c>
    </row>
    <row r="1911" spans="2:3" x14ac:dyDescent="0.2">
      <c r="B1911" s="13" t="s">
        <v>8219</v>
      </c>
      <c r="C1911" s="13">
        <v>39</v>
      </c>
    </row>
    <row r="1912" spans="2:3" x14ac:dyDescent="0.2">
      <c r="B1912" s="12" t="s">
        <v>8219</v>
      </c>
      <c r="C1912" s="12">
        <v>29</v>
      </c>
    </row>
    <row r="1913" spans="2:3" x14ac:dyDescent="0.2">
      <c r="B1913" s="13" t="s">
        <v>8219</v>
      </c>
      <c r="C1913" s="13">
        <v>72</v>
      </c>
    </row>
    <row r="1914" spans="2:3" x14ac:dyDescent="0.2">
      <c r="B1914" s="12" t="s">
        <v>8219</v>
      </c>
      <c r="C1914" s="12">
        <v>15</v>
      </c>
    </row>
    <row r="1915" spans="2:3" x14ac:dyDescent="0.2">
      <c r="B1915" s="13" t="s">
        <v>8219</v>
      </c>
      <c r="C1915" s="13">
        <v>33</v>
      </c>
    </row>
    <row r="1916" spans="2:3" x14ac:dyDescent="0.2">
      <c r="B1916" s="12" t="s">
        <v>8219</v>
      </c>
      <c r="C1916" s="12">
        <v>15</v>
      </c>
    </row>
    <row r="1917" spans="2:3" x14ac:dyDescent="0.2">
      <c r="B1917" s="13" t="s">
        <v>8219</v>
      </c>
      <c r="C1917" s="13">
        <v>19</v>
      </c>
    </row>
    <row r="1918" spans="2:3" x14ac:dyDescent="0.2">
      <c r="B1918" s="12" t="s">
        <v>8219</v>
      </c>
      <c r="C1918" s="12">
        <v>17</v>
      </c>
    </row>
    <row r="1919" spans="2:3" x14ac:dyDescent="0.2">
      <c r="B1919" s="13" t="s">
        <v>8219</v>
      </c>
      <c r="C1919" s="13">
        <v>44</v>
      </c>
    </row>
    <row r="1920" spans="2:3" x14ac:dyDescent="0.2">
      <c r="B1920" s="12" t="s">
        <v>8219</v>
      </c>
      <c r="C1920" s="12">
        <v>10</v>
      </c>
    </row>
    <row r="1921" spans="2:3" x14ac:dyDescent="0.2">
      <c r="B1921" s="13" t="s">
        <v>8219</v>
      </c>
      <c r="C1921" s="13">
        <v>46</v>
      </c>
    </row>
    <row r="1922" spans="2:3" x14ac:dyDescent="0.2">
      <c r="B1922" s="12" t="s">
        <v>8219</v>
      </c>
      <c r="C1922" s="12">
        <v>11</v>
      </c>
    </row>
    <row r="1923" spans="2:3" x14ac:dyDescent="0.2">
      <c r="B1923" s="13" t="s">
        <v>8219</v>
      </c>
      <c r="C1923" s="13">
        <v>13</v>
      </c>
    </row>
    <row r="1924" spans="2:3" x14ac:dyDescent="0.2">
      <c r="B1924" s="12" t="s">
        <v>8219</v>
      </c>
      <c r="C1924" s="12">
        <v>33</v>
      </c>
    </row>
    <row r="1925" spans="2:3" x14ac:dyDescent="0.2">
      <c r="B1925" s="13" t="s">
        <v>8219</v>
      </c>
      <c r="C1925" s="13">
        <v>28</v>
      </c>
    </row>
    <row r="1926" spans="2:3" x14ac:dyDescent="0.2">
      <c r="B1926" s="12" t="s">
        <v>8219</v>
      </c>
      <c r="C1926" s="12">
        <v>21</v>
      </c>
    </row>
    <row r="1927" spans="2:3" x14ac:dyDescent="0.2">
      <c r="B1927" s="13" t="s">
        <v>8219</v>
      </c>
      <c r="C1927" s="13">
        <v>13</v>
      </c>
    </row>
    <row r="1928" spans="2:3" x14ac:dyDescent="0.2">
      <c r="B1928" s="12" t="s">
        <v>8219</v>
      </c>
      <c r="C1928" s="12">
        <v>34</v>
      </c>
    </row>
    <row r="1929" spans="2:3" x14ac:dyDescent="0.2">
      <c r="B1929" s="13" t="s">
        <v>8219</v>
      </c>
      <c r="C1929" s="13">
        <v>80</v>
      </c>
    </row>
    <row r="1930" spans="2:3" x14ac:dyDescent="0.2">
      <c r="B1930" s="12" t="s">
        <v>8219</v>
      </c>
      <c r="C1930" s="12">
        <v>74</v>
      </c>
    </row>
    <row r="1931" spans="2:3" x14ac:dyDescent="0.2">
      <c r="B1931" s="13" t="s">
        <v>8219</v>
      </c>
      <c r="C1931" s="13">
        <v>7</v>
      </c>
    </row>
    <row r="1932" spans="2:3" x14ac:dyDescent="0.2">
      <c r="B1932" s="12" t="s">
        <v>8219</v>
      </c>
      <c r="C1932" s="12">
        <v>34</v>
      </c>
    </row>
    <row r="1933" spans="2:3" x14ac:dyDescent="0.2">
      <c r="B1933" s="13" t="s">
        <v>8219</v>
      </c>
      <c r="C1933" s="13">
        <v>86</v>
      </c>
    </row>
    <row r="1934" spans="2:3" x14ac:dyDescent="0.2">
      <c r="B1934" s="12" t="s">
        <v>8219</v>
      </c>
      <c r="C1934" s="12">
        <v>37</v>
      </c>
    </row>
    <row r="1935" spans="2:3" x14ac:dyDescent="0.2">
      <c r="B1935" s="13" t="s">
        <v>8219</v>
      </c>
      <c r="C1935" s="13">
        <v>18</v>
      </c>
    </row>
    <row r="1936" spans="2:3" x14ac:dyDescent="0.2">
      <c r="B1936" s="12" t="s">
        <v>8219</v>
      </c>
      <c r="C1936" s="12">
        <v>22</v>
      </c>
    </row>
    <row r="1937" spans="2:3" x14ac:dyDescent="0.2">
      <c r="B1937" s="13" t="s">
        <v>8219</v>
      </c>
      <c r="C1937" s="13">
        <v>26</v>
      </c>
    </row>
    <row r="1938" spans="2:3" x14ac:dyDescent="0.2">
      <c r="B1938" s="12" t="s">
        <v>8219</v>
      </c>
      <c r="C1938" s="12">
        <v>27</v>
      </c>
    </row>
    <row r="1939" spans="2:3" x14ac:dyDescent="0.2">
      <c r="B1939" s="13" t="s">
        <v>8219</v>
      </c>
      <c r="C1939" s="13">
        <v>8</v>
      </c>
    </row>
    <row r="1940" spans="2:3" x14ac:dyDescent="0.2">
      <c r="B1940" s="12" t="s">
        <v>8219</v>
      </c>
      <c r="C1940" s="12">
        <v>204</v>
      </c>
    </row>
    <row r="1941" spans="2:3" x14ac:dyDescent="0.2">
      <c r="B1941" s="13" t="s">
        <v>8219</v>
      </c>
      <c r="C1941" s="13">
        <v>46</v>
      </c>
    </row>
    <row r="1942" spans="2:3" x14ac:dyDescent="0.2">
      <c r="B1942" s="12" t="s">
        <v>8219</v>
      </c>
      <c r="C1942" s="12">
        <v>17</v>
      </c>
    </row>
    <row r="1943" spans="2:3" x14ac:dyDescent="0.2">
      <c r="B1943" s="13" t="s">
        <v>8219</v>
      </c>
      <c r="C1943" s="13">
        <v>28</v>
      </c>
    </row>
    <row r="1944" spans="2:3" x14ac:dyDescent="0.2">
      <c r="B1944" s="12" t="s">
        <v>8219</v>
      </c>
      <c r="C1944" s="12">
        <v>83</v>
      </c>
    </row>
    <row r="1945" spans="2:3" x14ac:dyDescent="0.2">
      <c r="B1945" s="13" t="s">
        <v>8219</v>
      </c>
      <c r="C1945" s="13">
        <v>13</v>
      </c>
    </row>
    <row r="1946" spans="2:3" x14ac:dyDescent="0.2">
      <c r="B1946" s="12" t="s">
        <v>8219</v>
      </c>
      <c r="C1946" s="12">
        <v>8</v>
      </c>
    </row>
    <row r="1947" spans="2:3" x14ac:dyDescent="0.2">
      <c r="B1947" s="13" t="s">
        <v>8219</v>
      </c>
      <c r="C1947" s="13">
        <v>32</v>
      </c>
    </row>
    <row r="1948" spans="2:3" x14ac:dyDescent="0.2">
      <c r="B1948" s="12" t="s">
        <v>8219</v>
      </c>
      <c r="C1948" s="12">
        <v>85</v>
      </c>
    </row>
    <row r="1949" spans="2:3" x14ac:dyDescent="0.2">
      <c r="B1949" s="13" t="s">
        <v>8219</v>
      </c>
      <c r="C1949" s="13">
        <v>29</v>
      </c>
    </row>
    <row r="1950" spans="2:3" x14ac:dyDescent="0.2">
      <c r="B1950" s="12" t="s">
        <v>8219</v>
      </c>
      <c r="C1950" s="12">
        <v>24</v>
      </c>
    </row>
    <row r="1951" spans="2:3" x14ac:dyDescent="0.2">
      <c r="B1951" s="13" t="s">
        <v>8219</v>
      </c>
      <c r="C1951" s="13">
        <v>8</v>
      </c>
    </row>
    <row r="1952" spans="2:3" x14ac:dyDescent="0.2">
      <c r="B1952" s="12" t="s">
        <v>8219</v>
      </c>
      <c r="C1952" s="12">
        <v>19</v>
      </c>
    </row>
    <row r="1953" spans="2:3" x14ac:dyDescent="0.2">
      <c r="B1953" s="13" t="s">
        <v>8219</v>
      </c>
      <c r="C1953" s="13">
        <v>336</v>
      </c>
    </row>
    <row r="1954" spans="2:3" x14ac:dyDescent="0.2">
      <c r="B1954" s="12" t="s">
        <v>8219</v>
      </c>
      <c r="C1954" s="12">
        <v>13</v>
      </c>
    </row>
    <row r="1955" spans="2:3" x14ac:dyDescent="0.2">
      <c r="B1955" s="13" t="s">
        <v>8219</v>
      </c>
      <c r="C1955" s="13">
        <v>42</v>
      </c>
    </row>
    <row r="1956" spans="2:3" x14ac:dyDescent="0.2">
      <c r="B1956" s="12" t="s">
        <v>8219</v>
      </c>
      <c r="C1956" s="12">
        <v>64</v>
      </c>
    </row>
    <row r="1957" spans="2:3" x14ac:dyDescent="0.2">
      <c r="B1957" s="13" t="s">
        <v>8219</v>
      </c>
      <c r="C1957" s="13">
        <v>25</v>
      </c>
    </row>
    <row r="1958" spans="2:3" x14ac:dyDescent="0.2">
      <c r="B1958" s="12" t="s">
        <v>8219</v>
      </c>
      <c r="C1958" s="12">
        <v>20</v>
      </c>
    </row>
    <row r="1959" spans="2:3" x14ac:dyDescent="0.2">
      <c r="B1959" s="13" t="s">
        <v>8219</v>
      </c>
      <c r="C1959" s="13">
        <v>104</v>
      </c>
    </row>
    <row r="1960" spans="2:3" x14ac:dyDescent="0.2">
      <c r="B1960" s="12" t="s">
        <v>8219</v>
      </c>
      <c r="C1960" s="12">
        <v>53</v>
      </c>
    </row>
    <row r="1961" spans="2:3" x14ac:dyDescent="0.2">
      <c r="B1961" s="13" t="s">
        <v>8219</v>
      </c>
      <c r="C1961" s="13">
        <v>14</v>
      </c>
    </row>
    <row r="1962" spans="2:3" x14ac:dyDescent="0.2">
      <c r="B1962" s="12" t="s">
        <v>8219</v>
      </c>
      <c r="C1962" s="12">
        <v>20</v>
      </c>
    </row>
    <row r="1963" spans="2:3" x14ac:dyDescent="0.2">
      <c r="B1963" s="13" t="s">
        <v>8219</v>
      </c>
      <c r="C1963" s="13">
        <v>558</v>
      </c>
    </row>
    <row r="1964" spans="2:3" x14ac:dyDescent="0.2">
      <c r="B1964" s="12" t="s">
        <v>8219</v>
      </c>
      <c r="C1964" s="12">
        <v>22</v>
      </c>
    </row>
    <row r="1965" spans="2:3" x14ac:dyDescent="0.2">
      <c r="B1965" s="13" t="s">
        <v>8219</v>
      </c>
      <c r="C1965" s="13">
        <v>24</v>
      </c>
    </row>
    <row r="1966" spans="2:3" x14ac:dyDescent="0.2">
      <c r="B1966" s="12" t="s">
        <v>8219</v>
      </c>
      <c r="C1966" s="12">
        <v>74</v>
      </c>
    </row>
    <row r="1967" spans="2:3" x14ac:dyDescent="0.2">
      <c r="B1967" s="13" t="s">
        <v>8219</v>
      </c>
      <c r="C1967" s="13">
        <v>54</v>
      </c>
    </row>
    <row r="1968" spans="2:3" x14ac:dyDescent="0.2">
      <c r="B1968" s="12" t="s">
        <v>8219</v>
      </c>
      <c r="C1968" s="12">
        <v>31</v>
      </c>
    </row>
    <row r="1969" spans="2:3" x14ac:dyDescent="0.2">
      <c r="B1969" s="13" t="s">
        <v>8219</v>
      </c>
      <c r="C1969" s="13">
        <v>25</v>
      </c>
    </row>
    <row r="1970" spans="2:3" x14ac:dyDescent="0.2">
      <c r="B1970" s="12" t="s">
        <v>8219</v>
      </c>
      <c r="C1970" s="12">
        <v>17</v>
      </c>
    </row>
    <row r="1971" spans="2:3" x14ac:dyDescent="0.2">
      <c r="B1971" s="13" t="s">
        <v>8219</v>
      </c>
      <c r="C1971" s="13">
        <v>12</v>
      </c>
    </row>
    <row r="1972" spans="2:3" x14ac:dyDescent="0.2">
      <c r="B1972" s="12" t="s">
        <v>8219</v>
      </c>
      <c r="C1972" s="12">
        <v>38</v>
      </c>
    </row>
    <row r="1973" spans="2:3" x14ac:dyDescent="0.2">
      <c r="B1973" s="13" t="s">
        <v>8219</v>
      </c>
      <c r="C1973" s="13">
        <v>41</v>
      </c>
    </row>
    <row r="1974" spans="2:3" x14ac:dyDescent="0.2">
      <c r="B1974" s="12" t="s">
        <v>8219</v>
      </c>
      <c r="C1974" s="12">
        <v>19</v>
      </c>
    </row>
    <row r="1975" spans="2:3" x14ac:dyDescent="0.2">
      <c r="B1975" s="13" t="s">
        <v>8219</v>
      </c>
      <c r="C1975" s="13">
        <v>41</v>
      </c>
    </row>
    <row r="1976" spans="2:3" x14ac:dyDescent="0.2">
      <c r="B1976" s="12" t="s">
        <v>8219</v>
      </c>
      <c r="C1976" s="12">
        <v>26</v>
      </c>
    </row>
    <row r="1977" spans="2:3" x14ac:dyDescent="0.2">
      <c r="B1977" s="13" t="s">
        <v>8219</v>
      </c>
      <c r="C1977" s="13">
        <v>25</v>
      </c>
    </row>
    <row r="1978" spans="2:3" x14ac:dyDescent="0.2">
      <c r="B1978" s="12" t="s">
        <v>8219</v>
      </c>
      <c r="C1978" s="12">
        <v>9</v>
      </c>
    </row>
    <row r="1979" spans="2:3" x14ac:dyDescent="0.2">
      <c r="B1979" s="13" t="s">
        <v>8219</v>
      </c>
      <c r="C1979" s="13">
        <v>78</v>
      </c>
    </row>
    <row r="1980" spans="2:3" x14ac:dyDescent="0.2">
      <c r="B1980" s="12" t="s">
        <v>8219</v>
      </c>
      <c r="C1980" s="12">
        <v>45</v>
      </c>
    </row>
    <row r="1981" spans="2:3" x14ac:dyDescent="0.2">
      <c r="B1981" s="13" t="s">
        <v>8219</v>
      </c>
      <c r="C1981" s="13">
        <v>102</v>
      </c>
    </row>
    <row r="1982" spans="2:3" x14ac:dyDescent="0.2">
      <c r="B1982" s="12" t="s">
        <v>8219</v>
      </c>
      <c r="C1982" s="12">
        <v>5</v>
      </c>
    </row>
    <row r="1983" spans="2:3" x14ac:dyDescent="0.2">
      <c r="B1983" s="13" t="s">
        <v>8219</v>
      </c>
      <c r="C1983" s="13">
        <v>27</v>
      </c>
    </row>
    <row r="1984" spans="2:3" x14ac:dyDescent="0.2">
      <c r="B1984" s="12" t="s">
        <v>8219</v>
      </c>
      <c r="C1984" s="12">
        <v>37</v>
      </c>
    </row>
    <row r="1985" spans="2:3" x14ac:dyDescent="0.2">
      <c r="B1985" s="13" t="s">
        <v>8219</v>
      </c>
      <c r="C1985" s="13">
        <v>14</v>
      </c>
    </row>
    <row r="1986" spans="2:3" x14ac:dyDescent="0.2">
      <c r="B1986" s="12" t="s">
        <v>8219</v>
      </c>
      <c r="C1986" s="12">
        <v>27</v>
      </c>
    </row>
    <row r="1987" spans="2:3" x14ac:dyDescent="0.2">
      <c r="B1987" s="13" t="s">
        <v>8219</v>
      </c>
      <c r="C1987" s="13">
        <v>45</v>
      </c>
    </row>
    <row r="1988" spans="2:3" x14ac:dyDescent="0.2">
      <c r="B1988" s="12" t="s">
        <v>8219</v>
      </c>
      <c r="C1988" s="12">
        <v>49</v>
      </c>
    </row>
    <row r="1989" spans="2:3" x14ac:dyDescent="0.2">
      <c r="B1989" s="13" t="s">
        <v>8219</v>
      </c>
      <c r="C1989" s="13">
        <v>24</v>
      </c>
    </row>
    <row r="1990" spans="2:3" x14ac:dyDescent="0.2">
      <c r="B1990" s="12" t="s">
        <v>8219</v>
      </c>
      <c r="C1990" s="12">
        <v>112</v>
      </c>
    </row>
    <row r="1991" spans="2:3" x14ac:dyDescent="0.2">
      <c r="B1991" s="13" t="s">
        <v>8219</v>
      </c>
      <c r="C1991" s="13">
        <v>23</v>
      </c>
    </row>
    <row r="1992" spans="2:3" x14ac:dyDescent="0.2">
      <c r="B1992" s="12" t="s">
        <v>8219</v>
      </c>
      <c r="C1992" s="12">
        <v>54</v>
      </c>
    </row>
    <row r="1993" spans="2:3" x14ac:dyDescent="0.2">
      <c r="B1993" s="13" t="s">
        <v>8219</v>
      </c>
      <c r="C1993" s="13">
        <v>28</v>
      </c>
    </row>
    <row r="1994" spans="2:3" x14ac:dyDescent="0.2">
      <c r="B1994" s="12" t="s">
        <v>8219</v>
      </c>
      <c r="C1994" s="12">
        <v>11</v>
      </c>
    </row>
    <row r="1995" spans="2:3" x14ac:dyDescent="0.2">
      <c r="B1995" s="13" t="s">
        <v>8219</v>
      </c>
      <c r="C1995" s="13">
        <v>62</v>
      </c>
    </row>
    <row r="1996" spans="2:3" x14ac:dyDescent="0.2">
      <c r="B1996" s="12" t="s">
        <v>8219</v>
      </c>
      <c r="C1996" s="12">
        <v>73</v>
      </c>
    </row>
    <row r="1997" spans="2:3" x14ac:dyDescent="0.2">
      <c r="B1997" s="13" t="s">
        <v>8219</v>
      </c>
      <c r="C1997" s="13">
        <v>18</v>
      </c>
    </row>
    <row r="1998" spans="2:3" x14ac:dyDescent="0.2">
      <c r="B1998" s="12" t="s">
        <v>8219</v>
      </c>
      <c r="C1998" s="12">
        <v>35</v>
      </c>
    </row>
    <row r="1999" spans="2:3" x14ac:dyDescent="0.2">
      <c r="B1999" s="13" t="s">
        <v>8219</v>
      </c>
      <c r="C1999" s="13">
        <v>43</v>
      </c>
    </row>
    <row r="2000" spans="2:3" x14ac:dyDescent="0.2">
      <c r="B2000" s="12" t="s">
        <v>8219</v>
      </c>
      <c r="C2000" s="12">
        <v>36</v>
      </c>
    </row>
    <row r="2001" spans="2:3" x14ac:dyDescent="0.2">
      <c r="B2001" s="13" t="s">
        <v>8219</v>
      </c>
      <c r="C2001" s="13">
        <v>62</v>
      </c>
    </row>
    <row r="2002" spans="2:3" x14ac:dyDescent="0.2">
      <c r="B2002" s="12" t="s">
        <v>8219</v>
      </c>
      <c r="C2002" s="12">
        <v>15</v>
      </c>
    </row>
    <row r="2003" spans="2:3" x14ac:dyDescent="0.2">
      <c r="B2003" s="13" t="s">
        <v>8219</v>
      </c>
      <c r="C2003" s="13">
        <v>33</v>
      </c>
    </row>
    <row r="2004" spans="2:3" x14ac:dyDescent="0.2">
      <c r="B2004" s="12" t="s">
        <v>8219</v>
      </c>
      <c r="C2004" s="12">
        <v>27</v>
      </c>
    </row>
    <row r="2005" spans="2:3" x14ac:dyDescent="0.2">
      <c r="B2005" s="13" t="s">
        <v>8219</v>
      </c>
      <c r="C2005" s="13">
        <v>17</v>
      </c>
    </row>
    <row r="2006" spans="2:3" x14ac:dyDescent="0.2">
      <c r="B2006" s="12" t="s">
        <v>8219</v>
      </c>
      <c r="C2006" s="12">
        <v>4</v>
      </c>
    </row>
    <row r="2007" spans="2:3" x14ac:dyDescent="0.2">
      <c r="B2007" s="13" t="s">
        <v>8219</v>
      </c>
      <c r="C2007" s="13">
        <v>53</v>
      </c>
    </row>
    <row r="2008" spans="2:3" x14ac:dyDescent="0.2">
      <c r="B2008" s="12" t="s">
        <v>8219</v>
      </c>
      <c r="C2008" s="12">
        <v>49</v>
      </c>
    </row>
    <row r="2009" spans="2:3" x14ac:dyDescent="0.2">
      <c r="B2009" s="13" t="s">
        <v>8219</v>
      </c>
      <c r="C2009" s="13">
        <v>57</v>
      </c>
    </row>
    <row r="2010" spans="2:3" x14ac:dyDescent="0.2">
      <c r="B2010" s="12" t="s">
        <v>8219</v>
      </c>
      <c r="C2010" s="12">
        <v>69</v>
      </c>
    </row>
    <row r="2011" spans="2:3" x14ac:dyDescent="0.2">
      <c r="B2011" s="13" t="s">
        <v>8219</v>
      </c>
      <c r="C2011" s="13">
        <v>15</v>
      </c>
    </row>
    <row r="2012" spans="2:3" x14ac:dyDescent="0.2">
      <c r="B2012" s="12" t="s">
        <v>8219</v>
      </c>
      <c r="C2012" s="12">
        <v>64</v>
      </c>
    </row>
    <row r="2013" spans="2:3" x14ac:dyDescent="0.2">
      <c r="B2013" s="13" t="s">
        <v>8219</v>
      </c>
      <c r="C2013" s="13">
        <v>20</v>
      </c>
    </row>
    <row r="2014" spans="2:3" x14ac:dyDescent="0.2">
      <c r="B2014" s="12" t="s">
        <v>8219</v>
      </c>
      <c r="C2014" s="12">
        <v>27</v>
      </c>
    </row>
    <row r="2015" spans="2:3" x14ac:dyDescent="0.2">
      <c r="B2015" s="13" t="s">
        <v>8219</v>
      </c>
      <c r="C2015" s="13">
        <v>21</v>
      </c>
    </row>
    <row r="2016" spans="2:3" x14ac:dyDescent="0.2">
      <c r="B2016" s="12" t="s">
        <v>8219</v>
      </c>
      <c r="C2016" s="12">
        <v>31</v>
      </c>
    </row>
    <row r="2017" spans="2:3" x14ac:dyDescent="0.2">
      <c r="B2017" s="13" t="s">
        <v>8219</v>
      </c>
      <c r="C2017" s="13">
        <v>51</v>
      </c>
    </row>
    <row r="2018" spans="2:3" x14ac:dyDescent="0.2">
      <c r="B2018" s="12" t="s">
        <v>8219</v>
      </c>
      <c r="C2018" s="12">
        <v>57</v>
      </c>
    </row>
    <row r="2019" spans="2:3" x14ac:dyDescent="0.2">
      <c r="B2019" s="13" t="s">
        <v>8219</v>
      </c>
      <c r="C2019" s="13">
        <v>20</v>
      </c>
    </row>
    <row r="2020" spans="2:3" x14ac:dyDescent="0.2">
      <c r="B2020" s="12" t="s">
        <v>8219</v>
      </c>
      <c r="C2020" s="12">
        <v>71</v>
      </c>
    </row>
    <row r="2021" spans="2:3" x14ac:dyDescent="0.2">
      <c r="B2021" s="13" t="s">
        <v>8219</v>
      </c>
      <c r="C2021" s="13">
        <v>72</v>
      </c>
    </row>
    <row r="2022" spans="2:3" x14ac:dyDescent="0.2">
      <c r="B2022" s="12" t="s">
        <v>8219</v>
      </c>
      <c r="C2022" s="12">
        <v>45</v>
      </c>
    </row>
    <row r="2023" spans="2:3" x14ac:dyDescent="0.2">
      <c r="B2023" s="13" t="s">
        <v>8219</v>
      </c>
      <c r="C2023" s="13">
        <v>51</v>
      </c>
    </row>
    <row r="2024" spans="2:3" x14ac:dyDescent="0.2">
      <c r="B2024" s="12" t="s">
        <v>8219</v>
      </c>
      <c r="C2024" s="12">
        <v>56</v>
      </c>
    </row>
    <row r="2025" spans="2:3" x14ac:dyDescent="0.2">
      <c r="B2025" s="13" t="s">
        <v>8219</v>
      </c>
      <c r="C2025" s="13">
        <v>17</v>
      </c>
    </row>
    <row r="2026" spans="2:3" x14ac:dyDescent="0.2">
      <c r="B2026" s="12" t="s">
        <v>8219</v>
      </c>
      <c r="C2026" s="12">
        <v>197</v>
      </c>
    </row>
    <row r="2027" spans="2:3" x14ac:dyDescent="0.2">
      <c r="B2027" s="13" t="s">
        <v>8219</v>
      </c>
      <c r="C2027" s="13">
        <v>70</v>
      </c>
    </row>
    <row r="2028" spans="2:3" x14ac:dyDescent="0.2">
      <c r="B2028" s="12" t="s">
        <v>8219</v>
      </c>
      <c r="C2028" s="12">
        <v>21</v>
      </c>
    </row>
    <row r="2029" spans="2:3" x14ac:dyDescent="0.2">
      <c r="B2029" s="13" t="s">
        <v>8219</v>
      </c>
      <c r="C2029" s="13">
        <v>34</v>
      </c>
    </row>
    <row r="2030" spans="2:3" x14ac:dyDescent="0.2">
      <c r="B2030" s="12" t="s">
        <v>8219</v>
      </c>
      <c r="C2030" s="12">
        <v>39</v>
      </c>
    </row>
    <row r="2031" spans="2:3" x14ac:dyDescent="0.2">
      <c r="B2031" s="13" t="s">
        <v>8219</v>
      </c>
      <c r="C2031" s="13">
        <v>78</v>
      </c>
    </row>
    <row r="2032" spans="2:3" x14ac:dyDescent="0.2">
      <c r="B2032" s="12" t="s">
        <v>8219</v>
      </c>
      <c r="C2032" s="12">
        <v>48</v>
      </c>
    </row>
    <row r="2033" spans="2:3" x14ac:dyDescent="0.2">
      <c r="B2033" s="13" t="s">
        <v>8219</v>
      </c>
      <c r="C2033" s="13">
        <v>29</v>
      </c>
    </row>
    <row r="2034" spans="2:3" x14ac:dyDescent="0.2">
      <c r="B2034" s="12" t="s">
        <v>8219</v>
      </c>
      <c r="C2034" s="12">
        <v>73</v>
      </c>
    </row>
    <row r="2035" spans="2:3" x14ac:dyDescent="0.2">
      <c r="B2035" s="13" t="s">
        <v>8219</v>
      </c>
      <c r="C2035" s="13">
        <v>8</v>
      </c>
    </row>
    <row r="2036" spans="2:3" x14ac:dyDescent="0.2">
      <c r="B2036" s="12" t="s">
        <v>8219</v>
      </c>
      <c r="C2036" s="12">
        <v>17</v>
      </c>
    </row>
    <row r="2037" spans="2:3" x14ac:dyDescent="0.2">
      <c r="B2037" s="13" t="s">
        <v>8219</v>
      </c>
      <c r="C2037" s="13">
        <v>9</v>
      </c>
    </row>
    <row r="2038" spans="2:3" x14ac:dyDescent="0.2">
      <c r="B2038" s="12" t="s">
        <v>8219</v>
      </c>
      <c r="C2038" s="12">
        <v>17</v>
      </c>
    </row>
    <row r="2039" spans="2:3" x14ac:dyDescent="0.2">
      <c r="B2039" s="13" t="s">
        <v>8219</v>
      </c>
      <c r="C2039" s="13">
        <v>33</v>
      </c>
    </row>
    <row r="2040" spans="2:3" x14ac:dyDescent="0.2">
      <c r="B2040" s="12" t="s">
        <v>8219</v>
      </c>
      <c r="C2040" s="12">
        <v>38</v>
      </c>
    </row>
    <row r="2041" spans="2:3" x14ac:dyDescent="0.2">
      <c r="B2041" s="13" t="s">
        <v>8219</v>
      </c>
      <c r="C2041" s="13">
        <v>79</v>
      </c>
    </row>
    <row r="2042" spans="2:3" x14ac:dyDescent="0.2">
      <c r="B2042" s="12" t="s">
        <v>8219</v>
      </c>
      <c r="C2042" s="12">
        <v>46</v>
      </c>
    </row>
    <row r="2043" spans="2:3" x14ac:dyDescent="0.2">
      <c r="B2043" s="13" t="s">
        <v>8219</v>
      </c>
      <c r="C2043" s="13">
        <v>20</v>
      </c>
    </row>
    <row r="2044" spans="2:3" x14ac:dyDescent="0.2">
      <c r="B2044" s="12" t="s">
        <v>8219</v>
      </c>
      <c r="C2044" s="12">
        <v>20</v>
      </c>
    </row>
    <row r="2045" spans="2:3" x14ac:dyDescent="0.2">
      <c r="B2045" s="13" t="s">
        <v>8219</v>
      </c>
      <c r="C2045" s="13">
        <v>13</v>
      </c>
    </row>
    <row r="2046" spans="2:3" x14ac:dyDescent="0.2">
      <c r="B2046" s="12" t="s">
        <v>8219</v>
      </c>
      <c r="C2046" s="12">
        <v>22</v>
      </c>
    </row>
    <row r="2047" spans="2:3" x14ac:dyDescent="0.2">
      <c r="B2047" s="13" t="s">
        <v>8219</v>
      </c>
      <c r="C2047" s="13">
        <v>36</v>
      </c>
    </row>
    <row r="2048" spans="2:3" x14ac:dyDescent="0.2">
      <c r="B2048" s="12" t="s">
        <v>8219</v>
      </c>
      <c r="C2048" s="12">
        <v>40</v>
      </c>
    </row>
    <row r="2049" spans="2:3" x14ac:dyDescent="0.2">
      <c r="B2049" s="13" t="s">
        <v>8219</v>
      </c>
      <c r="C2049" s="13">
        <v>9</v>
      </c>
    </row>
    <row r="2050" spans="2:3" x14ac:dyDescent="0.2">
      <c r="B2050" s="12" t="s">
        <v>8219</v>
      </c>
      <c r="C2050" s="12">
        <v>19</v>
      </c>
    </row>
    <row r="2051" spans="2:3" x14ac:dyDescent="0.2">
      <c r="B2051" s="13" t="s">
        <v>8219</v>
      </c>
      <c r="C2051" s="13">
        <v>14</v>
      </c>
    </row>
    <row r="2052" spans="2:3" x14ac:dyDescent="0.2">
      <c r="B2052" s="12" t="s">
        <v>8219</v>
      </c>
      <c r="C2052" s="12">
        <v>38</v>
      </c>
    </row>
    <row r="2053" spans="2:3" x14ac:dyDescent="0.2">
      <c r="B2053" s="13" t="s">
        <v>8219</v>
      </c>
      <c r="C2053" s="13">
        <v>58</v>
      </c>
    </row>
    <row r="2054" spans="2:3" x14ac:dyDescent="0.2">
      <c r="B2054" s="12" t="s">
        <v>8219</v>
      </c>
      <c r="C2054" s="12">
        <v>28</v>
      </c>
    </row>
    <row r="2055" spans="2:3" x14ac:dyDescent="0.2">
      <c r="B2055" s="13" t="s">
        <v>8219</v>
      </c>
      <c r="C2055" s="13">
        <v>17</v>
      </c>
    </row>
    <row r="2056" spans="2:3" x14ac:dyDescent="0.2">
      <c r="B2056" s="12" t="s">
        <v>8219</v>
      </c>
      <c r="C2056" s="12">
        <v>12</v>
      </c>
    </row>
    <row r="2057" spans="2:3" x14ac:dyDescent="0.2">
      <c r="B2057" s="13" t="s">
        <v>8219</v>
      </c>
      <c r="C2057" s="13">
        <v>40</v>
      </c>
    </row>
    <row r="2058" spans="2:3" x14ac:dyDescent="0.2">
      <c r="B2058" s="12" t="s">
        <v>8219</v>
      </c>
      <c r="C2058" s="12">
        <v>57</v>
      </c>
    </row>
    <row r="2059" spans="2:3" x14ac:dyDescent="0.2">
      <c r="B2059" s="13" t="s">
        <v>8219</v>
      </c>
      <c r="C2059" s="13">
        <v>114</v>
      </c>
    </row>
    <row r="2060" spans="2:3" x14ac:dyDescent="0.2">
      <c r="B2060" s="12" t="s">
        <v>8219</v>
      </c>
      <c r="C2060" s="12">
        <v>31</v>
      </c>
    </row>
    <row r="2061" spans="2:3" x14ac:dyDescent="0.2">
      <c r="B2061" s="13" t="s">
        <v>8219</v>
      </c>
      <c r="C2061" s="13">
        <v>3</v>
      </c>
    </row>
    <row r="2062" spans="2:3" x14ac:dyDescent="0.2">
      <c r="B2062" s="12" t="s">
        <v>8219</v>
      </c>
      <c r="C2062" s="12">
        <v>16</v>
      </c>
    </row>
    <row r="2063" spans="2:3" x14ac:dyDescent="0.2">
      <c r="B2063" s="13" t="s">
        <v>8219</v>
      </c>
      <c r="C2063" s="13">
        <v>199</v>
      </c>
    </row>
    <row r="2064" spans="2:3" x14ac:dyDescent="0.2">
      <c r="B2064" s="12" t="s">
        <v>8219</v>
      </c>
      <c r="C2064" s="12">
        <v>31</v>
      </c>
    </row>
    <row r="2065" spans="2:3" x14ac:dyDescent="0.2">
      <c r="B2065" s="13" t="s">
        <v>8219</v>
      </c>
      <c r="C2065" s="13">
        <v>30</v>
      </c>
    </row>
    <row r="2066" spans="2:3" x14ac:dyDescent="0.2">
      <c r="B2066" s="12" t="s">
        <v>8219</v>
      </c>
      <c r="C2066" s="12">
        <v>34</v>
      </c>
    </row>
    <row r="2067" spans="2:3" x14ac:dyDescent="0.2">
      <c r="B2067" s="13" t="s">
        <v>8219</v>
      </c>
      <c r="C2067" s="13">
        <v>18</v>
      </c>
    </row>
    <row r="2068" spans="2:3" x14ac:dyDescent="0.2">
      <c r="B2068" s="12" t="s">
        <v>8219</v>
      </c>
      <c r="C2068" s="12">
        <v>67</v>
      </c>
    </row>
    <row r="2069" spans="2:3" x14ac:dyDescent="0.2">
      <c r="B2069" s="13" t="s">
        <v>8219</v>
      </c>
      <c r="C2069" s="13">
        <v>66</v>
      </c>
    </row>
    <row r="2070" spans="2:3" x14ac:dyDescent="0.2">
      <c r="B2070" s="12" t="s">
        <v>8219</v>
      </c>
      <c r="C2070" s="12">
        <v>23</v>
      </c>
    </row>
    <row r="2071" spans="2:3" x14ac:dyDescent="0.2">
      <c r="B2071" s="13" t="s">
        <v>8219</v>
      </c>
      <c r="C2071" s="13">
        <v>126</v>
      </c>
    </row>
    <row r="2072" spans="2:3" x14ac:dyDescent="0.2">
      <c r="B2072" s="12" t="s">
        <v>8219</v>
      </c>
      <c r="C2072" s="12">
        <v>6</v>
      </c>
    </row>
    <row r="2073" spans="2:3" x14ac:dyDescent="0.2">
      <c r="B2073" s="13" t="s">
        <v>8219</v>
      </c>
      <c r="C2073" s="13">
        <v>25</v>
      </c>
    </row>
    <row r="2074" spans="2:3" x14ac:dyDescent="0.2">
      <c r="B2074" s="12" t="s">
        <v>8219</v>
      </c>
      <c r="C2074" s="12">
        <v>39</v>
      </c>
    </row>
    <row r="2075" spans="2:3" x14ac:dyDescent="0.2">
      <c r="B2075" s="13" t="s">
        <v>8219</v>
      </c>
      <c r="C2075" s="13">
        <v>62</v>
      </c>
    </row>
    <row r="2076" spans="2:3" x14ac:dyDescent="0.2">
      <c r="B2076" s="12" t="s">
        <v>8219</v>
      </c>
      <c r="C2076" s="12">
        <v>31</v>
      </c>
    </row>
    <row r="2077" spans="2:3" x14ac:dyDescent="0.2">
      <c r="B2077" s="13" t="s">
        <v>8219</v>
      </c>
      <c r="C2077" s="13">
        <v>274</v>
      </c>
    </row>
    <row r="2078" spans="2:3" x14ac:dyDescent="0.2">
      <c r="B2078" s="12" t="s">
        <v>8219</v>
      </c>
      <c r="C2078" s="12">
        <v>17</v>
      </c>
    </row>
    <row r="2079" spans="2:3" x14ac:dyDescent="0.2">
      <c r="B2079" s="13" t="s">
        <v>8219</v>
      </c>
      <c r="C2079" s="13">
        <v>14</v>
      </c>
    </row>
    <row r="2080" spans="2:3" x14ac:dyDescent="0.2">
      <c r="B2080" s="12" t="s">
        <v>8219</v>
      </c>
      <c r="C2080" s="12">
        <v>60</v>
      </c>
    </row>
    <row r="2081" spans="2:3" x14ac:dyDescent="0.2">
      <c r="B2081" s="13" t="s">
        <v>8219</v>
      </c>
      <c r="C2081" s="13">
        <v>33</v>
      </c>
    </row>
    <row r="2082" spans="2:3" x14ac:dyDescent="0.2">
      <c r="B2082" s="12" t="s">
        <v>8219</v>
      </c>
      <c r="C2082" s="12">
        <v>78</v>
      </c>
    </row>
    <row r="2083" spans="2:3" x14ac:dyDescent="0.2">
      <c r="B2083" s="13" t="s">
        <v>8219</v>
      </c>
      <c r="C2083" s="13">
        <v>30</v>
      </c>
    </row>
    <row r="2084" spans="2:3" x14ac:dyDescent="0.2">
      <c r="B2084" s="12" t="s">
        <v>8219</v>
      </c>
      <c r="C2084" s="12">
        <v>136</v>
      </c>
    </row>
    <row r="2085" spans="2:3" x14ac:dyDescent="0.2">
      <c r="B2085" s="13" t="s">
        <v>8219</v>
      </c>
      <c r="C2085" s="13">
        <v>40</v>
      </c>
    </row>
    <row r="2086" spans="2:3" x14ac:dyDescent="0.2">
      <c r="B2086" s="12" t="s">
        <v>8219</v>
      </c>
      <c r="C2086" s="12">
        <v>18</v>
      </c>
    </row>
    <row r="2087" spans="2:3" x14ac:dyDescent="0.2">
      <c r="B2087" s="13" t="s">
        <v>8219</v>
      </c>
      <c r="C2087" s="13">
        <v>39</v>
      </c>
    </row>
    <row r="2088" spans="2:3" x14ac:dyDescent="0.2">
      <c r="B2088" s="12" t="s">
        <v>8219</v>
      </c>
      <c r="C2088" s="12">
        <v>21</v>
      </c>
    </row>
    <row r="2089" spans="2:3" x14ac:dyDescent="0.2">
      <c r="B2089" s="13" t="s">
        <v>8219</v>
      </c>
      <c r="C2089" s="13">
        <v>30</v>
      </c>
    </row>
    <row r="2090" spans="2:3" x14ac:dyDescent="0.2">
      <c r="B2090" s="12" t="s">
        <v>8219</v>
      </c>
      <c r="C2090" s="12">
        <v>27</v>
      </c>
    </row>
    <row r="2091" spans="2:3" x14ac:dyDescent="0.2">
      <c r="B2091" s="13" t="s">
        <v>8219</v>
      </c>
      <c r="C2091" s="13">
        <v>35</v>
      </c>
    </row>
    <row r="2092" spans="2:3" x14ac:dyDescent="0.2">
      <c r="B2092" s="12" t="s">
        <v>8219</v>
      </c>
      <c r="C2092" s="12">
        <v>13</v>
      </c>
    </row>
    <row r="2093" spans="2:3" x14ac:dyDescent="0.2">
      <c r="B2093" s="13" t="s">
        <v>8219</v>
      </c>
      <c r="C2093" s="13">
        <v>23</v>
      </c>
    </row>
    <row r="2094" spans="2:3" x14ac:dyDescent="0.2">
      <c r="B2094" s="12" t="s">
        <v>8219</v>
      </c>
      <c r="C2094" s="12">
        <v>39</v>
      </c>
    </row>
    <row r="2095" spans="2:3" x14ac:dyDescent="0.2">
      <c r="B2095" s="13" t="s">
        <v>8219</v>
      </c>
      <c r="C2095" s="13">
        <v>35</v>
      </c>
    </row>
    <row r="2096" spans="2:3" x14ac:dyDescent="0.2">
      <c r="B2096" s="12" t="s">
        <v>8219</v>
      </c>
      <c r="C2096" s="12">
        <v>27</v>
      </c>
    </row>
    <row r="2097" spans="2:3" x14ac:dyDescent="0.2">
      <c r="B2097" s="13" t="s">
        <v>8219</v>
      </c>
      <c r="C2097" s="13">
        <v>21</v>
      </c>
    </row>
    <row r="2098" spans="2:3" x14ac:dyDescent="0.2">
      <c r="B2098" s="12" t="s">
        <v>8219</v>
      </c>
      <c r="C2098" s="12">
        <v>104</v>
      </c>
    </row>
    <row r="2099" spans="2:3" x14ac:dyDescent="0.2">
      <c r="B2099" s="13" t="s">
        <v>8219</v>
      </c>
      <c r="C2099" s="13">
        <v>19</v>
      </c>
    </row>
    <row r="2100" spans="2:3" x14ac:dyDescent="0.2">
      <c r="B2100" s="12" t="s">
        <v>8219</v>
      </c>
      <c r="C2100" s="12">
        <v>97</v>
      </c>
    </row>
    <row r="2101" spans="2:3" x14ac:dyDescent="0.2">
      <c r="B2101" s="13" t="s">
        <v>8219</v>
      </c>
      <c r="C2101" s="13">
        <v>27</v>
      </c>
    </row>
    <row r="2102" spans="2:3" x14ac:dyDescent="0.2">
      <c r="B2102" s="12" t="s">
        <v>8219</v>
      </c>
      <c r="C2102" s="12">
        <v>24</v>
      </c>
    </row>
    <row r="2103" spans="2:3" x14ac:dyDescent="0.2">
      <c r="B2103" s="13" t="s">
        <v>8219</v>
      </c>
      <c r="C2103" s="13">
        <v>13</v>
      </c>
    </row>
    <row r="2104" spans="2:3" x14ac:dyDescent="0.2">
      <c r="B2104" s="12" t="s">
        <v>8219</v>
      </c>
      <c r="C2104" s="12">
        <v>46</v>
      </c>
    </row>
    <row r="2105" spans="2:3" x14ac:dyDescent="0.2">
      <c r="B2105" s="13" t="s">
        <v>8219</v>
      </c>
      <c r="C2105" s="13">
        <v>4</v>
      </c>
    </row>
    <row r="2106" spans="2:3" x14ac:dyDescent="0.2">
      <c r="B2106" s="12" t="s">
        <v>8219</v>
      </c>
      <c r="C2106" s="12">
        <v>40</v>
      </c>
    </row>
    <row r="2107" spans="2:3" x14ac:dyDescent="0.2">
      <c r="B2107" s="13" t="s">
        <v>8219</v>
      </c>
      <c r="C2107" s="13">
        <v>44</v>
      </c>
    </row>
    <row r="2108" spans="2:3" x14ac:dyDescent="0.2">
      <c r="B2108" s="12" t="s">
        <v>8219</v>
      </c>
      <c r="C2108" s="12">
        <v>35</v>
      </c>
    </row>
    <row r="2109" spans="2:3" x14ac:dyDescent="0.2">
      <c r="B2109" s="13" t="s">
        <v>8219</v>
      </c>
      <c r="C2109" s="13">
        <v>63</v>
      </c>
    </row>
    <row r="2110" spans="2:3" x14ac:dyDescent="0.2">
      <c r="B2110" s="12" t="s">
        <v>8219</v>
      </c>
      <c r="C2110" s="12">
        <v>89</v>
      </c>
    </row>
    <row r="2111" spans="2:3" x14ac:dyDescent="0.2">
      <c r="B2111" s="13" t="s">
        <v>8219</v>
      </c>
      <c r="C2111" s="13">
        <v>15</v>
      </c>
    </row>
    <row r="2112" spans="2:3" x14ac:dyDescent="0.2">
      <c r="B2112" s="12" t="s">
        <v>8219</v>
      </c>
      <c r="C2112" s="12">
        <v>46</v>
      </c>
    </row>
    <row r="2113" spans="2:3" x14ac:dyDescent="0.2">
      <c r="B2113" s="13" t="s">
        <v>8219</v>
      </c>
      <c r="C2113" s="13">
        <v>33</v>
      </c>
    </row>
    <row r="2114" spans="2:3" x14ac:dyDescent="0.2">
      <c r="B2114" s="12" t="s">
        <v>8219</v>
      </c>
      <c r="C2114" s="12">
        <v>52</v>
      </c>
    </row>
    <row r="2115" spans="2:3" x14ac:dyDescent="0.2">
      <c r="B2115" s="13" t="s">
        <v>8219</v>
      </c>
      <c r="C2115" s="13">
        <v>7</v>
      </c>
    </row>
    <row r="2116" spans="2:3" x14ac:dyDescent="0.2">
      <c r="B2116" s="12" t="s">
        <v>8219</v>
      </c>
      <c r="C2116" s="12">
        <v>28</v>
      </c>
    </row>
    <row r="2117" spans="2:3" x14ac:dyDescent="0.2">
      <c r="B2117" s="13" t="s">
        <v>8219</v>
      </c>
      <c r="C2117" s="13">
        <v>11</v>
      </c>
    </row>
    <row r="2118" spans="2:3" x14ac:dyDescent="0.2">
      <c r="B2118" s="12" t="s">
        <v>8219</v>
      </c>
      <c r="C2118" s="12">
        <v>15</v>
      </c>
    </row>
    <row r="2119" spans="2:3" x14ac:dyDescent="0.2">
      <c r="B2119" s="13" t="s">
        <v>8219</v>
      </c>
      <c r="C2119" s="13">
        <v>30</v>
      </c>
    </row>
    <row r="2120" spans="2:3" x14ac:dyDescent="0.2">
      <c r="B2120" s="12" t="s">
        <v>8219</v>
      </c>
      <c r="C2120" s="12">
        <v>27</v>
      </c>
    </row>
    <row r="2121" spans="2:3" x14ac:dyDescent="0.2">
      <c r="B2121" s="13" t="s">
        <v>8219</v>
      </c>
      <c r="C2121" s="13">
        <v>28</v>
      </c>
    </row>
    <row r="2122" spans="2:3" x14ac:dyDescent="0.2">
      <c r="B2122" s="12" t="s">
        <v>8219</v>
      </c>
      <c r="C2122" s="12">
        <v>17</v>
      </c>
    </row>
    <row r="2123" spans="2:3" x14ac:dyDescent="0.2">
      <c r="B2123" s="13" t="s">
        <v>8219</v>
      </c>
      <c r="C2123" s="13">
        <v>50</v>
      </c>
    </row>
    <row r="2124" spans="2:3" x14ac:dyDescent="0.2">
      <c r="B2124" s="12" t="s">
        <v>8219</v>
      </c>
      <c r="C2124" s="12">
        <v>26</v>
      </c>
    </row>
    <row r="2125" spans="2:3" x14ac:dyDescent="0.2">
      <c r="B2125" s="13" t="s">
        <v>8219</v>
      </c>
      <c r="C2125" s="13">
        <v>88</v>
      </c>
    </row>
    <row r="2126" spans="2:3" x14ac:dyDescent="0.2">
      <c r="B2126" s="12" t="s">
        <v>8219</v>
      </c>
      <c r="C2126" s="12">
        <v>91</v>
      </c>
    </row>
    <row r="2127" spans="2:3" x14ac:dyDescent="0.2">
      <c r="B2127" s="13" t="s">
        <v>8219</v>
      </c>
      <c r="C2127" s="13">
        <v>3</v>
      </c>
    </row>
    <row r="2128" spans="2:3" x14ac:dyDescent="0.2">
      <c r="B2128" s="12" t="s">
        <v>8219</v>
      </c>
      <c r="C2128" s="12">
        <v>28</v>
      </c>
    </row>
    <row r="2129" spans="2:3" x14ac:dyDescent="0.2">
      <c r="B2129" s="13" t="s">
        <v>8219</v>
      </c>
      <c r="C2129" s="13">
        <v>77</v>
      </c>
    </row>
    <row r="2130" spans="2:3" x14ac:dyDescent="0.2">
      <c r="B2130" s="12" t="s">
        <v>8219</v>
      </c>
      <c r="C2130" s="12">
        <v>27</v>
      </c>
    </row>
    <row r="2131" spans="2:3" x14ac:dyDescent="0.2">
      <c r="B2131" s="13" t="s">
        <v>8219</v>
      </c>
      <c r="C2131" s="13">
        <v>107</v>
      </c>
    </row>
    <row r="2132" spans="2:3" x14ac:dyDescent="0.2">
      <c r="B2132" s="12" t="s">
        <v>8219</v>
      </c>
      <c r="C2132" s="12">
        <v>96</v>
      </c>
    </row>
    <row r="2133" spans="2:3" x14ac:dyDescent="0.2">
      <c r="B2133" s="13" t="s">
        <v>8219</v>
      </c>
      <c r="C2133" s="13">
        <v>56</v>
      </c>
    </row>
    <row r="2134" spans="2:3" x14ac:dyDescent="0.2">
      <c r="B2134" s="12" t="s">
        <v>8219</v>
      </c>
      <c r="C2134" s="12">
        <v>58</v>
      </c>
    </row>
    <row r="2135" spans="2:3" x14ac:dyDescent="0.2">
      <c r="B2135" s="13" t="s">
        <v>8219</v>
      </c>
      <c r="C2135" s="13">
        <v>15</v>
      </c>
    </row>
    <row r="2136" spans="2:3" x14ac:dyDescent="0.2">
      <c r="B2136" s="12" t="s">
        <v>8219</v>
      </c>
      <c r="C2136" s="12">
        <v>20</v>
      </c>
    </row>
    <row r="2137" spans="2:3" x14ac:dyDescent="0.2">
      <c r="B2137" s="13" t="s">
        <v>8219</v>
      </c>
      <c r="C2137" s="13">
        <v>38</v>
      </c>
    </row>
    <row r="2138" spans="2:3" x14ac:dyDescent="0.2">
      <c r="B2138" s="12" t="s">
        <v>8219</v>
      </c>
      <c r="C2138" s="12">
        <v>33</v>
      </c>
    </row>
    <row r="2139" spans="2:3" x14ac:dyDescent="0.2">
      <c r="B2139" s="13" t="s">
        <v>8219</v>
      </c>
      <c r="C2139" s="13">
        <v>57</v>
      </c>
    </row>
    <row r="2140" spans="2:3" x14ac:dyDescent="0.2">
      <c r="B2140" s="12" t="s">
        <v>8219</v>
      </c>
      <c r="C2140" s="12">
        <v>25</v>
      </c>
    </row>
    <row r="2141" spans="2:3" x14ac:dyDescent="0.2">
      <c r="B2141" s="13" t="s">
        <v>8219</v>
      </c>
      <c r="C2141" s="13">
        <v>14</v>
      </c>
    </row>
    <row r="2142" spans="2:3" x14ac:dyDescent="0.2">
      <c r="B2142" s="12" t="s">
        <v>8219</v>
      </c>
      <c r="C2142" s="12">
        <v>94</v>
      </c>
    </row>
    <row r="2143" spans="2:3" x14ac:dyDescent="0.2">
      <c r="B2143" s="13" t="s">
        <v>8219</v>
      </c>
      <c r="C2143" s="13">
        <v>59</v>
      </c>
    </row>
    <row r="2144" spans="2:3" x14ac:dyDescent="0.2">
      <c r="B2144" s="12" t="s">
        <v>8219</v>
      </c>
      <c r="C2144" s="12">
        <v>36</v>
      </c>
    </row>
    <row r="2145" spans="2:3" x14ac:dyDescent="0.2">
      <c r="B2145" s="13" t="s">
        <v>8219</v>
      </c>
      <c r="C2145" s="13">
        <v>115</v>
      </c>
    </row>
    <row r="2146" spans="2:3" x14ac:dyDescent="0.2">
      <c r="B2146" s="12" t="s">
        <v>8219</v>
      </c>
      <c r="C2146" s="12">
        <v>30</v>
      </c>
    </row>
    <row r="2147" spans="2:3" x14ac:dyDescent="0.2">
      <c r="B2147" s="13" t="s">
        <v>8219</v>
      </c>
      <c r="C2147" s="13">
        <v>52</v>
      </c>
    </row>
    <row r="2148" spans="2:3" x14ac:dyDescent="0.2">
      <c r="B2148" s="12" t="s">
        <v>8219</v>
      </c>
      <c r="C2148" s="12">
        <v>27</v>
      </c>
    </row>
    <row r="2149" spans="2:3" x14ac:dyDescent="0.2">
      <c r="B2149" s="13" t="s">
        <v>8219</v>
      </c>
      <c r="C2149" s="13">
        <v>24</v>
      </c>
    </row>
    <row r="2150" spans="2:3" x14ac:dyDescent="0.2">
      <c r="B2150" s="12" t="s">
        <v>8219</v>
      </c>
      <c r="C2150" s="12">
        <v>10</v>
      </c>
    </row>
    <row r="2151" spans="2:3" x14ac:dyDescent="0.2">
      <c r="B2151" s="13" t="s">
        <v>8219</v>
      </c>
      <c r="C2151" s="13">
        <v>30</v>
      </c>
    </row>
    <row r="2152" spans="2:3" x14ac:dyDescent="0.2">
      <c r="B2152" s="12" t="s">
        <v>8219</v>
      </c>
      <c r="C2152" s="12">
        <v>71</v>
      </c>
    </row>
    <row r="2153" spans="2:3" x14ac:dyDescent="0.2">
      <c r="B2153" s="13" t="s">
        <v>8219</v>
      </c>
      <c r="C2153" s="13">
        <v>10</v>
      </c>
    </row>
    <row r="2154" spans="2:3" x14ac:dyDescent="0.2">
      <c r="B2154" s="12" t="s">
        <v>8219</v>
      </c>
      <c r="C2154" s="12">
        <v>24</v>
      </c>
    </row>
    <row r="2155" spans="2:3" x14ac:dyDescent="0.2">
      <c r="B2155" s="13" t="s">
        <v>8219</v>
      </c>
      <c r="C2155" s="13">
        <v>38</v>
      </c>
    </row>
    <row r="2156" spans="2:3" x14ac:dyDescent="0.2">
      <c r="B2156" s="12" t="s">
        <v>8219</v>
      </c>
      <c r="C2156" s="12">
        <v>26</v>
      </c>
    </row>
    <row r="2157" spans="2:3" x14ac:dyDescent="0.2">
      <c r="B2157" s="13" t="s">
        <v>8219</v>
      </c>
      <c r="C2157" s="13">
        <v>19</v>
      </c>
    </row>
    <row r="2158" spans="2:3" x14ac:dyDescent="0.2">
      <c r="B2158" s="12" t="s">
        <v>8219</v>
      </c>
      <c r="C2158" s="12">
        <v>11</v>
      </c>
    </row>
    <row r="2159" spans="2:3" x14ac:dyDescent="0.2">
      <c r="B2159" s="13" t="s">
        <v>8219</v>
      </c>
      <c r="C2159" s="13">
        <v>27</v>
      </c>
    </row>
    <row r="2160" spans="2:3" x14ac:dyDescent="0.2">
      <c r="B2160" s="12" t="s">
        <v>8219</v>
      </c>
      <c r="C2160" s="12">
        <v>34</v>
      </c>
    </row>
    <row r="2161" spans="2:3" x14ac:dyDescent="0.2">
      <c r="B2161" s="13" t="s">
        <v>8219</v>
      </c>
      <c r="C2161" s="13">
        <v>20</v>
      </c>
    </row>
    <row r="2162" spans="2:3" x14ac:dyDescent="0.2">
      <c r="B2162" s="12" t="s">
        <v>8219</v>
      </c>
      <c r="C2162" s="12">
        <v>37</v>
      </c>
    </row>
    <row r="2163" spans="2:3" x14ac:dyDescent="0.2">
      <c r="B2163" s="13" t="s">
        <v>8219</v>
      </c>
      <c r="C2163" s="13">
        <v>20</v>
      </c>
    </row>
    <row r="2164" spans="2:3" x14ac:dyDescent="0.2">
      <c r="B2164" s="12" t="s">
        <v>8219</v>
      </c>
      <c r="C2164" s="12">
        <v>10</v>
      </c>
    </row>
    <row r="2165" spans="2:3" x14ac:dyDescent="0.2">
      <c r="B2165" s="13" t="s">
        <v>8219</v>
      </c>
      <c r="C2165" s="13">
        <v>26</v>
      </c>
    </row>
    <row r="2166" spans="2:3" x14ac:dyDescent="0.2">
      <c r="B2166" s="12" t="s">
        <v>8219</v>
      </c>
      <c r="C2166" s="12">
        <v>20</v>
      </c>
    </row>
    <row r="2167" spans="2:3" x14ac:dyDescent="0.2">
      <c r="B2167" s="13" t="s">
        <v>8219</v>
      </c>
      <c r="C2167" s="13">
        <v>46</v>
      </c>
    </row>
    <row r="2168" spans="2:3" x14ac:dyDescent="0.2">
      <c r="B2168" s="12" t="s">
        <v>8219</v>
      </c>
      <c r="C2168" s="12">
        <v>76</v>
      </c>
    </row>
    <row r="2169" spans="2:3" x14ac:dyDescent="0.2">
      <c r="B2169" s="13" t="s">
        <v>8219</v>
      </c>
      <c r="C2169" s="13">
        <v>41</v>
      </c>
    </row>
    <row r="2170" spans="2:3" x14ac:dyDescent="0.2">
      <c r="B2170" s="12" t="s">
        <v>8219</v>
      </c>
      <c r="C2170" s="12">
        <v>7</v>
      </c>
    </row>
    <row r="2171" spans="2:3" x14ac:dyDescent="0.2">
      <c r="B2171" s="13" t="s">
        <v>8219</v>
      </c>
      <c r="C2171" s="13">
        <v>49</v>
      </c>
    </row>
    <row r="2172" spans="2:3" x14ac:dyDescent="0.2">
      <c r="B2172" s="12" t="s">
        <v>8219</v>
      </c>
      <c r="C2172" s="12">
        <v>26</v>
      </c>
    </row>
    <row r="2173" spans="2:3" x14ac:dyDescent="0.2">
      <c r="B2173" s="13" t="s">
        <v>8219</v>
      </c>
      <c r="C2173" s="13">
        <v>65</v>
      </c>
    </row>
    <row r="2174" spans="2:3" x14ac:dyDescent="0.2">
      <c r="B2174" s="12" t="s">
        <v>8219</v>
      </c>
      <c r="C2174" s="12">
        <v>28</v>
      </c>
    </row>
    <row r="2175" spans="2:3" x14ac:dyDescent="0.2">
      <c r="B2175" s="13" t="s">
        <v>8219</v>
      </c>
      <c r="C2175" s="13">
        <v>8</v>
      </c>
    </row>
    <row r="2176" spans="2:3" x14ac:dyDescent="0.2">
      <c r="B2176" s="12" t="s">
        <v>8219</v>
      </c>
      <c r="C2176" s="12">
        <v>3</v>
      </c>
    </row>
    <row r="2177" spans="2:3" x14ac:dyDescent="0.2">
      <c r="B2177" s="13" t="s">
        <v>8219</v>
      </c>
      <c r="C2177" s="13">
        <v>9</v>
      </c>
    </row>
    <row r="2178" spans="2:3" x14ac:dyDescent="0.2">
      <c r="B2178" s="12" t="s">
        <v>8219</v>
      </c>
      <c r="C2178" s="12">
        <v>9</v>
      </c>
    </row>
    <row r="2179" spans="2:3" x14ac:dyDescent="0.2">
      <c r="B2179" s="13" t="s">
        <v>8219</v>
      </c>
      <c r="C2179" s="13">
        <v>20</v>
      </c>
    </row>
    <row r="2180" spans="2:3" x14ac:dyDescent="0.2">
      <c r="B2180" s="12" t="s">
        <v>8219</v>
      </c>
      <c r="C2180" s="12">
        <v>57</v>
      </c>
    </row>
    <row r="2181" spans="2:3" x14ac:dyDescent="0.2">
      <c r="B2181" s="13" t="s">
        <v>8219</v>
      </c>
      <c r="C2181" s="13">
        <v>8</v>
      </c>
    </row>
    <row r="2182" spans="2:3" x14ac:dyDescent="0.2">
      <c r="B2182" s="12" t="s">
        <v>8219</v>
      </c>
      <c r="C2182" s="12">
        <v>14</v>
      </c>
    </row>
    <row r="2183" spans="2:3" x14ac:dyDescent="0.2">
      <c r="B2183" s="13" t="s">
        <v>8219</v>
      </c>
      <c r="C2183" s="13">
        <v>17</v>
      </c>
    </row>
    <row r="2184" spans="2:3" x14ac:dyDescent="0.2">
      <c r="B2184" s="12" t="s">
        <v>8219</v>
      </c>
      <c r="C2184" s="12">
        <v>100</v>
      </c>
    </row>
    <row r="2185" spans="2:3" x14ac:dyDescent="0.2">
      <c r="B2185" s="13" t="s">
        <v>8219</v>
      </c>
      <c r="C2185" s="13">
        <v>32</v>
      </c>
    </row>
    <row r="2186" spans="2:3" x14ac:dyDescent="0.2">
      <c r="B2186" s="12" t="s">
        <v>8219</v>
      </c>
      <c r="C2186" s="12">
        <v>3</v>
      </c>
    </row>
  </sheetData>
  <conditionalFormatting sqref="B2:B2186">
    <cfRule type="containsText" dxfId="7" priority="5" operator="containsText" text="live">
      <formula>NOT(ISERROR(SEARCH("live",B2)))</formula>
    </cfRule>
    <cfRule type="containsText" dxfId="6" priority="6" operator="containsText" text="canceled">
      <formula>NOT(ISERROR(SEARCH("canceled",B2)))</formula>
    </cfRule>
    <cfRule type="containsText" dxfId="5" priority="7" operator="containsText" text="successful">
      <formula>NOT(ISERROR(SEARCH("successful",B2)))</formula>
    </cfRule>
    <cfRule type="containsText" dxfId="4" priority="8" operator="containsText" text="failed">
      <formula>NOT(ISERROR(SEARCH("failed",B2)))</formula>
    </cfRule>
  </conditionalFormatting>
  <conditionalFormatting sqref="E2:E1531">
    <cfRule type="containsText" dxfId="3" priority="1" operator="containsText" text="live">
      <formula>NOT(ISERROR(SEARCH("live",E2)))</formula>
    </cfRule>
    <cfRule type="containsText" dxfId="2" priority="2" operator="containsText" text="canceled">
      <formula>NOT(ISERROR(SEARCH("canceled",E2)))</formula>
    </cfRule>
    <cfRule type="containsText" dxfId="1" priority="3" operator="containsText" text="successful">
      <formula>NOT(ISERROR(SEARCH("successful",E2)))</formula>
    </cfRule>
    <cfRule type="containsText" dxfId="0" priority="4" operator="containsText" text="failed">
      <formula>NOT(ISERROR(SEARCH("failed",E2)))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vt:lpstr>
      <vt:lpstr>Category</vt:lpstr>
      <vt:lpstr>Sub-Category</vt:lpstr>
      <vt:lpstr>Date</vt:lpstr>
      <vt:lpstr>Bonus</vt:lpstr>
      <vt:lpstr>Bonus Statistcal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Esther Kim</cp:lastModifiedBy>
  <dcterms:created xsi:type="dcterms:W3CDTF">2017-04-20T15:17:24Z</dcterms:created>
  <dcterms:modified xsi:type="dcterms:W3CDTF">2020-12-08T01:29:50Z</dcterms:modified>
</cp:coreProperties>
</file>