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0" windowWidth="14115" windowHeight="4425" activeTab="5"/>
  </bookViews>
  <sheets>
    <sheet name="Stürmer" sheetId="2" r:id="rId1"/>
    <sheet name="Mittelfeld" sheetId="3" r:id="rId2"/>
    <sheet name="Abwehr" sheetId="4" r:id="rId3"/>
    <sheet name="whoscored" sheetId="5" r:id="rId4"/>
    <sheet name="Gesamtdatenbank" sheetId="6" r:id="rId5"/>
    <sheet name="BundesligaData3" sheetId="8" r:id="rId6"/>
    <sheet name="gelöscht" sheetId="7" r:id="rId7"/>
  </sheets>
  <calcPr calcId="145621" concurrentCalc="0"/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" i="8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3" i="6"/>
  <c r="M4" i="6"/>
  <c r="N4" i="6"/>
  <c r="O4" i="6"/>
  <c r="M5" i="6"/>
  <c r="N5" i="6"/>
  <c r="O5" i="6"/>
  <c r="M6" i="6"/>
  <c r="N6" i="6"/>
  <c r="O6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M13" i="6"/>
  <c r="N13" i="6"/>
  <c r="O13" i="6"/>
  <c r="M14" i="6"/>
  <c r="N14" i="6"/>
  <c r="O14" i="6"/>
  <c r="M15" i="6"/>
  <c r="N15" i="6"/>
  <c r="O15" i="6"/>
  <c r="M16" i="6"/>
  <c r="N16" i="6"/>
  <c r="O16" i="6"/>
  <c r="M17" i="6"/>
  <c r="N17" i="6"/>
  <c r="O17" i="6"/>
  <c r="M18" i="6"/>
  <c r="N18" i="6"/>
  <c r="O18" i="6"/>
  <c r="M19" i="6"/>
  <c r="N19" i="6"/>
  <c r="O19" i="6"/>
  <c r="M20" i="6"/>
  <c r="N20" i="6"/>
  <c r="O20" i="6"/>
  <c r="M21" i="6"/>
  <c r="N21" i="6"/>
  <c r="O21" i="6"/>
  <c r="M22" i="6"/>
  <c r="N22" i="6"/>
  <c r="O22" i="6"/>
  <c r="M23" i="6"/>
  <c r="N23" i="6"/>
  <c r="O23" i="6"/>
  <c r="M24" i="6"/>
  <c r="N24" i="6"/>
  <c r="O24" i="6"/>
  <c r="M25" i="6"/>
  <c r="N25" i="6"/>
  <c r="O25" i="6"/>
  <c r="M26" i="6"/>
  <c r="N26" i="6"/>
  <c r="O26" i="6"/>
  <c r="M27" i="6"/>
  <c r="N27" i="6"/>
  <c r="O27" i="6"/>
  <c r="M28" i="6"/>
  <c r="N28" i="6"/>
  <c r="O28" i="6"/>
  <c r="M29" i="6"/>
  <c r="N29" i="6"/>
  <c r="O29" i="6"/>
  <c r="M30" i="6"/>
  <c r="N30" i="6"/>
  <c r="O30" i="6"/>
  <c r="M31" i="6"/>
  <c r="N31" i="6"/>
  <c r="O31" i="6"/>
  <c r="M32" i="6"/>
  <c r="N32" i="6"/>
  <c r="O32" i="6"/>
  <c r="M33" i="6"/>
  <c r="N33" i="6"/>
  <c r="O33" i="6"/>
  <c r="M34" i="6"/>
  <c r="N34" i="6"/>
  <c r="O34" i="6"/>
  <c r="M35" i="6"/>
  <c r="N35" i="6"/>
  <c r="O35" i="6"/>
  <c r="M36" i="6"/>
  <c r="N36" i="6"/>
  <c r="O36" i="6"/>
  <c r="M37" i="6"/>
  <c r="N37" i="6"/>
  <c r="O37" i="6"/>
  <c r="M38" i="6"/>
  <c r="N38" i="6"/>
  <c r="O38" i="6"/>
  <c r="M39" i="6"/>
  <c r="N39" i="6"/>
  <c r="O39" i="6"/>
  <c r="M40" i="6"/>
  <c r="N40" i="6"/>
  <c r="O40" i="6"/>
  <c r="M41" i="6"/>
  <c r="N41" i="6"/>
  <c r="O41" i="6"/>
  <c r="M42" i="6"/>
  <c r="N42" i="6"/>
  <c r="O42" i="6"/>
  <c r="M43" i="6"/>
  <c r="N43" i="6"/>
  <c r="O43" i="6"/>
  <c r="M44" i="6"/>
  <c r="N44" i="6"/>
  <c r="O44" i="6"/>
  <c r="M45" i="6"/>
  <c r="N45" i="6"/>
  <c r="O45" i="6"/>
  <c r="M46" i="6"/>
  <c r="N46" i="6"/>
  <c r="O46" i="6"/>
  <c r="M47" i="6"/>
  <c r="N47" i="6"/>
  <c r="O47" i="6"/>
  <c r="M48" i="6"/>
  <c r="N48" i="6"/>
  <c r="O48" i="6"/>
  <c r="M49" i="6"/>
  <c r="N49" i="6"/>
  <c r="O49" i="6"/>
  <c r="M50" i="6"/>
  <c r="N50" i="6"/>
  <c r="O50" i="6"/>
  <c r="M51" i="6"/>
  <c r="N51" i="6"/>
  <c r="O51" i="6"/>
  <c r="M52" i="6"/>
  <c r="N52" i="6"/>
  <c r="O52" i="6"/>
  <c r="M53" i="6"/>
  <c r="N53" i="6"/>
  <c r="O53" i="6"/>
  <c r="M54" i="6"/>
  <c r="N54" i="6"/>
  <c r="O54" i="6"/>
  <c r="M55" i="6"/>
  <c r="N55" i="6"/>
  <c r="O55" i="6"/>
  <c r="M56" i="6"/>
  <c r="N56" i="6"/>
  <c r="O56" i="6"/>
  <c r="M57" i="6"/>
  <c r="N57" i="6"/>
  <c r="O57" i="6"/>
  <c r="M58" i="6"/>
  <c r="N58" i="6"/>
  <c r="O58" i="6"/>
  <c r="M59" i="6"/>
  <c r="N59" i="6"/>
  <c r="O59" i="6"/>
  <c r="M60" i="6"/>
  <c r="N60" i="6"/>
  <c r="O60" i="6"/>
  <c r="M61" i="6"/>
  <c r="N61" i="6"/>
  <c r="O61" i="6"/>
  <c r="M62" i="6"/>
  <c r="N62" i="6"/>
  <c r="O62" i="6"/>
  <c r="M63" i="6"/>
  <c r="N63" i="6"/>
  <c r="O63" i="6"/>
  <c r="M64" i="6"/>
  <c r="N64" i="6"/>
  <c r="O64" i="6"/>
  <c r="M65" i="6"/>
  <c r="N65" i="6"/>
  <c r="O65" i="6"/>
  <c r="M66" i="6"/>
  <c r="N66" i="6"/>
  <c r="O66" i="6"/>
  <c r="M67" i="6"/>
  <c r="N67" i="6"/>
  <c r="O67" i="6"/>
  <c r="M68" i="6"/>
  <c r="N68" i="6"/>
  <c r="O68" i="6"/>
  <c r="M69" i="6"/>
  <c r="N69" i="6"/>
  <c r="O69" i="6"/>
  <c r="M70" i="6"/>
  <c r="N70" i="6"/>
  <c r="O70" i="6"/>
  <c r="M71" i="6"/>
  <c r="N71" i="6"/>
  <c r="O71" i="6"/>
  <c r="M72" i="6"/>
  <c r="N72" i="6"/>
  <c r="O72" i="6"/>
  <c r="M73" i="6"/>
  <c r="N73" i="6"/>
  <c r="O73" i="6"/>
  <c r="M74" i="6"/>
  <c r="N74" i="6"/>
  <c r="O74" i="6"/>
  <c r="M75" i="6"/>
  <c r="N75" i="6"/>
  <c r="O75" i="6"/>
  <c r="M76" i="6"/>
  <c r="N76" i="6"/>
  <c r="O76" i="6"/>
  <c r="M77" i="6"/>
  <c r="N77" i="6"/>
  <c r="O77" i="6"/>
  <c r="M78" i="6"/>
  <c r="N78" i="6"/>
  <c r="O78" i="6"/>
  <c r="M79" i="6"/>
  <c r="N79" i="6"/>
  <c r="O79" i="6"/>
  <c r="M80" i="6"/>
  <c r="N80" i="6"/>
  <c r="O80" i="6"/>
  <c r="M81" i="6"/>
  <c r="N81" i="6"/>
  <c r="O81" i="6"/>
  <c r="M82" i="6"/>
  <c r="N82" i="6"/>
  <c r="O82" i="6"/>
  <c r="M83" i="6"/>
  <c r="N83" i="6"/>
  <c r="O83" i="6"/>
  <c r="M84" i="6"/>
  <c r="N84" i="6"/>
  <c r="O84" i="6"/>
  <c r="M85" i="6"/>
  <c r="N85" i="6"/>
  <c r="O85" i="6"/>
  <c r="M86" i="6"/>
  <c r="N86" i="6"/>
  <c r="O86" i="6"/>
  <c r="M87" i="6"/>
  <c r="N87" i="6"/>
  <c r="O87" i="6"/>
  <c r="M88" i="6"/>
  <c r="N88" i="6"/>
  <c r="O88" i="6"/>
  <c r="M89" i="6"/>
  <c r="N89" i="6"/>
  <c r="O89" i="6"/>
  <c r="M90" i="6"/>
  <c r="N90" i="6"/>
  <c r="O90" i="6"/>
  <c r="M91" i="6"/>
  <c r="N91" i="6"/>
  <c r="O91" i="6"/>
  <c r="M92" i="6"/>
  <c r="N92" i="6"/>
  <c r="O92" i="6"/>
  <c r="M93" i="6"/>
  <c r="N93" i="6"/>
  <c r="O93" i="6"/>
  <c r="M94" i="6"/>
  <c r="N94" i="6"/>
  <c r="O94" i="6"/>
  <c r="M95" i="6"/>
  <c r="N95" i="6"/>
  <c r="O95" i="6"/>
  <c r="M96" i="6"/>
  <c r="N96" i="6"/>
  <c r="O96" i="6"/>
  <c r="M97" i="6"/>
  <c r="N97" i="6"/>
  <c r="O97" i="6"/>
  <c r="M98" i="6"/>
  <c r="N98" i="6"/>
  <c r="O98" i="6"/>
  <c r="M99" i="6"/>
  <c r="N99" i="6"/>
  <c r="O99" i="6"/>
  <c r="M100" i="6"/>
  <c r="N100" i="6"/>
  <c r="O100" i="6"/>
  <c r="M101" i="6"/>
  <c r="N101" i="6"/>
  <c r="O101" i="6"/>
  <c r="M102" i="6"/>
  <c r="N102" i="6"/>
  <c r="O102" i="6"/>
  <c r="M103" i="6"/>
  <c r="N103" i="6"/>
  <c r="O103" i="6"/>
  <c r="M104" i="6"/>
  <c r="N104" i="6"/>
  <c r="O104" i="6"/>
  <c r="M105" i="6"/>
  <c r="N105" i="6"/>
  <c r="O105" i="6"/>
  <c r="M106" i="6"/>
  <c r="N106" i="6"/>
  <c r="O106" i="6"/>
  <c r="M107" i="6"/>
  <c r="N107" i="6"/>
  <c r="O107" i="6"/>
  <c r="M108" i="6"/>
  <c r="N108" i="6"/>
  <c r="O108" i="6"/>
  <c r="M109" i="6"/>
  <c r="N109" i="6"/>
  <c r="O109" i="6"/>
  <c r="M110" i="6"/>
  <c r="N110" i="6"/>
  <c r="O110" i="6"/>
  <c r="M111" i="6"/>
  <c r="N111" i="6"/>
  <c r="O111" i="6"/>
  <c r="M112" i="6"/>
  <c r="N112" i="6"/>
  <c r="O112" i="6"/>
  <c r="M113" i="6"/>
  <c r="N113" i="6"/>
  <c r="O113" i="6"/>
  <c r="M114" i="6"/>
  <c r="N114" i="6"/>
  <c r="O114" i="6"/>
  <c r="M115" i="6"/>
  <c r="N115" i="6"/>
  <c r="O115" i="6"/>
  <c r="M116" i="6"/>
  <c r="N116" i="6"/>
  <c r="O116" i="6"/>
  <c r="M117" i="6"/>
  <c r="N117" i="6"/>
  <c r="O117" i="6"/>
  <c r="M118" i="6"/>
  <c r="N118" i="6"/>
  <c r="O118" i="6"/>
  <c r="M119" i="6"/>
  <c r="N119" i="6"/>
  <c r="O119" i="6"/>
  <c r="M120" i="6"/>
  <c r="N120" i="6"/>
  <c r="O120" i="6"/>
  <c r="M121" i="6"/>
  <c r="N121" i="6"/>
  <c r="O121" i="6"/>
  <c r="M122" i="6"/>
  <c r="N122" i="6"/>
  <c r="O122" i="6"/>
  <c r="M123" i="6"/>
  <c r="N123" i="6"/>
  <c r="O123" i="6"/>
  <c r="M124" i="6"/>
  <c r="N124" i="6"/>
  <c r="O124" i="6"/>
  <c r="M125" i="6"/>
  <c r="N125" i="6"/>
  <c r="O125" i="6"/>
  <c r="M126" i="6"/>
  <c r="N126" i="6"/>
  <c r="O126" i="6"/>
  <c r="M127" i="6"/>
  <c r="N127" i="6"/>
  <c r="O127" i="6"/>
  <c r="M128" i="6"/>
  <c r="N128" i="6"/>
  <c r="O128" i="6"/>
  <c r="M129" i="6"/>
  <c r="N129" i="6"/>
  <c r="O129" i="6"/>
  <c r="M130" i="6"/>
  <c r="N130" i="6"/>
  <c r="O130" i="6"/>
  <c r="M131" i="6"/>
  <c r="N131" i="6"/>
  <c r="O131" i="6"/>
  <c r="M132" i="6"/>
  <c r="N132" i="6"/>
  <c r="O132" i="6"/>
  <c r="M133" i="6"/>
  <c r="N133" i="6"/>
  <c r="O133" i="6"/>
  <c r="M134" i="6"/>
  <c r="N134" i="6"/>
  <c r="O134" i="6"/>
  <c r="M135" i="6"/>
  <c r="N135" i="6"/>
  <c r="O135" i="6"/>
  <c r="M136" i="6"/>
  <c r="N136" i="6"/>
  <c r="O136" i="6"/>
  <c r="M137" i="6"/>
  <c r="N137" i="6"/>
  <c r="O137" i="6"/>
  <c r="M138" i="6"/>
  <c r="N138" i="6"/>
  <c r="O138" i="6"/>
  <c r="M139" i="6"/>
  <c r="N139" i="6"/>
  <c r="O139" i="6"/>
  <c r="M140" i="6"/>
  <c r="N140" i="6"/>
  <c r="O140" i="6"/>
  <c r="M141" i="6"/>
  <c r="N141" i="6"/>
  <c r="O141" i="6"/>
  <c r="M142" i="6"/>
  <c r="N142" i="6"/>
  <c r="O142" i="6"/>
  <c r="M143" i="6"/>
  <c r="N143" i="6"/>
  <c r="O143" i="6"/>
  <c r="M144" i="6"/>
  <c r="N144" i="6"/>
  <c r="O144" i="6"/>
  <c r="M145" i="6"/>
  <c r="N145" i="6"/>
  <c r="O145" i="6"/>
  <c r="M146" i="6"/>
  <c r="N146" i="6"/>
  <c r="O146" i="6"/>
  <c r="M147" i="6"/>
  <c r="N147" i="6"/>
  <c r="O147" i="6"/>
  <c r="M148" i="6"/>
  <c r="N148" i="6"/>
  <c r="O148" i="6"/>
  <c r="M149" i="6"/>
  <c r="N149" i="6"/>
  <c r="O149" i="6"/>
  <c r="M150" i="6"/>
  <c r="N150" i="6"/>
  <c r="O150" i="6"/>
  <c r="M151" i="6"/>
  <c r="N151" i="6"/>
  <c r="O151" i="6"/>
  <c r="M152" i="6"/>
  <c r="N152" i="6"/>
  <c r="O152" i="6"/>
  <c r="M153" i="6"/>
  <c r="N153" i="6"/>
  <c r="O153" i="6"/>
  <c r="M154" i="6"/>
  <c r="N154" i="6"/>
  <c r="O154" i="6"/>
  <c r="M155" i="6"/>
  <c r="N155" i="6"/>
  <c r="O155" i="6"/>
  <c r="M156" i="6"/>
  <c r="N156" i="6"/>
  <c r="O156" i="6"/>
  <c r="M157" i="6"/>
  <c r="N157" i="6"/>
  <c r="O157" i="6"/>
  <c r="M158" i="6"/>
  <c r="N158" i="6"/>
  <c r="O158" i="6"/>
  <c r="M159" i="6"/>
  <c r="N159" i="6"/>
  <c r="O159" i="6"/>
  <c r="M160" i="6"/>
  <c r="N160" i="6"/>
  <c r="O160" i="6"/>
  <c r="M161" i="6"/>
  <c r="N161" i="6"/>
  <c r="O161" i="6"/>
  <c r="M162" i="6"/>
  <c r="N162" i="6"/>
  <c r="O162" i="6"/>
  <c r="M163" i="6"/>
  <c r="N163" i="6"/>
  <c r="O163" i="6"/>
  <c r="M164" i="6"/>
  <c r="N164" i="6"/>
  <c r="O164" i="6"/>
  <c r="M165" i="6"/>
  <c r="N165" i="6"/>
  <c r="O165" i="6"/>
  <c r="M166" i="6"/>
  <c r="N166" i="6"/>
  <c r="O166" i="6"/>
  <c r="M167" i="6"/>
  <c r="N167" i="6"/>
  <c r="O167" i="6"/>
  <c r="M168" i="6"/>
  <c r="N168" i="6"/>
  <c r="O168" i="6"/>
  <c r="M169" i="6"/>
  <c r="N169" i="6"/>
  <c r="O169" i="6"/>
  <c r="M170" i="6"/>
  <c r="N170" i="6"/>
  <c r="O170" i="6"/>
  <c r="M171" i="6"/>
  <c r="N171" i="6"/>
  <c r="O171" i="6"/>
  <c r="M172" i="6"/>
  <c r="N172" i="6"/>
  <c r="O172" i="6"/>
  <c r="M173" i="6"/>
  <c r="N173" i="6"/>
  <c r="O173" i="6"/>
  <c r="M174" i="6"/>
  <c r="N174" i="6"/>
  <c r="O174" i="6"/>
  <c r="M175" i="6"/>
  <c r="N175" i="6"/>
  <c r="O175" i="6"/>
  <c r="M176" i="6"/>
  <c r="N176" i="6"/>
  <c r="O176" i="6"/>
  <c r="M177" i="6"/>
  <c r="N177" i="6"/>
  <c r="O177" i="6"/>
  <c r="M178" i="6"/>
  <c r="N178" i="6"/>
  <c r="O178" i="6"/>
  <c r="M179" i="6"/>
  <c r="N179" i="6"/>
  <c r="O179" i="6"/>
  <c r="M180" i="6"/>
  <c r="N180" i="6"/>
  <c r="O180" i="6"/>
  <c r="M181" i="6"/>
  <c r="N181" i="6"/>
  <c r="O181" i="6"/>
  <c r="M182" i="6"/>
  <c r="N182" i="6"/>
  <c r="O182" i="6"/>
  <c r="M183" i="6"/>
  <c r="N183" i="6"/>
  <c r="O183" i="6"/>
  <c r="M184" i="6"/>
  <c r="N184" i="6"/>
  <c r="O184" i="6"/>
  <c r="M185" i="6"/>
  <c r="N185" i="6"/>
  <c r="O185" i="6"/>
  <c r="M186" i="6"/>
  <c r="N186" i="6"/>
  <c r="O186" i="6"/>
  <c r="M187" i="6"/>
  <c r="N187" i="6"/>
  <c r="O187" i="6"/>
  <c r="M188" i="6"/>
  <c r="N188" i="6"/>
  <c r="O188" i="6"/>
  <c r="M189" i="6"/>
  <c r="N189" i="6"/>
  <c r="O189" i="6"/>
  <c r="M190" i="6"/>
  <c r="N190" i="6"/>
  <c r="O190" i="6"/>
  <c r="M191" i="6"/>
  <c r="N191" i="6"/>
  <c r="O191" i="6"/>
  <c r="M192" i="6"/>
  <c r="N192" i="6"/>
  <c r="O192" i="6"/>
  <c r="M193" i="6"/>
  <c r="N193" i="6"/>
  <c r="O193" i="6"/>
  <c r="M194" i="6"/>
  <c r="N194" i="6"/>
  <c r="O194" i="6"/>
  <c r="M195" i="6"/>
  <c r="N195" i="6"/>
  <c r="O195" i="6"/>
  <c r="M196" i="6"/>
  <c r="N196" i="6"/>
  <c r="O196" i="6"/>
  <c r="M197" i="6"/>
  <c r="N197" i="6"/>
  <c r="O197" i="6"/>
  <c r="M198" i="6"/>
  <c r="N198" i="6"/>
  <c r="O198" i="6"/>
  <c r="M199" i="6"/>
  <c r="N199" i="6"/>
  <c r="O199" i="6"/>
  <c r="M200" i="6"/>
  <c r="N200" i="6"/>
  <c r="O200" i="6"/>
  <c r="M201" i="6"/>
  <c r="N201" i="6"/>
  <c r="O201" i="6"/>
  <c r="M202" i="6"/>
  <c r="N202" i="6"/>
  <c r="O202" i="6"/>
  <c r="M203" i="6"/>
  <c r="N203" i="6"/>
  <c r="O203" i="6"/>
  <c r="M204" i="6"/>
  <c r="N204" i="6"/>
  <c r="O204" i="6"/>
  <c r="M205" i="6"/>
  <c r="N205" i="6"/>
  <c r="O205" i="6"/>
  <c r="M206" i="6"/>
  <c r="N206" i="6"/>
  <c r="O206" i="6"/>
  <c r="M207" i="6"/>
  <c r="N207" i="6"/>
  <c r="O207" i="6"/>
  <c r="M208" i="6"/>
  <c r="N208" i="6"/>
  <c r="O208" i="6"/>
  <c r="M209" i="6"/>
  <c r="N209" i="6"/>
  <c r="O209" i="6"/>
  <c r="M210" i="6"/>
  <c r="N210" i="6"/>
  <c r="O210" i="6"/>
  <c r="M211" i="6"/>
  <c r="N211" i="6"/>
  <c r="O211" i="6"/>
  <c r="M212" i="6"/>
  <c r="N212" i="6"/>
  <c r="O212" i="6"/>
  <c r="M213" i="6"/>
  <c r="N213" i="6"/>
  <c r="O213" i="6"/>
  <c r="M214" i="6"/>
  <c r="N214" i="6"/>
  <c r="O214" i="6"/>
  <c r="M215" i="6"/>
  <c r="N215" i="6"/>
  <c r="O215" i="6"/>
  <c r="M216" i="6"/>
  <c r="N216" i="6"/>
  <c r="O216" i="6"/>
  <c r="M217" i="6"/>
  <c r="N217" i="6"/>
  <c r="O217" i="6"/>
  <c r="M218" i="6"/>
  <c r="N218" i="6"/>
  <c r="O218" i="6"/>
  <c r="M219" i="6"/>
  <c r="N219" i="6"/>
  <c r="O219" i="6"/>
  <c r="M220" i="6"/>
  <c r="N220" i="6"/>
  <c r="O220" i="6"/>
  <c r="M221" i="6"/>
  <c r="N221" i="6"/>
  <c r="O221" i="6"/>
  <c r="M222" i="6"/>
  <c r="N222" i="6"/>
  <c r="O222" i="6"/>
  <c r="M223" i="6"/>
  <c r="N223" i="6"/>
  <c r="O223" i="6"/>
  <c r="M224" i="6"/>
  <c r="N224" i="6"/>
  <c r="O224" i="6"/>
  <c r="M225" i="6"/>
  <c r="N225" i="6"/>
  <c r="O225" i="6"/>
  <c r="M226" i="6"/>
  <c r="N226" i="6"/>
  <c r="O226" i="6"/>
  <c r="M227" i="6"/>
  <c r="N227" i="6"/>
  <c r="O227" i="6"/>
  <c r="M228" i="6"/>
  <c r="N228" i="6"/>
  <c r="O228" i="6"/>
  <c r="M229" i="6"/>
  <c r="N229" i="6"/>
  <c r="O229" i="6"/>
  <c r="M230" i="6"/>
  <c r="N230" i="6"/>
  <c r="O230" i="6"/>
  <c r="M231" i="6"/>
  <c r="N231" i="6"/>
  <c r="O231" i="6"/>
  <c r="M232" i="6"/>
  <c r="N232" i="6"/>
  <c r="O232" i="6"/>
  <c r="M233" i="6"/>
  <c r="N233" i="6"/>
  <c r="O233" i="6"/>
  <c r="M234" i="6"/>
  <c r="N234" i="6"/>
  <c r="O234" i="6"/>
  <c r="M235" i="6"/>
  <c r="N235" i="6"/>
  <c r="O235" i="6"/>
  <c r="M236" i="6"/>
  <c r="N236" i="6"/>
  <c r="O236" i="6"/>
  <c r="M237" i="6"/>
  <c r="N237" i="6"/>
  <c r="O237" i="6"/>
  <c r="M238" i="6"/>
  <c r="N238" i="6"/>
  <c r="O238" i="6"/>
  <c r="M239" i="6"/>
  <c r="N239" i="6"/>
  <c r="O239" i="6"/>
  <c r="M240" i="6"/>
  <c r="N240" i="6"/>
  <c r="O240" i="6"/>
  <c r="M241" i="6"/>
  <c r="N241" i="6"/>
  <c r="O241" i="6"/>
  <c r="M242" i="6"/>
  <c r="N242" i="6"/>
  <c r="O242" i="6"/>
  <c r="M243" i="6"/>
  <c r="N243" i="6"/>
  <c r="O243" i="6"/>
  <c r="M244" i="6"/>
  <c r="N244" i="6"/>
  <c r="O244" i="6"/>
  <c r="M245" i="6"/>
  <c r="N245" i="6"/>
  <c r="O245" i="6"/>
  <c r="M246" i="6"/>
  <c r="N246" i="6"/>
  <c r="O246" i="6"/>
  <c r="M247" i="6"/>
  <c r="N247" i="6"/>
  <c r="O247" i="6"/>
  <c r="M248" i="6"/>
  <c r="N248" i="6"/>
  <c r="O248" i="6"/>
  <c r="M249" i="6"/>
  <c r="N249" i="6"/>
  <c r="O249" i="6"/>
  <c r="M250" i="6"/>
  <c r="N250" i="6"/>
  <c r="O250" i="6"/>
  <c r="M251" i="6"/>
  <c r="N251" i="6"/>
  <c r="O251" i="6"/>
  <c r="M252" i="6"/>
  <c r="N252" i="6"/>
  <c r="O252" i="6"/>
  <c r="M253" i="6"/>
  <c r="N253" i="6"/>
  <c r="O253" i="6"/>
  <c r="M254" i="6"/>
  <c r="N254" i="6"/>
  <c r="O254" i="6"/>
  <c r="M255" i="6"/>
  <c r="N255" i="6"/>
  <c r="O255" i="6"/>
  <c r="M256" i="6"/>
  <c r="N256" i="6"/>
  <c r="O256" i="6"/>
  <c r="M257" i="6"/>
  <c r="N257" i="6"/>
  <c r="O257" i="6"/>
  <c r="M258" i="6"/>
  <c r="N258" i="6"/>
  <c r="O258" i="6"/>
  <c r="M259" i="6"/>
  <c r="N259" i="6"/>
  <c r="O259" i="6"/>
  <c r="M260" i="6"/>
  <c r="N260" i="6"/>
  <c r="O260" i="6"/>
  <c r="M261" i="6"/>
  <c r="N261" i="6"/>
  <c r="O261" i="6"/>
  <c r="M262" i="6"/>
  <c r="N262" i="6"/>
  <c r="O262" i="6"/>
  <c r="M263" i="6"/>
  <c r="N263" i="6"/>
  <c r="O263" i="6"/>
  <c r="M264" i="6"/>
  <c r="N264" i="6"/>
  <c r="O264" i="6"/>
  <c r="M265" i="6"/>
  <c r="N265" i="6"/>
  <c r="O265" i="6"/>
  <c r="M266" i="6"/>
  <c r="N266" i="6"/>
  <c r="O266" i="6"/>
  <c r="M267" i="6"/>
  <c r="N267" i="6"/>
  <c r="O267" i="6"/>
  <c r="M268" i="6"/>
  <c r="N268" i="6"/>
  <c r="O268" i="6"/>
  <c r="M269" i="6"/>
  <c r="N269" i="6"/>
  <c r="O269" i="6"/>
  <c r="M270" i="6"/>
  <c r="N270" i="6"/>
  <c r="O270" i="6"/>
  <c r="M271" i="6"/>
  <c r="N271" i="6"/>
  <c r="O271" i="6"/>
  <c r="M272" i="6"/>
  <c r="N272" i="6"/>
  <c r="O272" i="6"/>
  <c r="M273" i="6"/>
  <c r="N273" i="6"/>
  <c r="O273" i="6"/>
  <c r="M274" i="6"/>
  <c r="N274" i="6"/>
  <c r="O274" i="6"/>
  <c r="M275" i="6"/>
  <c r="N275" i="6"/>
  <c r="O275" i="6"/>
  <c r="M276" i="6"/>
  <c r="N276" i="6"/>
  <c r="O276" i="6"/>
  <c r="M277" i="6"/>
  <c r="N277" i="6"/>
  <c r="O277" i="6"/>
  <c r="M278" i="6"/>
  <c r="N278" i="6"/>
  <c r="O278" i="6"/>
  <c r="M279" i="6"/>
  <c r="N279" i="6"/>
  <c r="O279" i="6"/>
  <c r="M280" i="6"/>
  <c r="N280" i="6"/>
  <c r="O280" i="6"/>
  <c r="M281" i="6"/>
  <c r="N281" i="6"/>
  <c r="O281" i="6"/>
  <c r="M282" i="6"/>
  <c r="N282" i="6"/>
  <c r="O282" i="6"/>
  <c r="M283" i="6"/>
  <c r="N283" i="6"/>
  <c r="O283" i="6"/>
  <c r="M284" i="6"/>
  <c r="N284" i="6"/>
  <c r="O284" i="6"/>
  <c r="M285" i="6"/>
  <c r="N285" i="6"/>
  <c r="O285" i="6"/>
  <c r="M286" i="6"/>
  <c r="N286" i="6"/>
  <c r="O286" i="6"/>
  <c r="M287" i="6"/>
  <c r="N287" i="6"/>
  <c r="O287" i="6"/>
  <c r="M288" i="6"/>
  <c r="N288" i="6"/>
  <c r="O288" i="6"/>
  <c r="M289" i="6"/>
  <c r="N289" i="6"/>
  <c r="O289" i="6"/>
  <c r="M290" i="6"/>
  <c r="N290" i="6"/>
  <c r="O290" i="6"/>
  <c r="M291" i="6"/>
  <c r="N291" i="6"/>
  <c r="O291" i="6"/>
  <c r="M292" i="6"/>
  <c r="N292" i="6"/>
  <c r="O292" i="6"/>
  <c r="M293" i="6"/>
  <c r="N293" i="6"/>
  <c r="O293" i="6"/>
  <c r="O3" i="6"/>
  <c r="N3" i="6"/>
  <c r="M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L3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3" i="6"/>
  <c r="I7" i="7"/>
  <c r="H7" i="7"/>
  <c r="G7" i="7"/>
  <c r="F7" i="7"/>
  <c r="E7" i="7"/>
  <c r="C7" i="7"/>
  <c r="I8" i="7"/>
  <c r="H8" i="7"/>
  <c r="G8" i="7"/>
  <c r="F8" i="7"/>
  <c r="E8" i="7"/>
  <c r="C8" i="7"/>
  <c r="I10" i="7"/>
  <c r="H10" i="7"/>
  <c r="G10" i="7"/>
  <c r="F10" i="7"/>
  <c r="E10" i="7"/>
  <c r="C10" i="7"/>
  <c r="I5" i="7"/>
  <c r="H5" i="7"/>
  <c r="G5" i="7"/>
  <c r="F5" i="7"/>
  <c r="E5" i="7"/>
  <c r="C5" i="7"/>
  <c r="I4" i="7"/>
  <c r="H4" i="7"/>
  <c r="G4" i="7"/>
  <c r="F4" i="7"/>
  <c r="E4" i="7"/>
  <c r="C4" i="7"/>
  <c r="I3" i="7"/>
  <c r="H3" i="7"/>
  <c r="G3" i="7"/>
  <c r="F3" i="7"/>
  <c r="E3" i="7"/>
  <c r="C3" i="7"/>
  <c r="E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7" i="5"/>
  <c r="E58" i="5"/>
  <c r="E60" i="5"/>
  <c r="E61" i="5"/>
  <c r="E62" i="5"/>
  <c r="E63" i="5"/>
  <c r="E64" i="5"/>
  <c r="E66" i="5"/>
  <c r="E68" i="5"/>
  <c r="E69" i="5"/>
  <c r="E70" i="5"/>
  <c r="E71" i="5"/>
  <c r="E72" i="5"/>
  <c r="E73" i="5"/>
  <c r="E74" i="5"/>
  <c r="E75" i="5"/>
  <c r="E76" i="5"/>
  <c r="E77" i="5"/>
  <c r="E78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2" i="5"/>
  <c r="E143" i="5"/>
  <c r="E144" i="5"/>
  <c r="E145" i="5"/>
  <c r="E146" i="5"/>
  <c r="E147" i="5"/>
  <c r="E149" i="5"/>
  <c r="E150" i="5"/>
  <c r="E151" i="5"/>
  <c r="E152" i="5"/>
  <c r="E153" i="5"/>
  <c r="E154" i="5"/>
  <c r="E155" i="5"/>
  <c r="E156" i="5"/>
  <c r="E157" i="5"/>
  <c r="E158" i="5"/>
  <c r="E159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9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4" i="5"/>
  <c r="E355" i="5"/>
  <c r="E356" i="5"/>
  <c r="E357" i="5"/>
  <c r="E358" i="5"/>
  <c r="E359" i="5"/>
  <c r="E360" i="5"/>
  <c r="E361" i="5"/>
  <c r="E362" i="5"/>
  <c r="E364" i="5"/>
  <c r="E365" i="5"/>
  <c r="E366" i="5"/>
  <c r="E367" i="5"/>
  <c r="E368" i="5"/>
  <c r="E369" i="5"/>
  <c r="E370" i="5"/>
  <c r="E371" i="5"/>
  <c r="E372" i="5"/>
  <c r="E373" i="5"/>
  <c r="E374" i="5"/>
  <c r="E377" i="5"/>
  <c r="E378" i="5"/>
  <c r="E379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60" i="5"/>
  <c r="E462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9" i="6"/>
  <c r="I300" i="6"/>
  <c r="I301" i="6"/>
  <c r="I3" i="6"/>
  <c r="C3" i="6"/>
  <c r="C4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9" i="6"/>
  <c r="H300" i="6"/>
  <c r="H301" i="6"/>
  <c r="H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9" i="6"/>
  <c r="G300" i="6"/>
  <c r="G301" i="6"/>
  <c r="G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9" i="6"/>
  <c r="F300" i="6"/>
  <c r="F301" i="6"/>
  <c r="F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9" i="6"/>
  <c r="E300" i="6"/>
  <c r="E301" i="6"/>
  <c r="E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9" i="6"/>
  <c r="C300" i="6"/>
  <c r="C301" i="6"/>
  <c r="C199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00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3" i="6"/>
  <c r="C99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50" i="6"/>
  <c r="C51" i="6"/>
  <c r="C38" i="6"/>
  <c r="C39" i="6"/>
  <c r="C40" i="6"/>
  <c r="C41" i="6"/>
  <c r="C42" i="6"/>
  <c r="C43" i="6"/>
  <c r="C44" i="6"/>
  <c r="C45" i="6"/>
  <c r="C46" i="6"/>
  <c r="C47" i="6"/>
  <c r="C48" i="6"/>
  <c r="C49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</calcChain>
</file>

<file path=xl/sharedStrings.xml><?xml version="1.0" encoding="utf-8"?>
<sst xmlns="http://schemas.openxmlformats.org/spreadsheetml/2006/main" count="3305" uniqueCount="1121">
  <si>
    <t>Robert Lewandowski</t>
  </si>
  <si>
    <t>Mittelstürmer</t>
  </si>
  <si>
    <t>80,00 Mio. € </t>
  </si>
  <si>
    <t>Pierre-Emerick Aubameyang</t>
  </si>
  <si>
    <t>65,00 Mio. € </t>
  </si>
  <si>
    <t>Thomas Müller</t>
  </si>
  <si>
    <t>Hängende Spitze</t>
  </si>
  <si>
    <t>60,00 Mio. € </t>
  </si>
  <si>
    <t>Jérôme Boateng</t>
  </si>
  <si>
    <t>Innenverteidiger</t>
  </si>
  <si>
    <t>40,00 Mio. € </t>
  </si>
  <si>
    <t>Marco Reus</t>
  </si>
  <si>
    <t>Linksaußen</t>
  </si>
  <si>
    <t>David Alaba</t>
  </si>
  <si>
    <t>Linker Verteidiger</t>
  </si>
  <si>
    <t>Thiago</t>
  </si>
  <si>
    <t>Zentrales Mittelfeld</t>
  </si>
  <si>
    <t>Mats Hummels</t>
  </si>
  <si>
    <t>38,00 Mio. € </t>
  </si>
  <si>
    <t>Arturo Vidal</t>
  </si>
  <si>
    <t>37,00 Mio. € </t>
  </si>
  <si>
    <t>Douglas Costa</t>
  </si>
  <si>
    <t>30,00 Mio. € </t>
  </si>
  <si>
    <t>Renato Sanches</t>
  </si>
  <si>
    <t>Sokratis</t>
  </si>
  <si>
    <t>28,00 Mio. € </t>
  </si>
  <si>
    <t>Ousmane Dembélé</t>
  </si>
  <si>
    <t>Javi Martínez</t>
  </si>
  <si>
    <t>25,00 Mio. € </t>
  </si>
  <si>
    <t>Joshua Kimmich</t>
  </si>
  <si>
    <t>André Schürrle</t>
  </si>
  <si>
    <t>23,00 Mio. € </t>
  </si>
  <si>
    <t>Julian Weigl</t>
  </si>
  <si>
    <t>Defensives Mittelfeld</t>
  </si>
  <si>
    <t>Chicharito</t>
  </si>
  <si>
    <t>22,00 Mio. € </t>
  </si>
  <si>
    <t>Karim Bellarabi</t>
  </si>
  <si>
    <t>Rechtes Mittelfeld</t>
  </si>
  <si>
    <t>Jonathan Tah</t>
  </si>
  <si>
    <t>Naby Keïta</t>
  </si>
  <si>
    <t>Mario Götze</t>
  </si>
  <si>
    <t>Offensives Mittelfeld</t>
  </si>
  <si>
    <t>20,00 Mio. € </t>
  </si>
  <si>
    <t>Hakan Calhanoglu</t>
  </si>
  <si>
    <t>Leon Goretzka</t>
  </si>
  <si>
    <t>20,00 Mio. €</t>
  </si>
  <si>
    <t>Niklas Süle</t>
  </si>
  <si>
    <t>Julian Brandt</t>
  </si>
  <si>
    <t>Linkes Mittelfeld</t>
  </si>
  <si>
    <t>Breel Embolo</t>
  </si>
  <si>
    <t>Kingsley Coman</t>
  </si>
  <si>
    <t>Rechtsaußen</t>
  </si>
  <si>
    <t>Benedikt Höwedes</t>
  </si>
  <si>
    <t>18,00 Mio. € </t>
  </si>
  <si>
    <t>Ömer Toprak</t>
  </si>
  <si>
    <t>Jonas Hector</t>
  </si>
  <si>
    <t>Raphaël Guerreiro</t>
  </si>
  <si>
    <t>Nabil Bentaleb</t>
  </si>
  <si>
    <t>Anthony Modeste</t>
  </si>
  <si>
    <t>17,00 Mio. € </t>
  </si>
  <si>
    <t>Kevin Volland</t>
  </si>
  <si>
    <t>Ricardo Rodríguez</t>
  </si>
  <si>
    <t>16,00 Mio. € </t>
  </si>
  <si>
    <t>Juan Bernat</t>
  </si>
  <si>
    <t>Max Meyer</t>
  </si>
  <si>
    <t>Timo Werner</t>
  </si>
  <si>
    <t>Andreas Christensen</t>
  </si>
  <si>
    <t>Gonzalo Castro</t>
  </si>
  <si>
    <t>15,00 Mio. € </t>
  </si>
  <si>
    <t>Lars Bender</t>
  </si>
  <si>
    <t>Kevin Kampl</t>
  </si>
  <si>
    <t>Aleksandar Dragovic</t>
  </si>
  <si>
    <t>Johannes Geis</t>
  </si>
  <si>
    <t>Emil Forsberg</t>
  </si>
  <si>
    <t>Matthias Ginter</t>
  </si>
  <si>
    <t>Mahmoud Dahoud</t>
  </si>
  <si>
    <t>Luiz Gustavo</t>
  </si>
  <si>
    <t>14,00 Mio. € </t>
  </si>
  <si>
    <t>Matija Nastasic</t>
  </si>
  <si>
    <t>Lars Stindl</t>
  </si>
  <si>
    <t>13,00 Mio. € </t>
  </si>
  <si>
    <t>Shinji Kagawa</t>
  </si>
  <si>
    <t>Yunus Malli</t>
  </si>
  <si>
    <t>Wendell</t>
  </si>
  <si>
    <t>Leon Bailey</t>
  </si>
  <si>
    <t>12,50 Mio. € </t>
  </si>
  <si>
    <t>Yevhen Konoplyanka</t>
  </si>
  <si>
    <t>12,00 Mio. € </t>
  </si>
  <si>
    <t>Christoph Kramer</t>
  </si>
  <si>
    <t>Thorgan Hazard</t>
  </si>
  <si>
    <t>Yannick Gerhardt</t>
  </si>
  <si>
    <t>Riechedly Bazoer</t>
  </si>
  <si>
    <t>Christian Pulisic</t>
  </si>
  <si>
    <t>Philipp Lahm</t>
  </si>
  <si>
    <t>Rechter Verteidiger</t>
  </si>
  <si>
    <t>11,00 Mio. € </t>
  </si>
  <si>
    <t>Arjen Robben</t>
  </si>
  <si>
    <t>10,00 Mio. € </t>
  </si>
  <si>
    <t>Jeffrey Bruma</t>
  </si>
  <si>
    <t>Josuha Guilavogui</t>
  </si>
  <si>
    <t>Jannik Vestergaard</t>
  </si>
  <si>
    <t>Marcel Sabitzer</t>
  </si>
  <si>
    <t>Maximilian Arnold</t>
  </si>
  <si>
    <t>John Anthony Brooks</t>
  </si>
  <si>
    <t>Paul-Georges Ntep</t>
  </si>
  <si>
    <t>Serge Gnabry</t>
  </si>
  <si>
    <t>Filip Kostic</t>
  </si>
  <si>
    <t>Vladimír Darida</t>
  </si>
  <si>
    <t>Benjamin Henrichs</t>
  </si>
  <si>
    <t>Oliver Burke</t>
  </si>
  <si>
    <t>Sven Bender</t>
  </si>
  <si>
    <t>9,00 Mio. € </t>
  </si>
  <si>
    <t>Marcel Schmelzer</t>
  </si>
  <si>
    <t>Andrej Kramaric</t>
  </si>
  <si>
    <t>Sead Kolasinac</t>
  </si>
  <si>
    <t>Mitchell Weiser</t>
  </si>
  <si>
    <t>Walace</t>
  </si>
  <si>
    <t>Franck Ribéry</t>
  </si>
  <si>
    <t>8,00 Mio. € </t>
  </si>
  <si>
    <t>Patrick Herrmann</t>
  </si>
  <si>
    <t>Max Kruse</t>
  </si>
  <si>
    <t>Sebastian Rode</t>
  </si>
  <si>
    <t>Bojan Krkic</t>
  </si>
  <si>
    <t>Eric Maxim Choupo-Moting</t>
  </si>
  <si>
    <t>Martin Hinteregger</t>
  </si>
  <si>
    <t>Charles Aránguiz</t>
  </si>
  <si>
    <t>Marc Bartra</t>
  </si>
  <si>
    <t>Niklas Stark</t>
  </si>
  <si>
    <t>Abdul Rahman Baba</t>
  </si>
  <si>
    <t>Jesús Vallejo</t>
  </si>
  <si>
    <t>Mario Gómez</t>
  </si>
  <si>
    <t>7,50 Mio. € </t>
  </si>
  <si>
    <t>Alessandro Schöpf</t>
  </si>
  <si>
    <t>80,00 Mio. €</t>
  </si>
  <si>
    <t>65,00 Mio. €</t>
  </si>
  <si>
    <t>75,00 Mio. €</t>
  </si>
  <si>
    <t>50,00 Mio. €</t>
  </si>
  <si>
    <t>35,00 Mio. €</t>
  </si>
  <si>
    <t>28,00 Mio. €</t>
  </si>
  <si>
    <t>30,00 Mio. €</t>
  </si>
  <si>
    <t>25,00 Mio. €</t>
  </si>
  <si>
    <t>22,00 Mio. €</t>
  </si>
  <si>
    <t>17,00 Mio. €</t>
  </si>
  <si>
    <t>16,00 Mio. €</t>
  </si>
  <si>
    <t>15,00 Mio. €</t>
  </si>
  <si>
    <t>13,00 Mio. €</t>
  </si>
  <si>
    <t>12,50 Mio. €</t>
  </si>
  <si>
    <t>12,00 Mio. €</t>
  </si>
  <si>
    <t>40,00 Mio. €</t>
  </si>
  <si>
    <t>10,00 Mio. €</t>
  </si>
  <si>
    <t>9,00 Mio. €</t>
  </si>
  <si>
    <t>42,00 Mio. €</t>
  </si>
  <si>
    <t>Raffael</t>
  </si>
  <si>
    <t>7,00 Mio. € </t>
  </si>
  <si>
    <t>Maximilian Philipp</t>
  </si>
  <si>
    <t>7,00 Mio. €</t>
  </si>
  <si>
    <t>Vincenzo Grifo</t>
  </si>
  <si>
    <t>Jhon Córdoba</t>
  </si>
  <si>
    <t>André Hahn</t>
  </si>
  <si>
    <t>8,00 Mio. €</t>
  </si>
  <si>
    <t>6,00 Mio. € </t>
  </si>
  <si>
    <t>Yussuf Poulsen</t>
  </si>
  <si>
    <t>6,00 Mio. €</t>
  </si>
  <si>
    <t>Alexander Isak</t>
  </si>
  <si>
    <t>Sandro Wagner</t>
  </si>
  <si>
    <t>5,50 Mio. €</t>
  </si>
  <si>
    <t>5,50 Mio. € </t>
  </si>
  <si>
    <t>Salomon Kalou</t>
  </si>
  <si>
    <t>5,00 Mio. € </t>
  </si>
  <si>
    <t>Daniel Caligiuri</t>
  </si>
  <si>
    <t>7,50 Mio. €</t>
  </si>
  <si>
    <t>Guido Burgstaller</t>
  </si>
  <si>
    <t>5,00 Mio. €</t>
  </si>
  <si>
    <t>Mark Uth</t>
  </si>
  <si>
    <t>Levin Öztunali</t>
  </si>
  <si>
    <t>Jairo Samperio</t>
  </si>
  <si>
    <t>Emre Mor</t>
  </si>
  <si>
    <t>Jakub Blaszczykowski</t>
  </si>
  <si>
    <t>18,00 Mio. €</t>
  </si>
  <si>
    <t>4,50 Mio. € </t>
  </si>
  <si>
    <t>Nicolai Müller</t>
  </si>
  <si>
    <t>Raúl Bobadilla</t>
  </si>
  <si>
    <t>Alfred Finnbogason</t>
  </si>
  <si>
    <t>Yoshinori Muto</t>
  </si>
  <si>
    <t>Admir Mehmedi</t>
  </si>
  <si>
    <t>4,00 Mio. € </t>
  </si>
  <si>
    <t>Jonathan Schmid</t>
  </si>
  <si>
    <t>Josip Drmic</t>
  </si>
  <si>
    <t>Nils Petersen</t>
  </si>
  <si>
    <t>3,50 Mio. € </t>
  </si>
  <si>
    <t>Bobby Wood</t>
  </si>
  <si>
    <t>3,50 Mio. €</t>
  </si>
  <si>
    <t>Pablo de Blasis</t>
  </si>
  <si>
    <t>Yuya Osako</t>
  </si>
  <si>
    <t>Haris Seferovic</t>
  </si>
  <si>
    <t>Michael Gregoritsch</t>
  </si>
  <si>
    <t>Janik Haberer</t>
  </si>
  <si>
    <t>Vedad Ibisevic</t>
  </si>
  <si>
    <t>3,00 Mio. € </t>
  </si>
  <si>
    <t>Franco Di Santo</t>
  </si>
  <si>
    <t>8,50 Mio. €</t>
  </si>
  <si>
    <t>Pierre-Michel Lasogga</t>
  </si>
  <si>
    <t>Genki Haraguchi</t>
  </si>
  <si>
    <t>3,00 Mio. €</t>
  </si>
  <si>
    <t>Darío Lezcano</t>
  </si>
  <si>
    <t>Davie Selke</t>
  </si>
  <si>
    <t>Shani Tarashaj</t>
  </si>
  <si>
    <t>4,00 Mio. €</t>
  </si>
  <si>
    <t>Klaas-Jan Huntelaar</t>
  </si>
  <si>
    <t>2,50 Mio. € </t>
  </si>
  <si>
    <t>Alexander Esswein</t>
  </si>
  <si>
    <t>Caiuby</t>
  </si>
  <si>
    <t>2,50 Mio. €</t>
  </si>
  <si>
    <t>Julian Schieber</t>
  </si>
  <si>
    <t>Simon Zoller</t>
  </si>
  <si>
    <t>Florian Niederlechner</t>
  </si>
  <si>
    <t>Branimir Hrgota</t>
  </si>
  <si>
    <t>Donis Avdijaj</t>
  </si>
  <si>
    <t>Borja Mayoral</t>
  </si>
  <si>
    <t>Alexander Meier</t>
  </si>
  <si>
    <t>4,50 Mio. €</t>
  </si>
  <si>
    <t>2,00 Mio. € </t>
  </si>
  <si>
    <t>Stefan Kießling</t>
  </si>
  <si>
    <t>Lukas Hinterseer</t>
  </si>
  <si>
    <t>2,00 Mio. €</t>
  </si>
  <si>
    <t>Aron Jóhannsson</t>
  </si>
  <si>
    <t>Karim Onisiwo</t>
  </si>
  <si>
    <t>Mathew Leckie</t>
  </si>
  <si>
    <t>2,20 Mio. €</t>
  </si>
  <si>
    <t>Dong-Won Ji</t>
  </si>
  <si>
    <t>Sehrou Guirassy</t>
  </si>
  <si>
    <t>Gerrit Holtmann</t>
  </si>
  <si>
    <t>1,75 Mio. € </t>
  </si>
  <si>
    <t>Ádám Szalai</t>
  </si>
  <si>
    <t>1,50 Mio. € </t>
  </si>
  <si>
    <t>Marco Terrazzino</t>
  </si>
  <si>
    <t>1,50 Mio. €</t>
  </si>
  <si>
    <t>Artjoms Rudnevs</t>
  </si>
  <si>
    <t>6,50 Mio. €</t>
  </si>
  <si>
    <t>Takashi Usami</t>
  </si>
  <si>
    <t>Joel Pohjanpalo</t>
  </si>
  <si>
    <t>1,80 Mio. €</t>
  </si>
  <si>
    <t>Ante Rebic</t>
  </si>
  <si>
    <t>Luca Waldschmidt</t>
  </si>
  <si>
    <t>Robert Leipertz</t>
  </si>
  <si>
    <t>1,25 Mio. € </t>
  </si>
  <si>
    <t>Emil Berggreen</t>
  </si>
  <si>
    <t>Claudio Pizarro</t>
  </si>
  <si>
    <t>1,00 Mio. € </t>
  </si>
  <si>
    <t>Danny Blum</t>
  </si>
  <si>
    <t>1,00 Mio. €</t>
  </si>
  <si>
    <t>Moritz Hartmann</t>
  </si>
  <si>
    <t>Sven Schipplock</t>
  </si>
  <si>
    <t>Havard Nielsen</t>
  </si>
  <si>
    <t>Antonio Colak</t>
  </si>
  <si>
    <t>Victor Osimhen</t>
  </si>
  <si>
    <t>Justin Eilers</t>
  </si>
  <si>
    <t>750 Tsd. €</t>
  </si>
  <si>
    <t>45,00 Mio. €</t>
  </si>
  <si>
    <t>23,00 Mio. €</t>
  </si>
  <si>
    <t>55,00 Mio. €</t>
  </si>
  <si>
    <t>Benjamin Stambouli</t>
  </si>
  <si>
    <t>Marc Stendera</t>
  </si>
  <si>
    <t>Nadiem Amiri</t>
  </si>
  <si>
    <t>Sebastian Rudy</t>
  </si>
  <si>
    <t>6,50 Mio. € </t>
  </si>
  <si>
    <t>Zlatko Junuzovic</t>
  </si>
  <si>
    <t>Fabian Johnson</t>
  </si>
  <si>
    <t>Lewis Holtby</t>
  </si>
  <si>
    <t>11,00 Mio. €</t>
  </si>
  <si>
    <t>Julian Baumgartlinger</t>
  </si>
  <si>
    <t>Ibrahima Traoré</t>
  </si>
  <si>
    <t>Daniel Didavi</t>
  </si>
  <si>
    <t>Marco Fabián</t>
  </si>
  <si>
    <t>Lukas Rupp</t>
  </si>
  <si>
    <t>Leonardo Bittencourt</t>
  </si>
  <si>
    <t>Jean-Philippe Gbamin</t>
  </si>
  <si>
    <t>Kai Havertz</t>
  </si>
  <si>
    <t>Nuri Sahin</t>
  </si>
  <si>
    <t>Marcel Risse</t>
  </si>
  <si>
    <t>Ja-Cheol Koo</t>
  </si>
  <si>
    <t>Thomas Delaney</t>
  </si>
  <si>
    <t>Kerem Demirbay</t>
  </si>
  <si>
    <t>Per Ciljan Skjelbred</t>
  </si>
  <si>
    <t>Vieirinha</t>
  </si>
  <si>
    <t>Danny Latza</t>
  </si>
  <si>
    <t>Stefan Ilsanker</t>
  </si>
  <si>
    <t>Marco Höger</t>
  </si>
  <si>
    <t>Diego Demme</t>
  </si>
  <si>
    <t>Pascal Groß</t>
  </si>
  <si>
    <t>Omar Mascarell</t>
  </si>
  <si>
    <t>Florian Grillitsch</t>
  </si>
  <si>
    <t>Ondrej Duda</t>
  </si>
  <si>
    <t>Jonas Hofmann</t>
  </si>
  <si>
    <t>Xabi Alonso</t>
  </si>
  <si>
    <t>Fabian Lustenberger</t>
  </si>
  <si>
    <t>Valentin Stocker</t>
  </si>
  <si>
    <t>Dominik Kohr</t>
  </si>
  <si>
    <t>Fin Bartels</t>
  </si>
  <si>
    <t>Albin Ekdal</t>
  </si>
  <si>
    <t>Dominik Kaiser</t>
  </si>
  <si>
    <t>Tobias Strobl</t>
  </si>
  <si>
    <t>Mikel Merino</t>
  </si>
  <si>
    <t>Christian Clemens</t>
  </si>
  <si>
    <t>2,75 Mio. € </t>
  </si>
  <si>
    <t>Fabian Frei</t>
  </si>
  <si>
    <t>Florian Kainz</t>
  </si>
  <si>
    <t>Eugen Polanski</t>
  </si>
  <si>
    <t>Nicolas Höfler</t>
  </si>
  <si>
    <t>Amir Abrashi</t>
  </si>
  <si>
    <t>Steven Zuber</t>
  </si>
  <si>
    <t>3,20 Mio. €</t>
  </si>
  <si>
    <t>Robin Quaison</t>
  </si>
  <si>
    <t>Daniel Baier</t>
  </si>
  <si>
    <t>Mike Frantz</t>
  </si>
  <si>
    <t>Makoto Hasebe</t>
  </si>
  <si>
    <t>Alfredo Morales</t>
  </si>
  <si>
    <t>Jérôme Gondorf</t>
  </si>
  <si>
    <t>Paul Seguin</t>
  </si>
  <si>
    <t>Mijat Gacinovic</t>
  </si>
  <si>
    <t>Gideon Jung</t>
  </si>
  <si>
    <t>Pirmin Schwegler</t>
  </si>
  <si>
    <t>Max Christiansen</t>
  </si>
  <si>
    <t>Aaron Hunt</t>
  </si>
  <si>
    <t>Ashkan Dejagah</t>
  </si>
  <si>
    <t>Marcel Heller</t>
  </si>
  <si>
    <t>1,75 Mio. €</t>
  </si>
  <si>
    <t>Philipp Bargfrede</t>
  </si>
  <si>
    <t>Almog Cohen</t>
  </si>
  <si>
    <t>Sambou Yatabaré</t>
  </si>
  <si>
    <t>Milos Jojic</t>
  </si>
  <si>
    <t>Suat Serdar</t>
  </si>
  <si>
    <t>38,00 Mio. €</t>
  </si>
  <si>
    <t>37,00 Mio. €</t>
  </si>
  <si>
    <t>21,00 Mio. €</t>
  </si>
  <si>
    <t>Timothée Kolodziejczak</t>
  </si>
  <si>
    <t>Nico Elvedi</t>
  </si>
  <si>
    <t>Tin Jedvaj</t>
  </si>
  <si>
    <t>Lukasz Piszczek</t>
  </si>
  <si>
    <t>Tony Jantschke</t>
  </si>
  <si>
    <t>Stefan Bell</t>
  </si>
  <si>
    <t>Marvin Plattenhardt</t>
  </si>
  <si>
    <t>Frederik Sörensen</t>
  </si>
  <si>
    <t>Willi Orban</t>
  </si>
  <si>
    <t>Dominique Heintz</t>
  </si>
  <si>
    <t>Douglas Santos</t>
  </si>
  <si>
    <t>Caglar Söyüncü</t>
  </si>
  <si>
    <t>Rafinha</t>
  </si>
  <si>
    <t>Neven Subotic</t>
  </si>
  <si>
    <t>Kyriakos Papadopoulos</t>
  </si>
  <si>
    <t>Marcel Halstenberg</t>
  </si>
  <si>
    <t>Erik Durm</t>
  </si>
  <si>
    <t>Dayot Upamecano</t>
  </si>
  <si>
    <t>Kevin Vogt</t>
  </si>
  <si>
    <t>Robin Knoche</t>
  </si>
  <si>
    <t>Pavel Kaderábek</t>
  </si>
  <si>
    <t>David Abraham</t>
  </si>
  <si>
    <t>Coke</t>
  </si>
  <si>
    <t>Julian Korb</t>
  </si>
  <si>
    <t>Lamine Sané</t>
  </si>
  <si>
    <t>Konstantinos Stafylidis</t>
  </si>
  <si>
    <t>Bernardo</t>
  </si>
  <si>
    <t>Oscar Wendt</t>
  </si>
  <si>
    <t>Benjamin Hübner</t>
  </si>
  <si>
    <t>Giulio Donati</t>
  </si>
  <si>
    <t>Jeffrey Gouweleeuw</t>
  </si>
  <si>
    <t>Philipp Max</t>
  </si>
  <si>
    <t>Jeremy Toljan</t>
  </si>
  <si>
    <t>Fabian Schär</t>
  </si>
  <si>
    <t>Michael Hector</t>
  </si>
  <si>
    <t>Marc-Oliver Kempf</t>
  </si>
  <si>
    <t>Sebastian Langkamp</t>
  </si>
  <si>
    <t>Dominic Maroh</t>
  </si>
  <si>
    <t>Philipp Wollscheid</t>
  </si>
  <si>
    <t>9,50 Mio. €</t>
  </si>
  <si>
    <t>Bastian Oczipka</t>
  </si>
  <si>
    <t>Holger Badstuber</t>
  </si>
  <si>
    <t>Luca Caldirola</t>
  </si>
  <si>
    <t>Gotoku Sakai</t>
  </si>
  <si>
    <t>Marcel Tisserand</t>
  </si>
  <si>
    <t>Lukas Klostermann</t>
  </si>
  <si>
    <t>Felix Passlack</t>
  </si>
  <si>
    <t>Christian Günter</t>
  </si>
  <si>
    <t>Marco Russ</t>
  </si>
  <si>
    <t>Dennis Aogo</t>
  </si>
  <si>
    <t>Naldo</t>
  </si>
  <si>
    <t>Mergim Mavraj</t>
  </si>
  <si>
    <t>Christian Träsch</t>
  </si>
  <si>
    <t>Daniel Brosinski</t>
  </si>
  <si>
    <t>Timothy Chandler</t>
  </si>
  <si>
    <t>Peter Pekarík</t>
  </si>
  <si>
    <t>Matthias Ostrzolek</t>
  </si>
  <si>
    <t>Robert Bauer</t>
  </si>
  <si>
    <t>Florent Hadergjonaj</t>
  </si>
  <si>
    <t>Ermin Bicakcic</t>
  </si>
  <si>
    <t>2,25 Mio. € </t>
  </si>
  <si>
    <t>Theodor Gebre Selassie</t>
  </si>
  <si>
    <t>Santiago García</t>
  </si>
  <si>
    <t>Pawel Olkowski</t>
  </si>
  <si>
    <t>Gaëtan Bussmann</t>
  </si>
  <si>
    <t>Atsuto Uchida</t>
  </si>
  <si>
    <t>Manuel Gulde</t>
  </si>
  <si>
    <t>Nico Schulz</t>
  </si>
  <si>
    <t>Pascal Stenzel</t>
  </si>
  <si>
    <t xml:space="preserve">Thiago Alcántara Bayern Munich, 26, M(C) </t>
  </si>
  <si>
    <t>26(1)</t>
  </si>
  <si>
    <t xml:space="preserve">Arjen Robben Bayern Munich, 33, M(CLR),FW </t>
  </si>
  <si>
    <t>20(5)</t>
  </si>
  <si>
    <t xml:space="preserve">Emil Forsberg RasenBallsport Leipzig, 25, AM(CL) </t>
  </si>
  <si>
    <t>26(3)</t>
  </si>
  <si>
    <t xml:space="preserve">Robert Lewandowski Bayern Munich, 28, FW </t>
  </si>
  <si>
    <t>30(2)</t>
  </si>
  <si>
    <t xml:space="preserve">Naby Keita RasenBallsport Leipzig, 22, M(C) </t>
  </si>
  <si>
    <t>28(2)</t>
  </si>
  <si>
    <t xml:space="preserve">Kerem Demirbay Hoffenheim, 23, AM(C) </t>
  </si>
  <si>
    <t xml:space="preserve">Max Kruse Werder Bremen, 29, M(CR),FW </t>
  </si>
  <si>
    <t xml:space="preserve">Sebastian Rudy Hoffenheim, 27, D(R),M(CR) </t>
  </si>
  <si>
    <t>21(10)</t>
  </si>
  <si>
    <t>30(1)</t>
  </si>
  <si>
    <t>R</t>
  </si>
  <si>
    <t>Player</t>
  </si>
  <si>
    <t>Apps</t>
  </si>
  <si>
    <t>Mins</t>
  </si>
  <si>
    <t>Rating</t>
  </si>
  <si>
    <t xml:space="preserve">Hakan Calhanoglu Bayer Leverkusen, 23, M(CLR),FW </t>
  </si>
  <si>
    <t>14(1)</t>
  </si>
  <si>
    <t xml:space="preserve">Kyriakos Papadopoulos Hamburger SV, 25, D(C) </t>
  </si>
  <si>
    <t>Goals</t>
  </si>
  <si>
    <t>Assists</t>
  </si>
  <si>
    <t>Yel</t>
  </si>
  <si>
    <t>Red</t>
  </si>
  <si>
    <t>SpG</t>
  </si>
  <si>
    <t>PS%</t>
  </si>
  <si>
    <t>AerialsWon</t>
  </si>
  <si>
    <t>MotM</t>
  </si>
  <si>
    <t xml:space="preserve">Benjamin Hübner Hoffenheim, 27, D(C) </t>
  </si>
  <si>
    <t xml:space="preserve">Franck Ribéry Bayern Munich, 34, AM(L) </t>
  </si>
  <si>
    <t>14(7)</t>
  </si>
  <si>
    <t xml:space="preserve">Anthony Modeste FC Cologne, 29, FW </t>
  </si>
  <si>
    <t xml:space="preserve">Frederik Sörensen FC Cologne, 25, D(CR) </t>
  </si>
  <si>
    <t>29(1)</t>
  </si>
  <si>
    <t xml:space="preserve">Mats Hummels Bayern Munich, 28, D(C) </t>
  </si>
  <si>
    <t>24(3)</t>
  </si>
  <si>
    <t xml:space="preserve">Sead Kolasinac Schalke 04, 23, D(L),M(L) </t>
  </si>
  <si>
    <t>24(1)</t>
  </si>
  <si>
    <t xml:space="preserve">Thomas Müller Bayern Munich, 27, M(CLR),FW </t>
  </si>
  <si>
    <t>24(4)</t>
  </si>
  <si>
    <t xml:space="preserve">Johannes Geis Schalke 04, 23, DMC </t>
  </si>
  <si>
    <t>17(1)</t>
  </si>
  <si>
    <t xml:space="preserve">Timo Werner RasenBallsport Leipzig, 21, AM(L),FW </t>
  </si>
  <si>
    <t>28(3)</t>
  </si>
  <si>
    <t xml:space="preserve">Willi Orban RasenBallsport Leipzig, 24, D(C) </t>
  </si>
  <si>
    <t xml:space="preserve">Markus Suttner Ingolstadt, 30, D(L),M(L) </t>
  </si>
  <si>
    <t xml:space="preserve">Javi Martínez Bayern Munich, 28, D(C),M(C) </t>
  </si>
  <si>
    <t xml:space="preserve">Naldo Schalke 04, 34, D(C) </t>
  </si>
  <si>
    <t xml:space="preserve">Bernardo RasenBallsport Leipzig, 22, D(R) </t>
  </si>
  <si>
    <t>20(1)</t>
  </si>
  <si>
    <t xml:space="preserve">Sokratis Borussia Dortmund, 28, D(CR) </t>
  </si>
  <si>
    <t xml:space="preserve">Leon Goretzka Schalke 04, 22, M(CR) </t>
  </si>
  <si>
    <t xml:space="preserve">Arturo Vidal Bayern Munich, 29, M(C) </t>
  </si>
  <si>
    <t>20(6)</t>
  </si>
  <si>
    <t xml:space="preserve">Konstantinos Stafylidis Augsburg, 23, D(L),M(L) </t>
  </si>
  <si>
    <t>25(1)</t>
  </si>
  <si>
    <t xml:space="preserve">Marc Bartra Borussia Dortmund, 26, D(C) </t>
  </si>
  <si>
    <t xml:space="preserve">Steven Zuber Hoffenheim, 25, AM(LR) </t>
  </si>
  <si>
    <t>22(1)</t>
  </si>
  <si>
    <t xml:space="preserve">Marcel Halstenberg RasenBallsport Leipzig, 25, D(L) </t>
  </si>
  <si>
    <t xml:space="preserve">Jonas Hector FC Cologne, 26, D(L),DMC,M(L) </t>
  </si>
  <si>
    <t xml:space="preserve">Xabi Alonso Bayern Munich, 35, M(C) </t>
  </si>
  <si>
    <t>21(5)</t>
  </si>
  <si>
    <t xml:space="preserve">Raffael Borussia M.Gladbach, 32, AM(CL),FW </t>
  </si>
  <si>
    <t>17(2)</t>
  </si>
  <si>
    <t xml:space="preserve">Benedikt Höwedes Schalke 04, 29, D(CLR) </t>
  </si>
  <si>
    <t xml:space="preserve">Douglas Costa Bayern Munich, 26, M(CLR) </t>
  </si>
  <si>
    <t>14(9)</t>
  </si>
  <si>
    <t xml:space="preserve">Diego Demme RasenBallsport Leipzig, 25, DMC </t>
  </si>
  <si>
    <t xml:space="preserve">Vincenzo Grifo Freiburg, 24, AM(L) </t>
  </si>
  <si>
    <t xml:space="preserve">Raphael Guerreiro Borussia Dortmund, 23, D(L),M(CL) </t>
  </si>
  <si>
    <t>16(7)</t>
  </si>
  <si>
    <t xml:space="preserve">Marco Fabián Eintracht Frankfurt, 27, AM(CR) </t>
  </si>
  <si>
    <t xml:space="preserve">David Alaba Bayern Munich, 24, D(CL),M(C) </t>
  </si>
  <si>
    <t xml:space="preserve">Jannik Vestergaard Borussia M.Gladbach, 24, D(C) </t>
  </si>
  <si>
    <t>28(5)</t>
  </si>
  <si>
    <t xml:space="preserve">Mario Gomez Wolfsburg, 31, FW </t>
  </si>
  <si>
    <t>31(1)</t>
  </si>
  <si>
    <t xml:space="preserve">Juan Bernat Bayern Munich, 24, D(L),M(L) </t>
  </si>
  <si>
    <t>12(5)</t>
  </si>
  <si>
    <t xml:space="preserve">Josuha Guilavogui Wolfsburg, 26, M(C) </t>
  </si>
  <si>
    <t>16(2)</t>
  </si>
  <si>
    <t xml:space="preserve">Alessandro Schöpf Schalke 04, 23, AM(R) </t>
  </si>
  <si>
    <t>22(6)</t>
  </si>
  <si>
    <t xml:space="preserve">Philipp Lahm Bayern Munich, 33, D(R),DMC </t>
  </si>
  <si>
    <t>23(2)</t>
  </si>
  <si>
    <t xml:space="preserve">Mahmoud Dahoud Borussia M.Gladbach, 21, M(C) </t>
  </si>
  <si>
    <t>25(2)</t>
  </si>
  <si>
    <t xml:space="preserve">Andrej Kramaric Hoffenheim, 25, AM(C),FW </t>
  </si>
  <si>
    <t>27(6)</t>
  </si>
  <si>
    <t xml:space="preserve">Omar Mascarell Eintracht Frankfurt, 24, DMC </t>
  </si>
  <si>
    <t>27(1)</t>
  </si>
  <si>
    <t xml:space="preserve">Lukasz Piszczek Borussia Dortmund, 31, D(CR),M(R) </t>
  </si>
  <si>
    <t xml:space="preserve">Marvin Compper RasenBallsport Leipzig, 31, D(C) </t>
  </si>
  <si>
    <t xml:space="preserve">Daniel Baier Augsburg, 32, M(C) </t>
  </si>
  <si>
    <t xml:space="preserve">Lars Stindl Borussia M.Gladbach, 28, M(CR),FW </t>
  </si>
  <si>
    <t>28(1)</t>
  </si>
  <si>
    <t xml:space="preserve">Julian Weigl Borussia Dortmund, 21, DMC </t>
  </si>
  <si>
    <t>27(3)</t>
  </si>
  <si>
    <t xml:space="preserve">David Abraham Eintracht Frankfurt, 30, D(C) </t>
  </si>
  <si>
    <t xml:space="preserve">Sebastian Langkamp Hertha Berlin, 29, D(C) </t>
  </si>
  <si>
    <t xml:space="preserve">John Brooks Hertha Berlin, 24, D(C) </t>
  </si>
  <si>
    <t xml:space="preserve">Marcel Sabitzer RasenBallsport Leipzig, 23, AM(CLR),FW </t>
  </si>
  <si>
    <t xml:space="preserve">Benjamin Henrichs Bayer Leverkusen, 20, D(LR) </t>
  </si>
  <si>
    <t>26(2)</t>
  </si>
  <si>
    <t xml:space="preserve">Sandro Wagner Hoffenheim, 29, FW </t>
  </si>
  <si>
    <t xml:space="preserve">Stefan Ilsanker RasenBallsport Leipzig, 27, D(C),DMC </t>
  </si>
  <si>
    <t>28(4)</t>
  </si>
  <si>
    <t xml:space="preserve">Jeffrey Gouweleeuw Augsburg, 25, D(C) </t>
  </si>
  <si>
    <t xml:space="preserve">Marvin Plattenhardt Hertha Berlin, 25, D(L) </t>
  </si>
  <si>
    <t xml:space="preserve">Jérôme Gondorf Darmstadt, 28, M(C) </t>
  </si>
  <si>
    <t xml:space="preserve">Fin Bartels Werder Bremen, 30, M(CLR),FW </t>
  </si>
  <si>
    <t>22(8)</t>
  </si>
  <si>
    <t xml:space="preserve">Stefan Bell Mainz 05, 25, D(CR) </t>
  </si>
  <si>
    <t xml:space="preserve">Andreas Christensen Borussia M.Gladbach, 21, D(C) </t>
  </si>
  <si>
    <t xml:space="preserve">Christoph Kramer Borussia M.Gladbach, 26, DMC </t>
  </si>
  <si>
    <t xml:space="preserve">Wendell Bayer Leverkusen, 23, D(L) </t>
  </si>
  <si>
    <t>26(5)</t>
  </si>
  <si>
    <t xml:space="preserve">Pascal Groß Ingolstadt, 25, M(C) </t>
  </si>
  <si>
    <t xml:space="preserve">Florent Hadergjonaj Ingolstadt, 22, D(R),M(R) </t>
  </si>
  <si>
    <t xml:space="preserve">Thorgan Hazard Borussia M.Gladbach, 24, AM(CLR),FW </t>
  </si>
  <si>
    <t>17(5)</t>
  </si>
  <si>
    <t xml:space="preserve">Yussuf Poulsen RasenBallsport Leipzig, 22, AM(R),FW </t>
  </si>
  <si>
    <t xml:space="preserve">Vedad Ibisevic Hertha Berlin, 32, FW </t>
  </si>
  <si>
    <t xml:space="preserve">Gonzalo Castro Borussia Dortmund, 29, M(CR) </t>
  </si>
  <si>
    <t>23(4)</t>
  </si>
  <si>
    <t xml:space="preserve">Serge Gnabry Werder Bremen, 21, AM(CLR) </t>
  </si>
  <si>
    <t>23(3)</t>
  </si>
  <si>
    <t xml:space="preserve">Danny Latza Mainz 05, 27, DMC </t>
  </si>
  <si>
    <t>18(3)</t>
  </si>
  <si>
    <t xml:space="preserve">Niklas Süle Hoffenheim, 21, D(C) </t>
  </si>
  <si>
    <t xml:space="preserve">Santiago García Werder Bremen, 28, D(CL),M(L) </t>
  </si>
  <si>
    <t>16(3)</t>
  </si>
  <si>
    <t xml:space="preserve">Maximilian Philipp Freiburg, 23, AM(LR),FW </t>
  </si>
  <si>
    <t>22(2)</t>
  </si>
  <si>
    <t xml:space="preserve">Makoto Hasebe Eintracht Frankfurt, 33, D(CR),M(CR) </t>
  </si>
  <si>
    <t>21(1)</t>
  </si>
  <si>
    <t xml:space="preserve">Yuya Osako FC Cologne, 26, AM(CR),FW </t>
  </si>
  <si>
    <t xml:space="preserve">Eric Maxim Choupo-Moting Schalke 04, 28, M(CLR),FW </t>
  </si>
  <si>
    <t>19(4)</t>
  </si>
  <si>
    <t xml:space="preserve">Zlatko Junuzovic Werder Bremen, 29, M(CLR) </t>
  </si>
  <si>
    <t>27(2)</t>
  </si>
  <si>
    <t xml:space="preserve">Joshua Kimmich Bayern Munich, 22, D(CR),DMC </t>
  </si>
  <si>
    <t>15(11)</t>
  </si>
  <si>
    <t xml:space="preserve">Niklas Stark Hertha Berlin, 22, D(C),DMC </t>
  </si>
  <si>
    <t xml:space="preserve">Dominik Kohr Augsburg, 23, DMC </t>
  </si>
  <si>
    <t xml:space="preserve">Giulio Donati Mainz 05, 27, D(R) </t>
  </si>
  <si>
    <t xml:space="preserve">Mathew Leckie Ingolstadt, 26, AM(CLR) </t>
  </si>
  <si>
    <t>25(4)</t>
  </si>
  <si>
    <t xml:space="preserve">Nicolai Müller Hamburger SV, 29, M(CLR),FW </t>
  </si>
  <si>
    <t>21(3)</t>
  </si>
  <si>
    <t xml:space="preserve">Dominique Heintz FC Cologne, 23, D(CL) </t>
  </si>
  <si>
    <t>29(2)</t>
  </si>
  <si>
    <t xml:space="preserve">Rafinha Bayern Munich, 31, D(CLR),M(R) </t>
  </si>
  <si>
    <t>10(9)</t>
  </si>
  <si>
    <t xml:space="preserve">Nabil Bentaleb Schalke 04, 22, DMC </t>
  </si>
  <si>
    <t>27(4)</t>
  </si>
  <si>
    <t xml:space="preserve">Pavel Kaderábek Hoffenheim, 25, D(R),M(R) </t>
  </si>
  <si>
    <t xml:space="preserve">Martin Hinteregger Augsburg, 24, D(C) </t>
  </si>
  <si>
    <t xml:space="preserve">Marcel Schmelzer Borussia Dortmund, 29, D(L),M(L) </t>
  </si>
  <si>
    <t xml:space="preserve">Kevin Kampl Bayer Leverkusen, 26, M(CLR) </t>
  </si>
  <si>
    <t xml:space="preserve">Mario Vrancic Darmstadt, 27, M(C) </t>
  </si>
  <si>
    <t>18(5)</t>
  </si>
  <si>
    <t xml:space="preserve">Bastian Oczipka Eintracht Frankfurt, 28, D(CL),M(L) </t>
  </si>
  <si>
    <t xml:space="preserve">Theodor Gebre Selassie Werder Bremen, 30, D(R),DMC,M(R) </t>
  </si>
  <si>
    <t xml:space="preserve">Marco Höger FC Cologne, 27, D(R),M(C) </t>
  </si>
  <si>
    <t>24(6)</t>
  </si>
  <si>
    <t xml:space="preserve">Robert Bauer Werder Bremen, 22, D(LR),M(LR) </t>
  </si>
  <si>
    <t xml:space="preserve">Jonathan Tah Bayer Leverkusen, 21, D(C) </t>
  </si>
  <si>
    <t>15(3)</t>
  </si>
  <si>
    <t xml:space="preserve">Almog Cohen Ingolstadt, 28, M(C) </t>
  </si>
  <si>
    <t xml:space="preserve">Marvin Matip Ingolstadt, 31, D(C) </t>
  </si>
  <si>
    <t xml:space="preserve">Robin Knoche Wolfsburg, 24, D(C) </t>
  </si>
  <si>
    <t>20(2)</t>
  </si>
  <si>
    <t xml:space="preserve">Mark Uth Hoffenheim, 25, AM(R),FW </t>
  </si>
  <si>
    <t>11(10)</t>
  </si>
  <si>
    <t xml:space="preserve">Luiz Gustavo Wolfsburg, 29, D(C),M(C) </t>
  </si>
  <si>
    <t xml:space="preserve">Julian Brandt Bayer Leverkusen, 21, AM(LR),FW </t>
  </si>
  <si>
    <t>24(7)</t>
  </si>
  <si>
    <t xml:space="preserve">Nico Elvedi Borussia M.Gladbach, 20, D(CR) </t>
  </si>
  <si>
    <t xml:space="preserve">Timothy Chandler Eintracht Frankfurt, 27, D(R),M(R) </t>
  </si>
  <si>
    <t xml:space="preserve">Fabian Lustenberger Hertha Berlin, 29, D(C),M(C) </t>
  </si>
  <si>
    <t xml:space="preserve">Oliver Baumann Hoffenheim, 26, GK </t>
  </si>
  <si>
    <t xml:space="preserve">Salomon Kalou Hertha Berlin, 31, AM(CLR),FW </t>
  </si>
  <si>
    <t xml:space="preserve">Niklas Moisander Werder Bremen, 31, D(C) </t>
  </si>
  <si>
    <t xml:space="preserve">Kai Havertz Bayer Leverkusen, 17, AM(CR) </t>
  </si>
  <si>
    <t xml:space="preserve">Guido Burgstaller Schalke 04, 28, AM(L),FW </t>
  </si>
  <si>
    <t>16(1)</t>
  </si>
  <si>
    <t xml:space="preserve">Jhon Córdoba Mainz 05, 24, FW </t>
  </si>
  <si>
    <t xml:space="preserve">Caglar Söyüncü Freiburg, 20, D(C) </t>
  </si>
  <si>
    <t xml:space="preserve">Jesús Vallejo Eintracht Frankfurt, 20, D(C) </t>
  </si>
  <si>
    <t xml:space="preserve">Per Skjelbred Hertha Berlin, 29, M(CR) </t>
  </si>
  <si>
    <t xml:space="preserve">Lamine Sané Werder Bremen, 30, D(C),M(C) </t>
  </si>
  <si>
    <t xml:space="preserve">Oscar Wendt Borussia M.Gladbach, 31, D(L),M(L) </t>
  </si>
  <si>
    <t xml:space="preserve">Christian Pulisic Borussia Dortmund, 18, AM(LR) </t>
  </si>
  <si>
    <t>15(13)</t>
  </si>
  <si>
    <t xml:space="preserve">Nicolas Höfler Freiburg, 27, D(C),DMC </t>
  </si>
  <si>
    <t xml:space="preserve">Lewis Holtby Hamburger SV, 26, M(CLR) </t>
  </si>
  <si>
    <t xml:space="preserve">Florian Niederlechner Freiburg, 26, FW </t>
  </si>
  <si>
    <t xml:space="preserve">Chicharito Bayer Leverkusen, 28, FW </t>
  </si>
  <si>
    <t>19(6)</t>
  </si>
  <si>
    <t xml:space="preserve">Matthias Ginter Borussia Dortmund, 23, D(CR),DMC </t>
  </si>
  <si>
    <t>25(3)</t>
  </si>
  <si>
    <t xml:space="preserve">Florian Grillitsch Werder Bremen, 21, DMC,M(L) </t>
  </si>
  <si>
    <t xml:space="preserve">Dong-Won Ji Augsburg, 25, AM(CL),FW </t>
  </si>
  <si>
    <t>24(9)</t>
  </si>
  <si>
    <t xml:space="preserve">Douglas Santos Hamburger SV, 23, D(L) </t>
  </si>
  <si>
    <t>19(1)</t>
  </si>
  <si>
    <t xml:space="preserve">Timo Horn FC Cologne, 24, GK </t>
  </si>
  <si>
    <t xml:space="preserve">Filip Kostic Hamburger SV, 24, AM(LR) </t>
  </si>
  <si>
    <t xml:space="preserve">Kingsley Coman Bayern Munich, 20, AM(LR),FW </t>
  </si>
  <si>
    <t>9(9)</t>
  </si>
  <si>
    <t xml:space="preserve">Ermin Bicakcic Hoffenheim, 27, D(C) </t>
  </si>
  <si>
    <t>10(7)</t>
  </si>
  <si>
    <t xml:space="preserve">Daniel Brosinski Mainz 05, 28, D(LR),M(R) </t>
  </si>
  <si>
    <t xml:space="preserve">Levin Öztunali Mainz 05, 21, AM(CLR) </t>
  </si>
  <si>
    <t>23(6)</t>
  </si>
  <si>
    <t xml:space="preserve">Darío Lezcano Ingolstadt, 26, FW </t>
  </si>
  <si>
    <t>26(6)</t>
  </si>
  <si>
    <t xml:space="preserve">Mijat Gacinovic Eintracht Frankfurt, 22, AM(CL) </t>
  </si>
  <si>
    <t xml:space="preserve">Paul Verhaegh Augsburg, 33, D(R) </t>
  </si>
  <si>
    <t xml:space="preserve">Maximilian Arnold Wolfsburg, 22, M(CR) </t>
  </si>
  <si>
    <t xml:space="preserve">Alexander Meier Eintracht Frankfurt, 34, M(C),FW </t>
  </si>
  <si>
    <t>15(5)</t>
  </si>
  <si>
    <t xml:space="preserve">Shinji Kagawa Borussia Dortmund, 28, AM(CL) </t>
  </si>
  <si>
    <t>12(8)</t>
  </si>
  <si>
    <t xml:space="preserve">André Ramalho Mainz 05, 25, D(C),DMC </t>
  </si>
  <si>
    <t>12(6)</t>
  </si>
  <si>
    <t xml:space="preserve">Matija Nastasic Schalke 04, 24, D(C) </t>
  </si>
  <si>
    <t xml:space="preserve">Kevin Vogt Hoffenheim, 25, D(CR),M(C) </t>
  </si>
  <si>
    <t xml:space="preserve">Tony Jantschke Borussia M.Gladbach, 27, D(CR),DMC </t>
  </si>
  <si>
    <t xml:space="preserve">Ádám Szalai Hoffenheim, 29, FW </t>
  </si>
  <si>
    <t>6(15)</t>
  </si>
  <si>
    <t xml:space="preserve">Jeffrey Bruma Wolfsburg, 25, D(C) </t>
  </si>
  <si>
    <t xml:space="preserve">Ralf Fährmann Schalke 04, 28, GK </t>
  </si>
  <si>
    <t xml:space="preserve">Milos Jojic FC Cologne, 25, M(CR) </t>
  </si>
  <si>
    <t xml:space="preserve">Vladimir Darida Hertha Berlin, 26, M(C),FW </t>
  </si>
  <si>
    <t>20(4)</t>
  </si>
  <si>
    <t xml:space="preserve">Mike Frantz Freiburg, 30, M(CLR),FW </t>
  </si>
  <si>
    <t xml:space="preserve">Nadiem Amiri Hoffenheim, 20, AM(C) </t>
  </si>
  <si>
    <t>20(12)</t>
  </si>
  <si>
    <t xml:space="preserve">Ricardo Rodríguez Wolfsburg, 24, D(CL) </t>
  </si>
  <si>
    <t>23(1)</t>
  </si>
  <si>
    <t xml:space="preserve">Jakub Blaszczykowski Wolfsburg, 31, D(R),M(CR) </t>
  </si>
  <si>
    <t>19(8)</t>
  </si>
  <si>
    <t xml:space="preserve">Ömer Toprak Bayer Leverkusen, 27, D(C) </t>
  </si>
  <si>
    <t xml:space="preserve">Aytac Sulu Darmstadt, 31, D(C) </t>
  </si>
  <si>
    <t xml:space="preserve">Clemens Fritz Werder Bremen, 36, D(R),DMC </t>
  </si>
  <si>
    <t xml:space="preserve">Vieirinha Wolfsburg, 31, D(R),M(LR) </t>
  </si>
  <si>
    <t>13(7)</t>
  </si>
  <si>
    <t xml:space="preserve">Janik Haberer Freiburg, 23, AM(C),FW </t>
  </si>
  <si>
    <t xml:space="preserve">Yannick Gerhardt Wolfsburg, 23, D(L),M(CL) </t>
  </si>
  <si>
    <t>24(2)</t>
  </si>
  <si>
    <t xml:space="preserve">Peter Pekarík Hertha Berlin, 30, D(LR) </t>
  </si>
  <si>
    <t xml:space="preserve">Bobby Wood Hamburger SV, 24, FW </t>
  </si>
  <si>
    <t>22(5)</t>
  </si>
  <si>
    <t xml:space="preserve">Kevin Volland Bayer Leverkusen, 24, AM(CLR),FW </t>
  </si>
  <si>
    <t xml:space="preserve">Matthias Ostrzolek Hamburger SV, 26, D(L),DMC </t>
  </si>
  <si>
    <t xml:space="preserve">Konstantin Rausch FC Cologne, 27, D(L),M(L) </t>
  </si>
  <si>
    <t xml:space="preserve">Roman Bürki Borussia Dortmund, 26, GK </t>
  </si>
  <si>
    <t xml:space="preserve">Ja-Cheol Koo Augsburg, 28, M(CLR) </t>
  </si>
  <si>
    <t xml:space="preserve">Genki Haraguchi Hertha Berlin, 26, AM(LR) </t>
  </si>
  <si>
    <t>23(8)</t>
  </si>
  <si>
    <t xml:space="preserve">Raúl Bobadilla Augsburg, 29, AM(R),FW </t>
  </si>
  <si>
    <t>13(5)</t>
  </si>
  <si>
    <t xml:space="preserve">Nils Petersen Freiburg, 28, FW </t>
  </si>
  <si>
    <t>7(25)</t>
  </si>
  <si>
    <t xml:space="preserve">Rune Jarstein Hertha Berlin, 32, GK </t>
  </si>
  <si>
    <t xml:space="preserve">Marcel Tisserand Ingolstadt, 24, D(CR),M(R) </t>
  </si>
  <si>
    <t xml:space="preserve">Matthias Lehmann FC Cologne, 33, M(C) </t>
  </si>
  <si>
    <t xml:space="preserve">Fabian Frei Mainz 05, 28, M(C) </t>
  </si>
  <si>
    <t xml:space="preserve">Felix Wiedwald Werder Bremen, 27, GK </t>
  </si>
  <si>
    <t xml:space="preserve">Yann Sommer Borussia M.Gladbach, 28, GK </t>
  </si>
  <si>
    <t xml:space="preserve">Julian Baumgartlinger Bayer Leverkusen, 29, DMC </t>
  </si>
  <si>
    <t xml:space="preserve">Manuel Gulde Freiburg, 26, D(C) </t>
  </si>
  <si>
    <t>18(1)</t>
  </si>
  <si>
    <t xml:space="preserve">Gotoku Sakai Hamburger SV, 26, D(LR),DMC </t>
  </si>
  <si>
    <t xml:space="preserve">Tin Jedvaj Bayer Leverkusen, 21, D(CR) </t>
  </si>
  <si>
    <t>15(2)</t>
  </si>
  <si>
    <t xml:space="preserve">Valentin Stocker Hertha Berlin, 28, AM(CLR) </t>
  </si>
  <si>
    <t>14(3)</t>
  </si>
  <si>
    <t xml:space="preserve">Manuel Neuer Bayern Munich, 31, GK </t>
  </si>
  <si>
    <t xml:space="preserve">Gideon Jung Hamburger SV, 22, D(C),DMC </t>
  </si>
  <si>
    <t xml:space="preserve">Philipp Max Augsburg, 23, D(L),M(L) </t>
  </si>
  <si>
    <t>19(5)</t>
  </si>
  <si>
    <t xml:space="preserve">Fabian Holland Darmstadt, 26, D(L) </t>
  </si>
  <si>
    <t xml:space="preserve">Aaron Hunt Hamburger SV, 30, M(CR),FW </t>
  </si>
  <si>
    <t>14(8)</t>
  </si>
  <si>
    <t xml:space="preserve">Aymen Barkok Eintracht Frankfurt, 18, Midfielder </t>
  </si>
  <si>
    <t>6(12)</t>
  </si>
  <si>
    <t xml:space="preserve">Fabian Johnson Borussia M.Gladbach, 29, D(LR),M(LR) </t>
  </si>
  <si>
    <t>11(9)</t>
  </si>
  <si>
    <t xml:space="preserve">Pascal Stenzel Freiburg, 21, D(R) </t>
  </si>
  <si>
    <t>14(5)</t>
  </si>
  <si>
    <t xml:space="preserve">Alfredo Morales Ingolstadt, 27, M(C) </t>
  </si>
  <si>
    <t xml:space="preserve">Jonathan Schmid Augsburg, 26, D(R),M(LR) </t>
  </si>
  <si>
    <t xml:space="preserve">Michael Gregoritsch Hamburger SV, 23, AM(CR),FW </t>
  </si>
  <si>
    <t>14(15)</t>
  </si>
  <si>
    <t xml:space="preserve">Ante Rebic Eintracht Frankfurt, 23, AM(L),FW </t>
  </si>
  <si>
    <t>16(8)</t>
  </si>
  <si>
    <t xml:space="preserve">Koen Casteels Wolfsburg, 24, GK </t>
  </si>
  <si>
    <t xml:space="preserve">Aleksandar Dragovic Bayer Leverkusen, 26, D(C) </t>
  </si>
  <si>
    <t>15(4)</t>
  </si>
  <si>
    <t xml:space="preserve">Amir Abrashi Freiburg, 27, M(C) </t>
  </si>
  <si>
    <t>16(4)</t>
  </si>
  <si>
    <t xml:space="preserve">Pablo De Blasis Mainz 05, 29, AM(LR) </t>
  </si>
  <si>
    <t>17(14)</t>
  </si>
  <si>
    <t xml:space="preserve">Michael Esser Darmstadt, 29, GK </t>
  </si>
  <si>
    <t xml:space="preserve">Charles Aránguiz Bayer Leverkusen, 28, M(C) </t>
  </si>
  <si>
    <t>21(4)</t>
  </si>
  <si>
    <t xml:space="preserve">Daniel Didavi Wolfsburg, 27, AM(CR) </t>
  </si>
  <si>
    <t>11(7)</t>
  </si>
  <si>
    <t xml:space="preserve">Bernd Leno Bayer Leverkusen, 25, GK </t>
  </si>
  <si>
    <t xml:space="preserve">Stefan Kießling Bayer Leverkusen, 33, FW </t>
  </si>
  <si>
    <t>5(14)</t>
  </si>
  <si>
    <t xml:space="preserve">Marwin Hitz Augsburg, 29, GK </t>
  </si>
  <si>
    <t xml:space="preserve">Roger Ingolstadt, 31, D(C),DMC </t>
  </si>
  <si>
    <t xml:space="preserve">Gojko Kacar Augsburg, 30, D(C),M(C) </t>
  </si>
  <si>
    <t>11(11)</t>
  </si>
  <si>
    <t xml:space="preserve">Tobias Strobl Borussia M.Gladbach, 27, D(CR),DMC </t>
  </si>
  <si>
    <t xml:space="preserve">Jean-Philippe Gbamin Mainz 05, 21, D(CR),DMC </t>
  </si>
  <si>
    <t xml:space="preserve">Max Meyer Schalke 04, 21, AM(CL),FW </t>
  </si>
  <si>
    <t>18(9)</t>
  </si>
  <si>
    <t xml:space="preserve">Albin Ekdal Hamburger SV, 27, M(C) </t>
  </si>
  <si>
    <t xml:space="preserve">Jeremy Toljan Hoffenheim, 22, D(L),M(LR) </t>
  </si>
  <si>
    <t>14(6)</t>
  </si>
  <si>
    <t xml:space="preserve">Yoshinori Muto Mainz 05, 24, FW </t>
  </si>
  <si>
    <t>10(8)</t>
  </si>
  <si>
    <t xml:space="preserve">Branimir Hrgota Eintracht Frankfurt, 24, FW </t>
  </si>
  <si>
    <t>21(6)</t>
  </si>
  <si>
    <t xml:space="preserve">André Hahn Borussia M.Gladbach, 26, AM(R),FW </t>
  </si>
  <si>
    <t>18(11)</t>
  </si>
  <si>
    <t xml:space="preserve">Jonas Hofmann Borussia M.Gladbach, 24, AM(CLR) </t>
  </si>
  <si>
    <t xml:space="preserve">Dennis Diekmeier Hamburger SV, 27, D(R) </t>
  </si>
  <si>
    <t xml:space="preserve">Admir Mehmedi Bayer Leverkusen, 26, AM(CLR),FW </t>
  </si>
  <si>
    <t>16(6)</t>
  </si>
  <si>
    <t xml:space="preserve">Jonas Lössl Mainz 05, 28, GK </t>
  </si>
  <si>
    <t xml:space="preserve">Benjamin Stambouli Schalke 04, 26, D(C),M(C) </t>
  </si>
  <si>
    <t xml:space="preserve">Michael Hector Eintracht Frankfurt, 24, D(C),DMC </t>
  </si>
  <si>
    <t>13(8)</t>
  </si>
  <si>
    <t xml:space="preserve">Claudio Pizarro Werder Bremen, 38, AM(C),FW </t>
  </si>
  <si>
    <t xml:space="preserve">Alexander Schwolow Freiburg, 24, GK </t>
  </si>
  <si>
    <t xml:space="preserve">Sandro Sirigu Darmstadt, 28, D(R),M(R) </t>
  </si>
  <si>
    <t>17(13)</t>
  </si>
  <si>
    <t xml:space="preserve">Péter Gulácsi RasenBallsport Leipzig, 27, GK </t>
  </si>
  <si>
    <t xml:space="preserve">Alexander Milosevic Darmstadt, 25, D(C) </t>
  </si>
  <si>
    <t xml:space="preserve">Paul Seguin Wolfsburg, 22, DMC </t>
  </si>
  <si>
    <t>15(7)</t>
  </si>
  <si>
    <t xml:space="preserve">Alexander Esswein Hertha Berlin, 27, AM(LR) </t>
  </si>
  <si>
    <t>14(14)</t>
  </si>
  <si>
    <t xml:space="preserve">Halil Altintop Augsburg, 34, AM(C),FW </t>
  </si>
  <si>
    <t>16(14)</t>
  </si>
  <si>
    <t xml:space="preserve">Lukás Hrádecky Eintracht Frankfurt, 27, GK </t>
  </si>
  <si>
    <t xml:space="preserve">Milos Veljkovic Werder Bremen, 21, D(C),DMC </t>
  </si>
  <si>
    <t xml:space="preserve">Artjoms Rudnevs FC Cologne, 29, FW </t>
  </si>
  <si>
    <t xml:space="preserve">Jairo Samperio Mainz 05, 23, M(LR) </t>
  </si>
  <si>
    <t>11(6)</t>
  </si>
  <si>
    <t xml:space="preserve">Aleksandar Ignjovski Freiburg, 26, D(LR),M(C) </t>
  </si>
  <si>
    <t xml:space="preserve">Renato Sanches Bayern Munich, 19, DMC </t>
  </si>
  <si>
    <t>6(11)</t>
  </si>
  <si>
    <t xml:space="preserve">Dominik Kaiser RasenBallsport Leipzig, 28, M(CR) </t>
  </si>
  <si>
    <t>7(17)</t>
  </si>
  <si>
    <t xml:space="preserve">Onur Bulut Freiburg, 23, AM(R) </t>
  </si>
  <si>
    <t>12(9)</t>
  </si>
  <si>
    <t xml:space="preserve">Marcel Heller Darmstadt, 31, M(LR) </t>
  </si>
  <si>
    <t xml:space="preserve">Christian Günter Freiburg, 24, D(L),M(L) </t>
  </si>
  <si>
    <t xml:space="preserve">Julian Schieber Hertha Berlin, 28, FW </t>
  </si>
  <si>
    <t>2(16)</t>
  </si>
  <si>
    <t xml:space="preserve">Antonio-Mirko Colak Darmstadt, 23, FW </t>
  </si>
  <si>
    <t xml:space="preserve">Sven Schipplock Darmstadt, 28, FW </t>
  </si>
  <si>
    <t>12(10)</t>
  </si>
  <si>
    <t xml:space="preserve">Simon Zoller FC Cologne, 25, AM(LR),FW </t>
  </si>
  <si>
    <t>8(17)</t>
  </si>
  <si>
    <t xml:space="preserve">Davie Selke RasenBallsport Leipzig, 22, FW </t>
  </si>
  <si>
    <t>2(18)</t>
  </si>
  <si>
    <t xml:space="preserve">Patrick Herrmann Borussia M.Gladbach, 26, M(LR),FW </t>
  </si>
  <si>
    <t xml:space="preserve">Martin Hansen Ingolstadt, 26, GK </t>
  </si>
  <si>
    <t xml:space="preserve">Georg Teigl Augsburg, 26, D(R) </t>
  </si>
  <si>
    <t>4(13)</t>
  </si>
  <si>
    <t xml:space="preserve">Jan Rosenthal Darmstadt, 31, M(C),FW </t>
  </si>
  <si>
    <t xml:space="preserve">Yevhen Konoplyanka Schalke 04, 27, AM(L),FW </t>
  </si>
  <si>
    <t>5(12)</t>
  </si>
  <si>
    <t xml:space="preserve">Sonny Kittel Ingolstadt, 24, AM(CL) </t>
  </si>
  <si>
    <t>6(13)</t>
  </si>
  <si>
    <t xml:space="preserve">Lukas Hinterseer Ingolstadt, 26, AM(R),FW </t>
  </si>
  <si>
    <t>8(19)</t>
  </si>
  <si>
    <t xml:space="preserve">René Adler Hamburger SV, 32, GK </t>
  </si>
  <si>
    <t xml:space="preserve">Haris Seferovic Eintracht Frankfurt, 25, AM(LR),FW </t>
  </si>
  <si>
    <t>10(14)</t>
  </si>
  <si>
    <t xml:space="preserve">Borja Mayoral Wolfsburg, 20, FW </t>
  </si>
  <si>
    <t>3(16)</t>
  </si>
  <si>
    <t xml:space="preserve">Oliver Burke RasenBallsport Leipzig, 20, AM(R) </t>
  </si>
  <si>
    <t>4(20)</t>
  </si>
  <si>
    <t xml:space="preserve">Pierre-Michel Lasogga Hamburger SV, 25, FW </t>
  </si>
  <si>
    <t>5(15)</t>
  </si>
  <si>
    <t>Name</t>
  </si>
  <si>
    <t>Stürmer</t>
  </si>
  <si>
    <t>Mittelfeld</t>
  </si>
  <si>
    <t>Abwehr</t>
  </si>
  <si>
    <t xml:space="preserve">Ousmane Dembélé Borussia Dortmund, 20, AM(CLR) </t>
  </si>
  <si>
    <t xml:space="preserve">Pierre-Emerick Aubameyang Borussia Dortmund, 27, M(LR),FW </t>
  </si>
  <si>
    <t xml:space="preserve">Sven Müller FC Cologne, 21, Goalkeeper </t>
  </si>
  <si>
    <t xml:space="preserve">Lukas Klünter FC Cologne, 20, D(R) </t>
  </si>
  <si>
    <t xml:space="preserve">Marcel Risse FC Cologne, 27, D(R),M(CLR) </t>
  </si>
  <si>
    <t xml:space="preserve">Alexander Hack Mainz 05, 23, D(C) </t>
  </si>
  <si>
    <t>13(1)</t>
  </si>
  <si>
    <t xml:space="preserve">Tom Starke Bayern Munich, 36, GK </t>
  </si>
  <si>
    <t xml:space="preserve">Mergim Mavraj FC Cologne, 30, D(C) </t>
  </si>
  <si>
    <t xml:space="preserve">Thomas Delaney Werder Bremen, 25, DMC </t>
  </si>
  <si>
    <t>10(2)</t>
  </si>
  <si>
    <t xml:space="preserve">Pawel Olkowski FC Cologne, 27, D(R),M(R) </t>
  </si>
  <si>
    <t>12(2)</t>
  </si>
  <si>
    <t xml:space="preserve">Julian Draxler Wolfsburg, 23, AM(CLR) </t>
  </si>
  <si>
    <t>12(1)</t>
  </si>
  <si>
    <t xml:space="preserve">Marc Stendera Eintracht Frankfurt, 21, M(C) </t>
  </si>
  <si>
    <t xml:space="preserve">Mitchell Weiser Hertha Berlin, 23, D(R),M(R) </t>
  </si>
  <si>
    <t>11(5)</t>
  </si>
  <si>
    <t xml:space="preserve">Roberto Hilbert Bayer Leverkusen, 32, D(R) </t>
  </si>
  <si>
    <t xml:space="preserve">Philipp Wollscheid Wolfsburg, 28, D(C) </t>
  </si>
  <si>
    <t>5(1)</t>
  </si>
  <si>
    <t xml:space="preserve">Niklas Schmidt Werder Bremen, 19, Midfielder </t>
  </si>
  <si>
    <t>0(1)</t>
  </si>
  <si>
    <t xml:space="preserve">Marco Reus Borussia Dortmund, 27, M(CLR),FW </t>
  </si>
  <si>
    <t>15(1)</t>
  </si>
  <si>
    <t xml:space="preserve">Leonardo Bittencourt FC Cologne, 23, AM(CLR) </t>
  </si>
  <si>
    <t>11(4)</t>
  </si>
  <si>
    <t xml:space="preserve">Adrián Ramos Borussia Dortmund, 31, FW </t>
  </si>
  <si>
    <t>4(3)</t>
  </si>
  <si>
    <t xml:space="preserve">Andreas Luthe Augsburg, 30, GK </t>
  </si>
  <si>
    <t xml:space="preserve">Yunus Malli Mainz 05, 25, AM(CL),FW </t>
  </si>
  <si>
    <t xml:space="preserve">Mergim Mavraj Hamburger SV, 30, D(C) </t>
  </si>
  <si>
    <t xml:space="preserve">Ibrahima Traoré Borussia M.Gladbach, 29, AM(LR) </t>
  </si>
  <si>
    <t>9(5)</t>
  </si>
  <si>
    <t xml:space="preserve">Hamit Altintop Darmstadt, 34, M(CR) </t>
  </si>
  <si>
    <t xml:space="preserve">Christian Träsch Wolfsburg, 29, D(R),M(C) </t>
  </si>
  <si>
    <t>7(4)</t>
  </si>
  <si>
    <t xml:space="preserve">Daniel Caligiuri Schalke 04, 29, M(LR),FW </t>
  </si>
  <si>
    <t>14(2)</t>
  </si>
  <si>
    <t xml:space="preserve">Walace Hamburger SV, 22, DMC </t>
  </si>
  <si>
    <t xml:space="preserve">Karim Bellarabi Bayer Leverkusen, 27, AM(CLR),FW </t>
  </si>
  <si>
    <t xml:space="preserve">Thilo Kehrer Schalke 04, 20, D(CR) </t>
  </si>
  <si>
    <t xml:space="preserve">Breel Embolo Schalke 04, 20, AM(R),FW </t>
  </si>
  <si>
    <t xml:space="preserve">Lars Bender Bayer Leverkusen, 28, D(R),M(C) </t>
  </si>
  <si>
    <t xml:space="preserve">Florian Jungwirth Darmstadt, 28, D(CR),DMC </t>
  </si>
  <si>
    <t>12(4)</t>
  </si>
  <si>
    <t xml:space="preserve">Fabio Coltorti RasenBallsport Leipzig, 36, GK </t>
  </si>
  <si>
    <t xml:space="preserve">André Schürrle Borussia Dortmund, 26, M(LR),FW </t>
  </si>
  <si>
    <t>8(7)</t>
  </si>
  <si>
    <t xml:space="preserve">Bas Dost Wolfsburg, 27, FW </t>
  </si>
  <si>
    <t xml:space="preserve">Felix Platte Darmstadt, 21, FW </t>
  </si>
  <si>
    <t>6(3)</t>
  </si>
  <si>
    <t xml:space="preserve">Coke Schalke 04, 30, D(R),M(R) </t>
  </si>
  <si>
    <t>6(1)</t>
  </si>
  <si>
    <t xml:space="preserve">Lukas Kübler Freiburg, 24, D(R) </t>
  </si>
  <si>
    <t xml:space="preserve">Erik Durm Borussia Dortmund, 25, D(LR),M(R) </t>
  </si>
  <si>
    <t>9(3)</t>
  </si>
  <si>
    <t xml:space="preserve">Christian Clemens FC Cologne, 25, M(LR) </t>
  </si>
  <si>
    <t>10(1)</t>
  </si>
  <si>
    <t xml:space="preserve">Gaëtan Bussmann Mainz 05, 26, D(L) </t>
  </si>
  <si>
    <t xml:space="preserve">Daniel Caligiuri Wolfsburg, 29, M(LR),FW </t>
  </si>
  <si>
    <t>13(3)</t>
  </si>
  <si>
    <t xml:space="preserve">Heinz Lindner Eintracht Frankfurt, 26, GK </t>
  </si>
  <si>
    <t>1(1)</t>
  </si>
  <si>
    <t xml:space="preserve">Romain Brégerie Ingolstadt, 30, D(C),DMC </t>
  </si>
  <si>
    <t xml:space="preserve">Holger Badstuber Schalke 04, 28, D(CL) </t>
  </si>
  <si>
    <t xml:space="preserve">Neven Subotic FC Cologne, 28, D(C) </t>
  </si>
  <si>
    <t xml:space="preserve">Raphael Framberger Augsburg, 21, Defender </t>
  </si>
  <si>
    <t>2(1)</t>
  </si>
  <si>
    <t xml:space="preserve">Dayotchanculle Upamecano RasenBallsport Leipzig, 18, D(C) </t>
  </si>
  <si>
    <t xml:space="preserve">Lukas Rupp Hoffenheim, 26, M(CR) </t>
  </si>
  <si>
    <t>8(6)</t>
  </si>
  <si>
    <t xml:space="preserve">Guillermo Varela Eintracht Frankfurt, 24, D(R) </t>
  </si>
  <si>
    <t xml:space="preserve">Jérôme Boateng Bayern Munich, 28, D(CR) </t>
  </si>
  <si>
    <t xml:space="preserve">Vladlen Yurchenko Bayer Leverkusen, 23, M(C) </t>
  </si>
  <si>
    <t>1(2)</t>
  </si>
  <si>
    <t xml:space="preserve">Thomas Kessler FC Cologne, 31, GK </t>
  </si>
  <si>
    <t xml:space="preserve">Benno Schmitz RasenBallsport Leipzig, 22, D(R) </t>
  </si>
  <si>
    <t>10(5)</t>
  </si>
  <si>
    <t xml:space="preserve">Yunus Malli Wolfsburg, 25, AM(CL),FW </t>
  </si>
  <si>
    <t>12(3)</t>
  </si>
  <si>
    <t xml:space="preserve">Kyriakos Papadopoulos RasenBallsport Leipzig, 25, D(C) </t>
  </si>
  <si>
    <t xml:space="preserve">Szabolcs Huszti Eintracht Frankfurt, 34, M(CLR) </t>
  </si>
  <si>
    <t xml:space="preserve">Maximilian Eggestein Werder Bremen, 20, DMC </t>
  </si>
  <si>
    <t xml:space="preserve">Abdul Rahman Baba Schalke 04, 22, D(L),M(L) </t>
  </si>
  <si>
    <t>7(6)</t>
  </si>
  <si>
    <t xml:space="preserve">Jordan Torunarigha Hertha Berlin, 19, Defender </t>
  </si>
  <si>
    <t xml:space="preserve">Alfred Finnbogason Augsburg, 28, FW </t>
  </si>
  <si>
    <t xml:space="preserve">Emre Mor Borussia Dortmund, 19, Midfielder </t>
  </si>
  <si>
    <t>5(7)</t>
  </si>
  <si>
    <t xml:space="preserve">Philipp Bargfrede Werder Bremen, 28, M(C) </t>
  </si>
  <si>
    <t>4(6)</t>
  </si>
  <si>
    <t xml:space="preserve">Mario Götze Borussia Dortmund, 24, M(CLR),FW </t>
  </si>
  <si>
    <t>9(2)</t>
  </si>
  <si>
    <t xml:space="preserve">Marc-Oliver Kempf Freiburg, 22, D(C) </t>
  </si>
  <si>
    <t>11(1)</t>
  </si>
  <si>
    <t xml:space="preserve">Nuri Sahin Borussia Dortmund, 28, M(C) </t>
  </si>
  <si>
    <t>3(1)</t>
  </si>
  <si>
    <t xml:space="preserve">Leon Balogun Mainz 05, 28, D(CR) </t>
  </si>
  <si>
    <t xml:space="preserve">Lukas Klostermann RasenBallsport Leipzig, 20, D(R) </t>
  </si>
  <si>
    <t xml:space="preserve">László Bénes Borussia M.Gladbach, 19, Midfielder </t>
  </si>
  <si>
    <t>3(4)</t>
  </si>
  <si>
    <t xml:space="preserve">Caiuby Augsburg, 28, AM(L),FW </t>
  </si>
  <si>
    <t>2(2)</t>
  </si>
  <si>
    <t xml:space="preserve">Tom Mickel Hamburger SV, 28, Goalkeeper </t>
  </si>
  <si>
    <t xml:space="preserve">Niko Bungert Mainz 05, 30, D(C) </t>
  </si>
  <si>
    <t>8(1)</t>
  </si>
  <si>
    <t xml:space="preserve">Joel Pohjanpalo Bayer Leverkusen, 22, FW </t>
  </si>
  <si>
    <t>1(9)</t>
  </si>
  <si>
    <t xml:space="preserve">Sebastian Jung Wolfsburg, 26, D(R) </t>
  </si>
  <si>
    <t xml:space="preserve">Ousman Manneh Werder Bremen, 20, FW </t>
  </si>
  <si>
    <t xml:space="preserve">Julian Korb Borussia M.Gladbach, 25, D(R),M(R) </t>
  </si>
  <si>
    <t xml:space="preserve">Nabil Bahoui Hamburger SV, 26, Midfielder </t>
  </si>
  <si>
    <t xml:space="preserve">Felix Passlack Borussia Dortmund, 18, Midfielder </t>
  </si>
  <si>
    <t>6(4)</t>
  </si>
  <si>
    <t xml:space="preserve">Emir Spahic Hamburger SV, 36, D(C) </t>
  </si>
  <si>
    <t xml:space="preserve">Christian Mathenia Hamburger SV, 25, GK </t>
  </si>
  <si>
    <t xml:space="preserve">Sven Bender Borussia Dortmund, 28, D(C),M(C) </t>
  </si>
  <si>
    <t>3(2)</t>
  </si>
  <si>
    <t xml:space="preserve">Bojan Mainz 05, 26, AM(CLR),FW </t>
  </si>
  <si>
    <t>7(3)</t>
  </si>
  <si>
    <t xml:space="preserve">Markus Steinhöfer Darmstadt, 31, D(R) </t>
  </si>
  <si>
    <t>2(4)</t>
  </si>
  <si>
    <t xml:space="preserve">Patrick Banggaard Darmstadt, 23, D(C) </t>
  </si>
  <si>
    <t xml:space="preserve">Marco Terrazzino Hoffenheim, 26, AM(L) </t>
  </si>
  <si>
    <t>4(5)</t>
  </si>
  <si>
    <t xml:space="preserve">Andersson Ordóñez Eintracht Frankfurt, 23, Defender </t>
  </si>
  <si>
    <t xml:space="preserve">Jannik Huth Mainz 05, 23, GK </t>
  </si>
  <si>
    <t xml:space="preserve">Dominic Maroh FC Cologne, 30, D(C) </t>
  </si>
  <si>
    <t>8(4)</t>
  </si>
  <si>
    <t xml:space="preserve">Jens Hegeler Hertha Berlin, 29, D(C),M(CR) </t>
  </si>
  <si>
    <t xml:space="preserve">Danny da Costa Bayer Leverkusen, 23, D(R) </t>
  </si>
  <si>
    <t xml:space="preserve">Mikel Merino Borussia Dortmund, 20, Midfielder </t>
  </si>
  <si>
    <t>2(6)</t>
  </si>
  <si>
    <t xml:space="preserve">Jannes Horn Wolfsburg, 20, D(L) </t>
  </si>
  <si>
    <t>10(3)</t>
  </si>
  <si>
    <t xml:space="preserve">Peter Niemeyer Darmstadt, 33, D(C),M(C) </t>
  </si>
  <si>
    <t>13(2)</t>
  </si>
  <si>
    <t xml:space="preserve">Julian Schuster Freiburg, 32, M(C) </t>
  </si>
  <si>
    <t xml:space="preserve">Florian Kainz Werder Bremen, 24, AM(L) </t>
  </si>
  <si>
    <t>1(13)</t>
  </si>
  <si>
    <t xml:space="preserve">Allan Hertha Berlin, 20, DMC </t>
  </si>
  <si>
    <t>7(7)</t>
  </si>
  <si>
    <t xml:space="preserve">Anthony Jung Ingolstadt, 25, D(L) </t>
  </si>
  <si>
    <t>8(8)</t>
  </si>
  <si>
    <t xml:space="preserve">Leon Guwara Darmstadt, 20, D(L) </t>
  </si>
  <si>
    <t>10(6)</t>
  </si>
  <si>
    <t xml:space="preserve">Kevin Danso Augsburg, 18, D(C) </t>
  </si>
  <si>
    <t xml:space="preserve">Luca Caldirola Werder Bremen, 26, D(CL) </t>
  </si>
  <si>
    <t xml:space="preserve">Maximilian Mittelstädt Hertha Berlin, 20, D(L) </t>
  </si>
  <si>
    <t xml:space="preserve">Hendrik Hansen Wolfsburg, 22, Defender </t>
  </si>
  <si>
    <t xml:space="preserve">Izet Hajrovic Werder Bremen, 25, AM(R) </t>
  </si>
  <si>
    <t xml:space="preserve">Eugen Polanski Hoffenheim, 31, M(C) </t>
  </si>
  <si>
    <t xml:space="preserve">Marc Torrejón Freiburg, 31, D(CR) </t>
  </si>
  <si>
    <t xml:space="preserve">Jonas Meffert Freiburg, 22, DMC </t>
  </si>
  <si>
    <t xml:space="preserve">Daniel Heuer Fernandes Darmstadt, 24, GK </t>
  </si>
  <si>
    <t xml:space="preserve">Diego Benaglio Wolfsburg, 33, GK </t>
  </si>
  <si>
    <t xml:space="preserve">Sebastian Rode Borussia Dortmund, 26, D(R),M(C) </t>
  </si>
  <si>
    <t>5(9)</t>
  </si>
  <si>
    <t xml:space="preserve">Jan Morávek Augsburg, 27, M(C) </t>
  </si>
  <si>
    <t xml:space="preserve">Tobias Levels Ingolstadt, 30, D(R) </t>
  </si>
  <si>
    <t>8(2)</t>
  </si>
  <si>
    <t xml:space="preserve">Nico Schulz Borussia M.Gladbach, 24, D(L),M(L) </t>
  </si>
  <si>
    <t>3(8)</t>
  </si>
  <si>
    <t xml:space="preserve">Paul-Georges Ntep Wolfsburg, 24, AM(L),FW </t>
  </si>
  <si>
    <t xml:space="preserve">Pirmin Schwegler Hoffenheim, 30, M(C) </t>
  </si>
  <si>
    <t>2(7)</t>
  </si>
  <si>
    <t xml:space="preserve">Moritz Hartmann Ingolstadt, 30, AM(LR),FW </t>
  </si>
  <si>
    <t xml:space="preserve">Artem Fedetskyy Darmstadt, 32, D(R) </t>
  </si>
  <si>
    <t xml:space="preserve">Vasilije Janjicic Hamburger SV, 18, Midfielder </t>
  </si>
  <si>
    <t xml:space="preserve">Immanuel Höhn Darmstadt, 25, D(CR) </t>
  </si>
  <si>
    <t xml:space="preserve">Karim Guédé Freiburg, 32, FW </t>
  </si>
  <si>
    <t xml:space="preserve">Suat Serdar Mainz 05, 20, DMC </t>
  </si>
  <si>
    <t>4(4)</t>
  </si>
  <si>
    <t xml:space="preserve">Franco Di Santo Schalke 04, 28, AM(L),FW </t>
  </si>
  <si>
    <t>3(9)</t>
  </si>
  <si>
    <t xml:space="preserve">Johan Djourou Hamburger SV, 30, D(C) </t>
  </si>
  <si>
    <t xml:space="preserve">Bakery Jatta Hamburger SV, 18, Forward </t>
  </si>
  <si>
    <t>1(4)</t>
  </si>
  <si>
    <t xml:space="preserve">Karim Onisiwo Mainz 05, 25, AM(LR) </t>
  </si>
  <si>
    <t xml:space="preserve">Marcel Hartel FC Cologne, 21, Midfielder </t>
  </si>
  <si>
    <t>0(2)</t>
  </si>
  <si>
    <t xml:space="preserve">Wilson Kamavuaka Darmstadt, 27, DMC </t>
  </si>
  <si>
    <t>6(2)</t>
  </si>
  <si>
    <t xml:space="preserve">Christoph Janker Augsburg, 32, D(C) </t>
  </si>
  <si>
    <t xml:space="preserve">Dennis Aogo Schalke 04, 30, D(L),M(CL) </t>
  </si>
  <si>
    <t xml:space="preserve">Takashi Usami Augsburg, 25, AM(L) </t>
  </si>
  <si>
    <t>5(6)</t>
  </si>
  <si>
    <t xml:space="preserve">Thanos Petsos Werder Bremen, 25, M(C) </t>
  </si>
  <si>
    <t xml:space="preserve">Riechedly Bazoer Wolfsburg, 20, DMC </t>
  </si>
  <si>
    <t xml:space="preserve">Cléber Hamburger SV, 26, D(C) </t>
  </si>
  <si>
    <t xml:space="preserve">Jaroslav Drobny Werder Bremen, 37, GK </t>
  </si>
  <si>
    <t xml:space="preserve">Taleb Tawatha Eintracht Frankfurt, 24, D(L),M(L) </t>
  </si>
  <si>
    <t xml:space="preserve">Federico Palacios RasenBallsport Leipzig, 22, Forward </t>
  </si>
  <si>
    <t xml:space="preserve">Fabian Schär Hoffenheim, 25, D(C) </t>
  </si>
  <si>
    <t>3(3)</t>
  </si>
  <si>
    <t xml:space="preserve">Victor Obinna Darmstadt, 30, FW </t>
  </si>
  <si>
    <t xml:space="preserve">Danny Blum Eintracht Frankfurt, 26, FW </t>
  </si>
  <si>
    <t>3(10)</t>
  </si>
  <si>
    <t xml:space="preserve">Christian Clemens Mainz 05, 25, M(LR) </t>
  </si>
  <si>
    <t xml:space="preserve">Dzenis Burnic Borussia Dortmund, 18, Midfielder </t>
  </si>
  <si>
    <t xml:space="preserve">Bruno Henrique Wolfsburg, 26, AM(CR),FW </t>
  </si>
  <si>
    <t>1(6)</t>
  </si>
  <si>
    <t xml:space="preserve">Aaron Seydel Mainz 05, 21, Forward </t>
  </si>
  <si>
    <t>1(5)</t>
  </si>
  <si>
    <t xml:space="preserve">Klaas-Jan Huntelaar Schalke 04, 33, FW </t>
  </si>
  <si>
    <t>7(8)</t>
  </si>
  <si>
    <t xml:space="preserve">Roman Bezjak Darmstadt, 28, AM(L),FW </t>
  </si>
  <si>
    <t xml:space="preserve">Leon Bailey Bayer Leverkusen, 19, AM(R) </t>
  </si>
  <si>
    <t>0(7)</t>
  </si>
  <si>
    <t xml:space="preserve">Robin Quaison Mainz 05, 23, M(CLR),FW </t>
  </si>
  <si>
    <t>5(5)</t>
  </si>
  <si>
    <t xml:space="preserve">Donis Avdijaj Schalke 04, 20, Forward </t>
  </si>
  <si>
    <t>1(7)</t>
  </si>
  <si>
    <t xml:space="preserve">Marius Wolf Eintracht Frankfurt, 21, AM(L) </t>
  </si>
  <si>
    <t xml:space="preserve">Sven Ulreich Bayern Munich, 28, GK </t>
  </si>
  <si>
    <t xml:space="preserve">Joo-Ho Park Borussia Dortmund, 30, D(L),DMC </t>
  </si>
  <si>
    <t xml:space="preserve">Sidney Sam Darmstadt, 29, M(R) </t>
  </si>
  <si>
    <t xml:space="preserve">Sascha Riether Schalke 04, 34, D(R) </t>
  </si>
  <si>
    <t xml:space="preserve">Fabian Reese Schalke 04, 19, FW </t>
  </si>
  <si>
    <t xml:space="preserve">Massimo Bruno RasenBallsport Leipzig, 23, AM(LR) </t>
  </si>
  <si>
    <t xml:space="preserve">Victor Osimhen Wolfsburg, 18, Forward </t>
  </si>
  <si>
    <t xml:space="preserve">László Kleinheisler Darmstadt, 23, AM(C) </t>
  </si>
  <si>
    <t xml:space="preserve">Terrence Boyd Darmstadt, 26, FW </t>
  </si>
  <si>
    <t>5(2)</t>
  </si>
  <si>
    <t xml:space="preserve">Denys Oliinyk Darmstadt, 29, AM(L) </t>
  </si>
  <si>
    <t>0(3)</t>
  </si>
  <si>
    <t xml:space="preserve">Philipp Ochs Hoffenheim, 20, Midfielder </t>
  </si>
  <si>
    <t xml:space="preserve">Ulisses García Werder Bremen, 21, DMC </t>
  </si>
  <si>
    <t xml:space="preserve">Salih Özcan FC Cologne, 19, Midfielder </t>
  </si>
  <si>
    <t xml:space="preserve">Lennart Thy Werder Bremen, 25, FW </t>
  </si>
  <si>
    <t>0(6)</t>
  </si>
  <si>
    <t xml:space="preserve">Ondrej Duda Hertha Berlin, 22, AM(C),FW </t>
  </si>
  <si>
    <t xml:space="preserve">Julius Kade Hertha Berlin, 17, Midfielder </t>
  </si>
  <si>
    <t xml:space="preserve">Marco Russ Eintracht Frankfurt, 31, D(C),DMC </t>
  </si>
  <si>
    <t xml:space="preserve">Marcel Schäfer Wolfsburg, 32, D(L),M(L) </t>
  </si>
  <si>
    <t xml:space="preserve">Jonas Föhrenbach Freiburg, 21, D(L) </t>
  </si>
  <si>
    <t xml:space="preserve">Änis Ben-Hatira Darmstadt, 28, M(CLR) </t>
  </si>
  <si>
    <t>8(3)</t>
  </si>
  <si>
    <t xml:space="preserve">Eduardo Vargas Hoffenheim, 27, AM(CLR),FW </t>
  </si>
  <si>
    <t>0(5)</t>
  </si>
  <si>
    <t xml:space="preserve">Gerrit Holtmann Mainz 05, 22, AM(L) </t>
  </si>
  <si>
    <t>0(4)</t>
  </si>
  <si>
    <t xml:space="preserve">Gian-Luca Waldschmidt Hamburger SV, 20, Forward </t>
  </si>
  <si>
    <t xml:space="preserve">Baris Atik Hoffenheim, 22, Forward </t>
  </si>
  <si>
    <t xml:space="preserve">Max Christiansen Ingolstadt, 20, M(C) </t>
  </si>
  <si>
    <t>3(7)</t>
  </si>
  <si>
    <t xml:space="preserve">Rani Khedira RasenBallsport Leipzig, 23, DMC </t>
  </si>
  <si>
    <t xml:space="preserve">Júnior Caiçara Schalke 04, 28, D(R),M(R) </t>
  </si>
  <si>
    <t xml:space="preserve">Shani Tarashaj Eintracht Frankfurt, 22, Forward </t>
  </si>
  <si>
    <t>1(12)</t>
  </si>
  <si>
    <t xml:space="preserve">Josip Brekalo Wolfsburg, 18, Forward </t>
  </si>
  <si>
    <t xml:space="preserve">Håvard Nielsen Freiburg, 23, AM(L),FW </t>
  </si>
  <si>
    <t xml:space="preserve">Ørjan Nyland Ingolstadt, 26, GK </t>
  </si>
  <si>
    <t xml:space="preserve">Tim Rieder Augsburg, 23, Defender </t>
  </si>
  <si>
    <t>2(3)</t>
  </si>
  <si>
    <t xml:space="preserve">Benjamin Gorka Darmstadt, 33, Defender </t>
  </si>
  <si>
    <t xml:space="preserve">Josip Drmic Borussia M.Gladbach, 24, AM(LR),FW </t>
  </si>
  <si>
    <t>2(10)</t>
  </si>
  <si>
    <t xml:space="preserve">Markus Feulner Augsburg, 35, D(LR),M(CR) </t>
  </si>
  <si>
    <t xml:space="preserve">Moritz Leitner Augsburg, 24, M(CR) </t>
  </si>
  <si>
    <t xml:space="preserve">Janek Sternberg Werder Bremen, 24, D(L) </t>
  </si>
  <si>
    <t xml:space="preserve">Stefan Lex Ingolstadt, 27, AM(R) </t>
  </si>
  <si>
    <t>2(11)</t>
  </si>
  <si>
    <t xml:space="preserve">Aron Jóhannsson Werder Bremen, 26, FW </t>
  </si>
  <si>
    <t xml:space="preserve">Justin Möbius Wolfsburg, 20, Midfielder </t>
  </si>
  <si>
    <t xml:space="preserve">Georg Niedermeier Freiburg, 31, D(C) </t>
  </si>
  <si>
    <t xml:space="preserve">Max Besuschkow Eintracht Frankfurt, 19, Midfielder </t>
  </si>
  <si>
    <t xml:space="preserve">Holger Badstuber Bayern Munich, 28, D(CL) </t>
  </si>
  <si>
    <t xml:space="preserve">Jan-Ingwer Callsen-Bracker Augsburg, 32, D(C) </t>
  </si>
  <si>
    <t xml:space="preserve">Dominik Stroh-Engel Darmstadt, 31, FW </t>
  </si>
  <si>
    <t xml:space="preserve">Roman Weidenfeller Borussia Dortmund, 36, GK </t>
  </si>
  <si>
    <t xml:space="preserve">Bernard Tekpetey Schalke 04, 19, Forward </t>
  </si>
  <si>
    <t xml:space="preserve">Julian Günther-Schmidt Augsburg, 22, Forward </t>
  </si>
  <si>
    <t xml:space="preserve">Robert Leipertz Ingolstadt, 24, AM(R),FW </t>
  </si>
  <si>
    <t xml:space="preserve">Filip Mladenovic FC Cologne, 25, D(L),M(L) </t>
  </si>
  <si>
    <t xml:space="preserve">Sambou Yatabaré Werder Bremen, 28, M(CR) </t>
  </si>
  <si>
    <t xml:space="preserve">Sami Allagui Hertha Berlin, 30, AM(R),FW </t>
  </si>
  <si>
    <t>0(11)</t>
  </si>
  <si>
    <t xml:space="preserve">Arne Maier Hertha Berlin, 18, Midfielder </t>
  </si>
  <si>
    <t xml:space="preserve">Ba-Muaka Simakala Borussia M.Gladbach, 20, Midfielder </t>
  </si>
  <si>
    <t xml:space="preserve">Djibril Sow Borussia M.Gladbach, 20, Midfielder </t>
  </si>
  <si>
    <t xml:space="preserve">Finn Porath Hamburger SV, 20, Midfielder </t>
  </si>
  <si>
    <t xml:space="preserve">Sinan Kurt Hertha Berlin, 20, Midfielder </t>
  </si>
  <si>
    <t xml:space="preserve">Tobias Sippel Borussia M.Gladbach, 29, GK </t>
  </si>
  <si>
    <t xml:space="preserve">Mats Møller Dæhli Freiburg, 22, AM(CL),FW </t>
  </si>
  <si>
    <t xml:space="preserve">Kolo Borussia M.Gladbach, 25, D(CL) </t>
  </si>
  <si>
    <t xml:space="preserve">Florian Baak Hertha Berlin, 18, Defender </t>
  </si>
  <si>
    <t xml:space="preserve">Maurice Multhaup Ingolstadt, 20, Midfielder </t>
  </si>
  <si>
    <t xml:space="preserve">Sehrou Guirassy FC Cologne, 21, Forward </t>
  </si>
  <si>
    <t xml:space="preserve">Mounir Bouziane Mainz 05, 26, Forward </t>
  </si>
  <si>
    <t xml:space="preserve">Alen Halilovic Hamburger SV, 20, AM(CR) </t>
  </si>
  <si>
    <t xml:space="preserve">Lukas Fröde Werder Bremen, 22, DMC </t>
  </si>
  <si>
    <t xml:space="preserve">Fallou Diagne Werder Bremen, 27, D(CR),DMC </t>
  </si>
  <si>
    <t xml:space="preserve">Ashton Götz Hamburger SV, 23, D(R) </t>
  </si>
  <si>
    <t xml:space="preserve">José Rodríguez Mainz 05, 22, M(CR) </t>
  </si>
  <si>
    <t>age</t>
  </si>
  <si>
    <t>value</t>
  </si>
  <si>
    <t>valuemax</t>
  </si>
  <si>
    <t>goals</t>
  </si>
  <si>
    <t>assists</t>
  </si>
  <si>
    <t>yellow</t>
  </si>
  <si>
    <t>red</t>
  </si>
  <si>
    <t>shotspergame</t>
  </si>
  <si>
    <t>passsuccess</t>
  </si>
  <si>
    <t>aerialswon</t>
  </si>
  <si>
    <t>rating</t>
  </si>
  <si>
    <t>nr</t>
  </si>
  <si>
    <t>name</t>
  </si>
  <si>
    <t>detailposition</t>
  </si>
  <si>
    <t>position</t>
  </si>
  <si>
    <t>striker</t>
  </si>
  <si>
    <t>midfielder</t>
  </si>
  <si>
    <t>defender</t>
  </si>
  <si>
    <t>positioncode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</si>
</sst>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Source Sans Pro"/>
      <family val="2"/>
      <scheme val="minor"/>
    </font>
    <font>
      <b/>
      <sz val="11"/>
      <color theme="1"/>
      <name val="Source Sans Pro"/>
      <family val="2"/>
      <scheme val="minor"/>
    </font>
    <font>
      <u/>
      <sz val="11"/>
      <color theme="10"/>
      <name val="Source Sans Pro"/>
      <family val="2"/>
      <scheme val="minor"/>
    </font>
    <font>
      <sz val="11"/>
      <color rgb="FF9C0006"/>
      <name val="Source Sans Pro"/>
      <family val="2"/>
      <scheme val="minor"/>
    </font>
    <font>
      <sz val="11"/>
      <color rgb="FF3F3F76"/>
      <name val="Source Sans Pro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" fillId="2" borderId="0" xfId="2"/>
    <xf numFmtId="0" fontId="4" fillId="3" borderId="1" xfId="3"/>
    <xf numFmtId="2" fontId="3" fillId="2" borderId="0" xfId="2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4">
    <cellStyle name="Eingabe" xfId="3" builtinId="20"/>
    <cellStyle name="Hyperlink" xfId="1" builtinId="8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3390C9"/>
      <color rgb="FF66ACD7"/>
      <color rgb="FF99C7E5"/>
      <color rgb="FF005A95"/>
      <color rgb="FF004471"/>
      <color rgb="FFC74B4B"/>
      <color rgb="FFD57878"/>
      <color rgb="FFE3A5A5"/>
      <color rgb="FF961A16"/>
      <color rgb="FF7215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ransfermarkt.de/fc-schalke-04/startseite/verein/33/saison_id/2016" TargetMode="External"/><Relationship Id="rId117" Type="http://schemas.openxmlformats.org/officeDocument/2006/relationships/image" Target="../media/image102.jpeg"/><Relationship Id="rId21" Type="http://schemas.openxmlformats.org/officeDocument/2006/relationships/hyperlink" Target="http://www.transfermarkt.de/bayer-04-leverkusen/startseite/verein/15/saison_id/2016" TargetMode="External"/><Relationship Id="rId42" Type="http://schemas.openxmlformats.org/officeDocument/2006/relationships/image" Target="../media/image35.png"/><Relationship Id="rId47" Type="http://schemas.openxmlformats.org/officeDocument/2006/relationships/image" Target="../media/image40.jpeg"/><Relationship Id="rId63" Type="http://schemas.openxmlformats.org/officeDocument/2006/relationships/image" Target="../media/image54.jpeg"/><Relationship Id="rId68" Type="http://schemas.openxmlformats.org/officeDocument/2006/relationships/image" Target="../media/image57.png"/><Relationship Id="rId84" Type="http://schemas.openxmlformats.org/officeDocument/2006/relationships/image" Target="../media/image71.jpeg"/><Relationship Id="rId89" Type="http://schemas.openxmlformats.org/officeDocument/2006/relationships/image" Target="../media/image76.jpeg"/><Relationship Id="rId112" Type="http://schemas.openxmlformats.org/officeDocument/2006/relationships/image" Target="../media/image97.jpeg"/><Relationship Id="rId133" Type="http://schemas.openxmlformats.org/officeDocument/2006/relationships/image" Target="../media/image116.jpeg"/><Relationship Id="rId138" Type="http://schemas.openxmlformats.org/officeDocument/2006/relationships/image" Target="../media/image121.jpeg"/><Relationship Id="rId154" Type="http://schemas.openxmlformats.org/officeDocument/2006/relationships/image" Target="../media/image137.jpeg"/><Relationship Id="rId159" Type="http://schemas.openxmlformats.org/officeDocument/2006/relationships/image" Target="../media/image142.jpeg"/><Relationship Id="rId175" Type="http://schemas.openxmlformats.org/officeDocument/2006/relationships/image" Target="../media/image157.png"/><Relationship Id="rId170" Type="http://schemas.openxmlformats.org/officeDocument/2006/relationships/image" Target="../media/image153.png"/><Relationship Id="rId16" Type="http://schemas.openxmlformats.org/officeDocument/2006/relationships/image" Target="../media/image14.jpeg"/><Relationship Id="rId107" Type="http://schemas.openxmlformats.org/officeDocument/2006/relationships/image" Target="../media/image92.png"/><Relationship Id="rId11" Type="http://schemas.openxmlformats.org/officeDocument/2006/relationships/image" Target="../media/image9.png"/><Relationship Id="rId32" Type="http://schemas.openxmlformats.org/officeDocument/2006/relationships/hyperlink" Target="http://www.transfermarkt.de/1-fc-koln/startseite/verein/3/saison_id/2016" TargetMode="External"/><Relationship Id="rId37" Type="http://schemas.openxmlformats.org/officeDocument/2006/relationships/image" Target="../media/image31.png"/><Relationship Id="rId53" Type="http://schemas.openxmlformats.org/officeDocument/2006/relationships/image" Target="../media/image46.png"/><Relationship Id="rId58" Type="http://schemas.openxmlformats.org/officeDocument/2006/relationships/image" Target="../media/image50.png"/><Relationship Id="rId74" Type="http://schemas.openxmlformats.org/officeDocument/2006/relationships/image" Target="../media/image62.jpeg"/><Relationship Id="rId79" Type="http://schemas.openxmlformats.org/officeDocument/2006/relationships/image" Target="../media/image66.jpeg"/><Relationship Id="rId102" Type="http://schemas.openxmlformats.org/officeDocument/2006/relationships/image" Target="../media/image88.jpeg"/><Relationship Id="rId123" Type="http://schemas.openxmlformats.org/officeDocument/2006/relationships/image" Target="../media/image107.png"/><Relationship Id="rId128" Type="http://schemas.openxmlformats.org/officeDocument/2006/relationships/image" Target="../media/image112.jpeg"/><Relationship Id="rId144" Type="http://schemas.openxmlformats.org/officeDocument/2006/relationships/image" Target="../media/image127.jpeg"/><Relationship Id="rId149" Type="http://schemas.openxmlformats.org/officeDocument/2006/relationships/image" Target="../media/image132.jpeg"/><Relationship Id="rId5" Type="http://schemas.openxmlformats.org/officeDocument/2006/relationships/image" Target="../media/image4.jpeg"/><Relationship Id="rId90" Type="http://schemas.openxmlformats.org/officeDocument/2006/relationships/image" Target="../media/image77.jpeg"/><Relationship Id="rId95" Type="http://schemas.openxmlformats.org/officeDocument/2006/relationships/image" Target="../media/image81.jpeg"/><Relationship Id="rId160" Type="http://schemas.openxmlformats.org/officeDocument/2006/relationships/image" Target="../media/image143.png"/><Relationship Id="rId165" Type="http://schemas.openxmlformats.org/officeDocument/2006/relationships/image" Target="../media/image148.jpeg"/><Relationship Id="rId181" Type="http://schemas.openxmlformats.org/officeDocument/2006/relationships/image" Target="../media/image163.jpeg"/><Relationship Id="rId22" Type="http://schemas.openxmlformats.org/officeDocument/2006/relationships/image" Target="../media/image19.png"/><Relationship Id="rId27" Type="http://schemas.openxmlformats.org/officeDocument/2006/relationships/image" Target="../media/image23.png"/><Relationship Id="rId43" Type="http://schemas.openxmlformats.org/officeDocument/2006/relationships/image" Target="../media/image36.jpeg"/><Relationship Id="rId48" Type="http://schemas.openxmlformats.org/officeDocument/2006/relationships/image" Target="../media/image41.png"/><Relationship Id="rId64" Type="http://schemas.openxmlformats.org/officeDocument/2006/relationships/hyperlink" Target="http://www.transfermarkt.de/tsg-1899-hoffenheim/startseite/verein/533/saison_id/2016" TargetMode="External"/><Relationship Id="rId69" Type="http://schemas.openxmlformats.org/officeDocument/2006/relationships/image" Target="../media/image58.jpeg"/><Relationship Id="rId113" Type="http://schemas.openxmlformats.org/officeDocument/2006/relationships/image" Target="../media/image98.png"/><Relationship Id="rId118" Type="http://schemas.openxmlformats.org/officeDocument/2006/relationships/image" Target="../media/image103.jpeg"/><Relationship Id="rId134" Type="http://schemas.openxmlformats.org/officeDocument/2006/relationships/image" Target="../media/image117.jpeg"/><Relationship Id="rId139" Type="http://schemas.openxmlformats.org/officeDocument/2006/relationships/image" Target="../media/image122.jpeg"/><Relationship Id="rId80" Type="http://schemas.openxmlformats.org/officeDocument/2006/relationships/image" Target="../media/image67.png"/><Relationship Id="rId85" Type="http://schemas.openxmlformats.org/officeDocument/2006/relationships/image" Target="../media/image72.png"/><Relationship Id="rId150" Type="http://schemas.openxmlformats.org/officeDocument/2006/relationships/image" Target="../media/image133.jpeg"/><Relationship Id="rId155" Type="http://schemas.openxmlformats.org/officeDocument/2006/relationships/image" Target="../media/image138.jpeg"/><Relationship Id="rId171" Type="http://schemas.openxmlformats.org/officeDocument/2006/relationships/image" Target="../media/image154.jpeg"/><Relationship Id="rId176" Type="http://schemas.openxmlformats.org/officeDocument/2006/relationships/image" Target="../media/image158.jpeg"/><Relationship Id="rId12" Type="http://schemas.openxmlformats.org/officeDocument/2006/relationships/image" Target="../media/image10.jpeg"/><Relationship Id="rId17" Type="http://schemas.openxmlformats.org/officeDocument/2006/relationships/image" Target="../media/image15.png"/><Relationship Id="rId33" Type="http://schemas.openxmlformats.org/officeDocument/2006/relationships/image" Target="../media/image28.png"/><Relationship Id="rId38" Type="http://schemas.openxmlformats.org/officeDocument/2006/relationships/image" Target="../media/image32.jpeg"/><Relationship Id="rId59" Type="http://schemas.openxmlformats.org/officeDocument/2006/relationships/hyperlink" Target="http://www.transfermarkt.de/hamburger-sv/startseite/verein/41/saison_id/2016" TargetMode="External"/><Relationship Id="rId103" Type="http://schemas.openxmlformats.org/officeDocument/2006/relationships/image" Target="../media/image89.jpeg"/><Relationship Id="rId108" Type="http://schemas.openxmlformats.org/officeDocument/2006/relationships/image" Target="../media/image93.jpeg"/><Relationship Id="rId124" Type="http://schemas.openxmlformats.org/officeDocument/2006/relationships/image" Target="../media/image108.jpeg"/><Relationship Id="rId129" Type="http://schemas.openxmlformats.org/officeDocument/2006/relationships/image" Target="../media/image113.jpeg"/><Relationship Id="rId54" Type="http://schemas.openxmlformats.org/officeDocument/2006/relationships/image" Target="../media/image47.png"/><Relationship Id="rId70" Type="http://schemas.openxmlformats.org/officeDocument/2006/relationships/image" Target="../media/image59.png"/><Relationship Id="rId75" Type="http://schemas.openxmlformats.org/officeDocument/2006/relationships/image" Target="../media/image63.jpeg"/><Relationship Id="rId91" Type="http://schemas.openxmlformats.org/officeDocument/2006/relationships/image" Target="../media/image78.png"/><Relationship Id="rId96" Type="http://schemas.openxmlformats.org/officeDocument/2006/relationships/image" Target="../media/image82.jpeg"/><Relationship Id="rId140" Type="http://schemas.openxmlformats.org/officeDocument/2006/relationships/image" Target="../media/image123.jpeg"/><Relationship Id="rId145" Type="http://schemas.openxmlformats.org/officeDocument/2006/relationships/image" Target="../media/image128.jpeg"/><Relationship Id="rId161" Type="http://schemas.openxmlformats.org/officeDocument/2006/relationships/image" Target="../media/image144.png"/><Relationship Id="rId166" Type="http://schemas.openxmlformats.org/officeDocument/2006/relationships/image" Target="../media/image149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23" Type="http://schemas.openxmlformats.org/officeDocument/2006/relationships/image" Target="../media/image20.jpeg"/><Relationship Id="rId28" Type="http://schemas.openxmlformats.org/officeDocument/2006/relationships/image" Target="../media/image24.jpeg"/><Relationship Id="rId49" Type="http://schemas.openxmlformats.org/officeDocument/2006/relationships/image" Target="../media/image42.png"/><Relationship Id="rId114" Type="http://schemas.openxmlformats.org/officeDocument/2006/relationships/image" Target="../media/image99.jpeg"/><Relationship Id="rId119" Type="http://schemas.openxmlformats.org/officeDocument/2006/relationships/image" Target="../media/image104.jpeg"/><Relationship Id="rId44" Type="http://schemas.openxmlformats.org/officeDocument/2006/relationships/image" Target="../media/image37.png"/><Relationship Id="rId60" Type="http://schemas.openxmlformats.org/officeDocument/2006/relationships/image" Target="../media/image51.png"/><Relationship Id="rId65" Type="http://schemas.openxmlformats.org/officeDocument/2006/relationships/image" Target="../media/image55.png"/><Relationship Id="rId81" Type="http://schemas.openxmlformats.org/officeDocument/2006/relationships/image" Target="../media/image68.jpeg"/><Relationship Id="rId86" Type="http://schemas.openxmlformats.org/officeDocument/2006/relationships/image" Target="../media/image73.png"/><Relationship Id="rId130" Type="http://schemas.openxmlformats.org/officeDocument/2006/relationships/image" Target="../media/image114.jpeg"/><Relationship Id="rId135" Type="http://schemas.openxmlformats.org/officeDocument/2006/relationships/image" Target="../media/image118.png"/><Relationship Id="rId151" Type="http://schemas.openxmlformats.org/officeDocument/2006/relationships/image" Target="../media/image134.png"/><Relationship Id="rId156" Type="http://schemas.openxmlformats.org/officeDocument/2006/relationships/image" Target="../media/image139.jpeg"/><Relationship Id="rId177" Type="http://schemas.openxmlformats.org/officeDocument/2006/relationships/image" Target="../media/image159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72" Type="http://schemas.openxmlformats.org/officeDocument/2006/relationships/image" Target="../media/image155.jpeg"/><Relationship Id="rId180" Type="http://schemas.openxmlformats.org/officeDocument/2006/relationships/image" Target="../media/image162.png"/><Relationship Id="rId13" Type="http://schemas.openxmlformats.org/officeDocument/2006/relationships/image" Target="../media/image11.jpeg"/><Relationship Id="rId18" Type="http://schemas.openxmlformats.org/officeDocument/2006/relationships/image" Target="../media/image16.jpeg"/><Relationship Id="rId39" Type="http://schemas.openxmlformats.org/officeDocument/2006/relationships/image" Target="../media/image33.png"/><Relationship Id="rId109" Type="http://schemas.openxmlformats.org/officeDocument/2006/relationships/image" Target="../media/image94.png"/><Relationship Id="rId34" Type="http://schemas.openxmlformats.org/officeDocument/2006/relationships/image" Target="../media/image29.jpeg"/><Relationship Id="rId50" Type="http://schemas.openxmlformats.org/officeDocument/2006/relationships/image" Target="../media/image43.jpeg"/><Relationship Id="rId55" Type="http://schemas.openxmlformats.org/officeDocument/2006/relationships/hyperlink" Target="http://www.transfermarkt.de/vfl-wolfsburg/startseite/verein/82/saison_id/2016" TargetMode="External"/><Relationship Id="rId76" Type="http://schemas.openxmlformats.org/officeDocument/2006/relationships/image" Target="../media/image64.jpeg"/><Relationship Id="rId97" Type="http://schemas.openxmlformats.org/officeDocument/2006/relationships/image" Target="../media/image83.jpeg"/><Relationship Id="rId104" Type="http://schemas.openxmlformats.org/officeDocument/2006/relationships/image" Target="../media/image90.png"/><Relationship Id="rId120" Type="http://schemas.openxmlformats.org/officeDocument/2006/relationships/image" Target="../media/image105.jpeg"/><Relationship Id="rId125" Type="http://schemas.openxmlformats.org/officeDocument/2006/relationships/image" Target="../media/image109.jpeg"/><Relationship Id="rId141" Type="http://schemas.openxmlformats.org/officeDocument/2006/relationships/image" Target="../media/image124.jpeg"/><Relationship Id="rId146" Type="http://schemas.openxmlformats.org/officeDocument/2006/relationships/image" Target="../media/image129.jpeg"/><Relationship Id="rId167" Type="http://schemas.openxmlformats.org/officeDocument/2006/relationships/image" Target="../media/image150.jpeg"/><Relationship Id="rId7" Type="http://schemas.openxmlformats.org/officeDocument/2006/relationships/image" Target="../media/image6.png"/><Relationship Id="rId71" Type="http://schemas.openxmlformats.org/officeDocument/2006/relationships/hyperlink" Target="http://www.transfermarkt.de/1-fsv-mainz-05/startseite/verein/39/saison_id/2016" TargetMode="External"/><Relationship Id="rId92" Type="http://schemas.openxmlformats.org/officeDocument/2006/relationships/hyperlink" Target="http://www.transfermarkt.de/hertha-bsc/startseite/verein/44/saison_id/2016" TargetMode="External"/><Relationship Id="rId162" Type="http://schemas.openxmlformats.org/officeDocument/2006/relationships/image" Target="../media/image145.jpeg"/><Relationship Id="rId2" Type="http://schemas.openxmlformats.org/officeDocument/2006/relationships/image" Target="../media/image2.png"/><Relationship Id="rId29" Type="http://schemas.openxmlformats.org/officeDocument/2006/relationships/image" Target="../media/image25.png"/><Relationship Id="rId24" Type="http://schemas.openxmlformats.org/officeDocument/2006/relationships/image" Target="../media/image21.png"/><Relationship Id="rId40" Type="http://schemas.openxmlformats.org/officeDocument/2006/relationships/image" Target="../media/image34.jpeg"/><Relationship Id="rId45" Type="http://schemas.openxmlformats.org/officeDocument/2006/relationships/image" Target="../media/image38.jpeg"/><Relationship Id="rId66" Type="http://schemas.openxmlformats.org/officeDocument/2006/relationships/image" Target="../media/image56.jpeg"/><Relationship Id="rId87" Type="http://schemas.openxmlformats.org/officeDocument/2006/relationships/image" Target="../media/image74.jpeg"/><Relationship Id="rId110" Type="http://schemas.openxmlformats.org/officeDocument/2006/relationships/image" Target="../media/image95.jpeg"/><Relationship Id="rId115" Type="http://schemas.openxmlformats.org/officeDocument/2006/relationships/image" Target="../media/image100.jpeg"/><Relationship Id="rId131" Type="http://schemas.openxmlformats.org/officeDocument/2006/relationships/hyperlink" Target="http://www.transfermarkt.de/fc-ingolstadt-04/startseite/verein/4795/saison_id/2016" TargetMode="External"/><Relationship Id="rId136" Type="http://schemas.openxmlformats.org/officeDocument/2006/relationships/image" Target="../media/image119.jpeg"/><Relationship Id="rId157" Type="http://schemas.openxmlformats.org/officeDocument/2006/relationships/image" Target="../media/image140.png"/><Relationship Id="rId178" Type="http://schemas.openxmlformats.org/officeDocument/2006/relationships/image" Target="../media/image160.jpeg"/><Relationship Id="rId61" Type="http://schemas.openxmlformats.org/officeDocument/2006/relationships/image" Target="../media/image52.jpeg"/><Relationship Id="rId82" Type="http://schemas.openxmlformats.org/officeDocument/2006/relationships/image" Target="../media/image69.png"/><Relationship Id="rId152" Type="http://schemas.openxmlformats.org/officeDocument/2006/relationships/image" Target="../media/image135.jpeg"/><Relationship Id="rId173" Type="http://schemas.openxmlformats.org/officeDocument/2006/relationships/image" Target="../media/image156.jpeg"/><Relationship Id="rId19" Type="http://schemas.openxmlformats.org/officeDocument/2006/relationships/image" Target="../media/image17.jpeg"/><Relationship Id="rId14" Type="http://schemas.openxmlformats.org/officeDocument/2006/relationships/image" Target="../media/image12.png"/><Relationship Id="rId30" Type="http://schemas.openxmlformats.org/officeDocument/2006/relationships/image" Target="../media/image26.jpeg"/><Relationship Id="rId35" Type="http://schemas.openxmlformats.org/officeDocument/2006/relationships/image" Target="../media/image30.jpeg"/><Relationship Id="rId56" Type="http://schemas.openxmlformats.org/officeDocument/2006/relationships/image" Target="../media/image48.png"/><Relationship Id="rId77" Type="http://schemas.openxmlformats.org/officeDocument/2006/relationships/hyperlink" Target="http://www.transfermarkt.de/sc-freiburg/startseite/verein/60/saison_id/2016" TargetMode="External"/><Relationship Id="rId100" Type="http://schemas.openxmlformats.org/officeDocument/2006/relationships/image" Target="../media/image86.png"/><Relationship Id="rId105" Type="http://schemas.openxmlformats.org/officeDocument/2006/relationships/image" Target="../media/image91.png"/><Relationship Id="rId126" Type="http://schemas.openxmlformats.org/officeDocument/2006/relationships/image" Target="../media/image110.jpeg"/><Relationship Id="rId147" Type="http://schemas.openxmlformats.org/officeDocument/2006/relationships/image" Target="../media/image130.jpeg"/><Relationship Id="rId168" Type="http://schemas.openxmlformats.org/officeDocument/2006/relationships/image" Target="../media/image151.jpeg"/><Relationship Id="rId8" Type="http://schemas.openxmlformats.org/officeDocument/2006/relationships/hyperlink" Target="http://www.transfermarkt.de/borussia-dortmund/startseite/verein/16/saison_id/2016" TargetMode="External"/><Relationship Id="rId51" Type="http://schemas.openxmlformats.org/officeDocument/2006/relationships/image" Target="../media/image44.png"/><Relationship Id="rId72" Type="http://schemas.openxmlformats.org/officeDocument/2006/relationships/image" Target="../media/image60.png"/><Relationship Id="rId93" Type="http://schemas.openxmlformats.org/officeDocument/2006/relationships/image" Target="../media/image79.png"/><Relationship Id="rId98" Type="http://schemas.openxmlformats.org/officeDocument/2006/relationships/image" Target="../media/image84.jpeg"/><Relationship Id="rId121" Type="http://schemas.openxmlformats.org/officeDocument/2006/relationships/image" Target="../media/image106.png"/><Relationship Id="rId142" Type="http://schemas.openxmlformats.org/officeDocument/2006/relationships/image" Target="../media/image125.jpeg"/><Relationship Id="rId163" Type="http://schemas.openxmlformats.org/officeDocument/2006/relationships/image" Target="../media/image146.jpeg"/><Relationship Id="rId3" Type="http://schemas.openxmlformats.org/officeDocument/2006/relationships/hyperlink" Target="http://www.transfermarkt.de/fc-bayern-munchen/startseite/verein/27/saison_id/2016" TargetMode="External"/><Relationship Id="rId25" Type="http://schemas.openxmlformats.org/officeDocument/2006/relationships/image" Target="../media/image22.png"/><Relationship Id="rId46" Type="http://schemas.openxmlformats.org/officeDocument/2006/relationships/image" Target="../media/image39.png"/><Relationship Id="rId67" Type="http://schemas.openxmlformats.org/officeDocument/2006/relationships/hyperlink" Target="http://www.transfermarkt.de/sv-werder-bremen/startseite/verein/86/saison_id/2016" TargetMode="External"/><Relationship Id="rId116" Type="http://schemas.openxmlformats.org/officeDocument/2006/relationships/image" Target="../media/image101.png"/><Relationship Id="rId137" Type="http://schemas.openxmlformats.org/officeDocument/2006/relationships/image" Target="../media/image120.jpeg"/><Relationship Id="rId158" Type="http://schemas.openxmlformats.org/officeDocument/2006/relationships/image" Target="../media/image141.jpeg"/><Relationship Id="rId20" Type="http://schemas.openxmlformats.org/officeDocument/2006/relationships/image" Target="../media/image18.png"/><Relationship Id="rId41" Type="http://schemas.openxmlformats.org/officeDocument/2006/relationships/hyperlink" Target="http://www.transfermarkt.de/borussia-monchengladbach/startseite/verein/18/saison_id/2016" TargetMode="External"/><Relationship Id="rId62" Type="http://schemas.openxmlformats.org/officeDocument/2006/relationships/image" Target="../media/image53.png"/><Relationship Id="rId83" Type="http://schemas.openxmlformats.org/officeDocument/2006/relationships/image" Target="../media/image70.jpeg"/><Relationship Id="rId88" Type="http://schemas.openxmlformats.org/officeDocument/2006/relationships/image" Target="../media/image75.png"/><Relationship Id="rId111" Type="http://schemas.openxmlformats.org/officeDocument/2006/relationships/image" Target="../media/image96.png"/><Relationship Id="rId132" Type="http://schemas.openxmlformats.org/officeDocument/2006/relationships/image" Target="../media/image115.png"/><Relationship Id="rId153" Type="http://schemas.openxmlformats.org/officeDocument/2006/relationships/image" Target="../media/image136.png"/><Relationship Id="rId174" Type="http://schemas.openxmlformats.org/officeDocument/2006/relationships/hyperlink" Target="http://www.transfermarkt.de/sv-darmstadt-98/startseite/verein/105/saison_id/2016" TargetMode="External"/><Relationship Id="rId179" Type="http://schemas.openxmlformats.org/officeDocument/2006/relationships/image" Target="../media/image161.jpeg"/><Relationship Id="rId15" Type="http://schemas.openxmlformats.org/officeDocument/2006/relationships/image" Target="../media/image13.png"/><Relationship Id="rId36" Type="http://schemas.openxmlformats.org/officeDocument/2006/relationships/hyperlink" Target="http://www.transfermarkt.de/rasenballsport-leipzig/startseite/verein/23826/saison_id/2016" TargetMode="External"/><Relationship Id="rId57" Type="http://schemas.openxmlformats.org/officeDocument/2006/relationships/image" Target="../media/image49.jpeg"/><Relationship Id="rId106" Type="http://schemas.openxmlformats.org/officeDocument/2006/relationships/hyperlink" Target="http://www.transfermarkt.de/fc-augsburg/startseite/verein/167/saison_id/2016" TargetMode="External"/><Relationship Id="rId127" Type="http://schemas.openxmlformats.org/officeDocument/2006/relationships/image" Target="../media/image111.jpeg"/><Relationship Id="rId10" Type="http://schemas.openxmlformats.org/officeDocument/2006/relationships/image" Target="../media/image8.jpeg"/><Relationship Id="rId31" Type="http://schemas.openxmlformats.org/officeDocument/2006/relationships/image" Target="../media/image27.png"/><Relationship Id="rId52" Type="http://schemas.openxmlformats.org/officeDocument/2006/relationships/image" Target="../media/image45.jpeg"/><Relationship Id="rId73" Type="http://schemas.openxmlformats.org/officeDocument/2006/relationships/image" Target="../media/image61.jpeg"/><Relationship Id="rId78" Type="http://schemas.openxmlformats.org/officeDocument/2006/relationships/image" Target="../media/image65.png"/><Relationship Id="rId94" Type="http://schemas.openxmlformats.org/officeDocument/2006/relationships/image" Target="../media/image80.jpeg"/><Relationship Id="rId99" Type="http://schemas.openxmlformats.org/officeDocument/2006/relationships/image" Target="../media/image85.jpeg"/><Relationship Id="rId101" Type="http://schemas.openxmlformats.org/officeDocument/2006/relationships/image" Target="../media/image87.jpeg"/><Relationship Id="rId122" Type="http://schemas.openxmlformats.org/officeDocument/2006/relationships/hyperlink" Target="http://www.transfermarkt.de/eintracht-frankfurt/startseite/verein/24/saison_id/2016" TargetMode="External"/><Relationship Id="rId143" Type="http://schemas.openxmlformats.org/officeDocument/2006/relationships/image" Target="../media/image126.jpeg"/><Relationship Id="rId148" Type="http://schemas.openxmlformats.org/officeDocument/2006/relationships/image" Target="../media/image131.jpeg"/><Relationship Id="rId164" Type="http://schemas.openxmlformats.org/officeDocument/2006/relationships/image" Target="../media/image147.png"/><Relationship Id="rId169" Type="http://schemas.openxmlformats.org/officeDocument/2006/relationships/image" Target="../media/image152.jpe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86.png"/><Relationship Id="rId117" Type="http://schemas.openxmlformats.org/officeDocument/2006/relationships/image" Target="../media/image235.jpeg"/><Relationship Id="rId21" Type="http://schemas.openxmlformats.org/officeDocument/2006/relationships/image" Target="../media/image174.png"/><Relationship Id="rId42" Type="http://schemas.openxmlformats.org/officeDocument/2006/relationships/hyperlink" Target="http://www.transfermarkt.de/borussia-monchengladbach/startseite/verein/18/saison_id/2016" TargetMode="External"/><Relationship Id="rId47" Type="http://schemas.openxmlformats.org/officeDocument/2006/relationships/image" Target="../media/image190.jpeg"/><Relationship Id="rId63" Type="http://schemas.openxmlformats.org/officeDocument/2006/relationships/image" Target="../media/image201.png"/><Relationship Id="rId68" Type="http://schemas.openxmlformats.org/officeDocument/2006/relationships/image" Target="../media/image51.png"/><Relationship Id="rId84" Type="http://schemas.openxmlformats.org/officeDocument/2006/relationships/image" Target="../media/image213.jpeg"/><Relationship Id="rId89" Type="http://schemas.openxmlformats.org/officeDocument/2006/relationships/image" Target="../media/image217.jpeg"/><Relationship Id="rId112" Type="http://schemas.openxmlformats.org/officeDocument/2006/relationships/image" Target="../media/image159.png"/><Relationship Id="rId133" Type="http://schemas.openxmlformats.org/officeDocument/2006/relationships/image" Target="../media/image247.jpeg"/><Relationship Id="rId138" Type="http://schemas.openxmlformats.org/officeDocument/2006/relationships/image" Target="../media/image251.jpeg"/><Relationship Id="rId154" Type="http://schemas.openxmlformats.org/officeDocument/2006/relationships/image" Target="../media/image264.jpeg"/><Relationship Id="rId159" Type="http://schemas.openxmlformats.org/officeDocument/2006/relationships/image" Target="../media/image267.jpeg"/><Relationship Id="rId175" Type="http://schemas.openxmlformats.org/officeDocument/2006/relationships/image" Target="../media/image281.jpeg"/><Relationship Id="rId170" Type="http://schemas.openxmlformats.org/officeDocument/2006/relationships/image" Target="../media/image276.jpeg"/><Relationship Id="rId16" Type="http://schemas.openxmlformats.org/officeDocument/2006/relationships/image" Target="../media/image171.jpeg"/><Relationship Id="rId107" Type="http://schemas.openxmlformats.org/officeDocument/2006/relationships/image" Target="../media/image92.png"/><Relationship Id="rId11" Type="http://schemas.openxmlformats.org/officeDocument/2006/relationships/image" Target="../media/image169.jpeg"/><Relationship Id="rId32" Type="http://schemas.openxmlformats.org/officeDocument/2006/relationships/image" Target="../media/image180.png"/><Relationship Id="rId37" Type="http://schemas.openxmlformats.org/officeDocument/2006/relationships/image" Target="../media/image184.jpeg"/><Relationship Id="rId53" Type="http://schemas.openxmlformats.org/officeDocument/2006/relationships/image" Target="../media/image195.jpeg"/><Relationship Id="rId58" Type="http://schemas.openxmlformats.org/officeDocument/2006/relationships/image" Target="../media/image199.jpeg"/><Relationship Id="rId74" Type="http://schemas.openxmlformats.org/officeDocument/2006/relationships/image" Target="../media/image46.png"/><Relationship Id="rId79" Type="http://schemas.openxmlformats.org/officeDocument/2006/relationships/image" Target="../media/image210.jpeg"/><Relationship Id="rId102" Type="http://schemas.openxmlformats.org/officeDocument/2006/relationships/image" Target="../media/image225.jpeg"/><Relationship Id="rId123" Type="http://schemas.openxmlformats.org/officeDocument/2006/relationships/image" Target="../media/image238.jpeg"/><Relationship Id="rId128" Type="http://schemas.openxmlformats.org/officeDocument/2006/relationships/image" Target="../media/image243.jpeg"/><Relationship Id="rId144" Type="http://schemas.openxmlformats.org/officeDocument/2006/relationships/hyperlink" Target="http://www.transfermarkt.de/sc-freiburg/startseite/verein/60/saison_id/2016" TargetMode="External"/><Relationship Id="rId149" Type="http://schemas.openxmlformats.org/officeDocument/2006/relationships/image" Target="../media/image259.jpeg"/><Relationship Id="rId5" Type="http://schemas.openxmlformats.org/officeDocument/2006/relationships/image" Target="../media/image3.png"/><Relationship Id="rId90" Type="http://schemas.openxmlformats.org/officeDocument/2006/relationships/image" Target="../media/image218.jpeg"/><Relationship Id="rId95" Type="http://schemas.openxmlformats.org/officeDocument/2006/relationships/image" Target="../media/image222.jpeg"/><Relationship Id="rId160" Type="http://schemas.openxmlformats.org/officeDocument/2006/relationships/image" Target="../media/image50.png"/><Relationship Id="rId165" Type="http://schemas.openxmlformats.org/officeDocument/2006/relationships/image" Target="../media/image271.jpeg"/><Relationship Id="rId22" Type="http://schemas.openxmlformats.org/officeDocument/2006/relationships/hyperlink" Target="http://www.transfermarkt.de/rasenballsport-leipzig/startseite/verein/23826/saison_id/2016" TargetMode="External"/><Relationship Id="rId27" Type="http://schemas.openxmlformats.org/officeDocument/2006/relationships/image" Target="../media/image177.jpeg"/><Relationship Id="rId43" Type="http://schemas.openxmlformats.org/officeDocument/2006/relationships/image" Target="../media/image35.png"/><Relationship Id="rId48" Type="http://schemas.openxmlformats.org/officeDocument/2006/relationships/image" Target="../media/image96.png"/><Relationship Id="rId64" Type="http://schemas.openxmlformats.org/officeDocument/2006/relationships/hyperlink" Target="http://www.transfermarkt.de/hertha-bsc/startseite/verein/44/saison_id/2016" TargetMode="External"/><Relationship Id="rId69" Type="http://schemas.openxmlformats.org/officeDocument/2006/relationships/image" Target="../media/image203.jpeg"/><Relationship Id="rId113" Type="http://schemas.openxmlformats.org/officeDocument/2006/relationships/image" Target="../media/image231.jpeg"/><Relationship Id="rId118" Type="http://schemas.openxmlformats.org/officeDocument/2006/relationships/image" Target="../media/image67.png"/><Relationship Id="rId134" Type="http://schemas.openxmlformats.org/officeDocument/2006/relationships/image" Target="../media/image33.png"/><Relationship Id="rId139" Type="http://schemas.openxmlformats.org/officeDocument/2006/relationships/image" Target="../media/image252.jpeg"/><Relationship Id="rId80" Type="http://schemas.openxmlformats.org/officeDocument/2006/relationships/image" Target="../media/image211.png"/><Relationship Id="rId85" Type="http://schemas.openxmlformats.org/officeDocument/2006/relationships/image" Target="../media/image214.jpeg"/><Relationship Id="rId150" Type="http://schemas.openxmlformats.org/officeDocument/2006/relationships/image" Target="../media/image260.png"/><Relationship Id="rId155" Type="http://schemas.openxmlformats.org/officeDocument/2006/relationships/image" Target="../media/image265.jpeg"/><Relationship Id="rId171" Type="http://schemas.openxmlformats.org/officeDocument/2006/relationships/image" Target="../media/image277.png"/><Relationship Id="rId12" Type="http://schemas.openxmlformats.org/officeDocument/2006/relationships/image" Target="../media/image9.png"/><Relationship Id="rId17" Type="http://schemas.openxmlformats.org/officeDocument/2006/relationships/image" Target="../media/image172.png"/><Relationship Id="rId33" Type="http://schemas.openxmlformats.org/officeDocument/2006/relationships/image" Target="../media/image6.png"/><Relationship Id="rId38" Type="http://schemas.openxmlformats.org/officeDocument/2006/relationships/image" Target="../media/image185.png"/><Relationship Id="rId59" Type="http://schemas.openxmlformats.org/officeDocument/2006/relationships/image" Target="../media/image78.png"/><Relationship Id="rId103" Type="http://schemas.openxmlformats.org/officeDocument/2006/relationships/image" Target="../media/image226.jpeg"/><Relationship Id="rId108" Type="http://schemas.openxmlformats.org/officeDocument/2006/relationships/image" Target="../media/image228.jpeg"/><Relationship Id="rId124" Type="http://schemas.openxmlformats.org/officeDocument/2006/relationships/image" Target="../media/image239.jpeg"/><Relationship Id="rId129" Type="http://schemas.openxmlformats.org/officeDocument/2006/relationships/image" Target="../media/image21.png"/><Relationship Id="rId54" Type="http://schemas.openxmlformats.org/officeDocument/2006/relationships/image" Target="../media/image44.png"/><Relationship Id="rId70" Type="http://schemas.openxmlformats.org/officeDocument/2006/relationships/image" Target="../media/image204.jpeg"/><Relationship Id="rId75" Type="http://schemas.openxmlformats.org/officeDocument/2006/relationships/image" Target="../media/image208.jpeg"/><Relationship Id="rId91" Type="http://schemas.openxmlformats.org/officeDocument/2006/relationships/image" Target="../media/image219.jpeg"/><Relationship Id="rId96" Type="http://schemas.openxmlformats.org/officeDocument/2006/relationships/hyperlink" Target="http://www.transfermarkt.de/1-fc-koln/startseite/verein/3/saison_id/2016" TargetMode="External"/><Relationship Id="rId140" Type="http://schemas.openxmlformats.org/officeDocument/2006/relationships/image" Target="../media/image253.jpeg"/><Relationship Id="rId145" Type="http://schemas.openxmlformats.org/officeDocument/2006/relationships/image" Target="../media/image65.png"/><Relationship Id="rId161" Type="http://schemas.openxmlformats.org/officeDocument/2006/relationships/image" Target="../media/image106.png"/><Relationship Id="rId166" Type="http://schemas.openxmlformats.org/officeDocument/2006/relationships/image" Target="../media/image272.jpeg"/><Relationship Id="rId1" Type="http://schemas.openxmlformats.org/officeDocument/2006/relationships/image" Target="../media/image164.jpeg"/><Relationship Id="rId6" Type="http://schemas.openxmlformats.org/officeDocument/2006/relationships/image" Target="../media/image165.jpeg"/><Relationship Id="rId23" Type="http://schemas.openxmlformats.org/officeDocument/2006/relationships/image" Target="../media/image31.png"/><Relationship Id="rId28" Type="http://schemas.openxmlformats.org/officeDocument/2006/relationships/hyperlink" Target="http://www.transfermarkt.de/fc-schalke-04/startseite/verein/33/saison_id/2016" TargetMode="External"/><Relationship Id="rId49" Type="http://schemas.openxmlformats.org/officeDocument/2006/relationships/image" Target="../media/image191.jpeg"/><Relationship Id="rId114" Type="http://schemas.openxmlformats.org/officeDocument/2006/relationships/image" Target="../media/image232.jpeg"/><Relationship Id="rId119" Type="http://schemas.openxmlformats.org/officeDocument/2006/relationships/image" Target="../media/image236.jpeg"/><Relationship Id="rId10" Type="http://schemas.openxmlformats.org/officeDocument/2006/relationships/image" Target="../media/image168.png"/><Relationship Id="rId31" Type="http://schemas.openxmlformats.org/officeDocument/2006/relationships/image" Target="../media/image179.jpeg"/><Relationship Id="rId44" Type="http://schemas.openxmlformats.org/officeDocument/2006/relationships/image" Target="../media/image189.jpeg"/><Relationship Id="rId52" Type="http://schemas.openxmlformats.org/officeDocument/2006/relationships/image" Target="../media/image194.png"/><Relationship Id="rId60" Type="http://schemas.openxmlformats.org/officeDocument/2006/relationships/hyperlink" Target="http://www.transfermarkt.de/sv-werder-bremen/startseite/verein/86/saison_id/2016" TargetMode="External"/><Relationship Id="rId65" Type="http://schemas.openxmlformats.org/officeDocument/2006/relationships/image" Target="../media/image79.png"/><Relationship Id="rId73" Type="http://schemas.openxmlformats.org/officeDocument/2006/relationships/image" Target="../media/image207.jpeg"/><Relationship Id="rId78" Type="http://schemas.openxmlformats.org/officeDocument/2006/relationships/image" Target="../media/image107.png"/><Relationship Id="rId81" Type="http://schemas.openxmlformats.org/officeDocument/2006/relationships/hyperlink" Target="http://www.transfermarkt.de/tsg-1899-hoffenheim/startseite/verein/533/saison_id/2016" TargetMode="External"/><Relationship Id="rId86" Type="http://schemas.openxmlformats.org/officeDocument/2006/relationships/image" Target="../media/image41.png"/><Relationship Id="rId94" Type="http://schemas.openxmlformats.org/officeDocument/2006/relationships/image" Target="../media/image221.jpeg"/><Relationship Id="rId99" Type="http://schemas.openxmlformats.org/officeDocument/2006/relationships/hyperlink" Target="http://www.transfermarkt.de/1-fsv-mainz-05/startseite/verein/39/saison_id/2016" TargetMode="External"/><Relationship Id="rId101" Type="http://schemas.openxmlformats.org/officeDocument/2006/relationships/image" Target="../media/image224.jpeg"/><Relationship Id="rId122" Type="http://schemas.openxmlformats.org/officeDocument/2006/relationships/image" Target="../media/image237.jpeg"/><Relationship Id="rId130" Type="http://schemas.openxmlformats.org/officeDocument/2006/relationships/image" Target="../media/image244.jpeg"/><Relationship Id="rId135" Type="http://schemas.openxmlformats.org/officeDocument/2006/relationships/image" Target="../media/image248.jpeg"/><Relationship Id="rId143" Type="http://schemas.openxmlformats.org/officeDocument/2006/relationships/image" Target="../media/image255.jpeg"/><Relationship Id="rId148" Type="http://schemas.openxmlformats.org/officeDocument/2006/relationships/image" Target="../media/image258.jpeg"/><Relationship Id="rId151" Type="http://schemas.openxmlformats.org/officeDocument/2006/relationships/image" Target="../media/image261.jpeg"/><Relationship Id="rId156" Type="http://schemas.openxmlformats.org/officeDocument/2006/relationships/hyperlink" Target="http://www.transfermarkt.de/sv-darmstadt-98/startseite/verein/105/saison_id/2016" TargetMode="External"/><Relationship Id="rId164" Type="http://schemas.openxmlformats.org/officeDocument/2006/relationships/image" Target="../media/image270.jpeg"/><Relationship Id="rId169" Type="http://schemas.openxmlformats.org/officeDocument/2006/relationships/image" Target="../media/image275.jpeg"/><Relationship Id="rId4" Type="http://schemas.openxmlformats.org/officeDocument/2006/relationships/hyperlink" Target="http://www.transfermarkt.de/fc-bayern-munchen/startseite/verein/27/saison_id/2016" TargetMode="External"/><Relationship Id="rId9" Type="http://schemas.openxmlformats.org/officeDocument/2006/relationships/image" Target="../media/image13.png"/><Relationship Id="rId172" Type="http://schemas.openxmlformats.org/officeDocument/2006/relationships/image" Target="../media/image278.jpeg"/><Relationship Id="rId13" Type="http://schemas.openxmlformats.org/officeDocument/2006/relationships/image" Target="../media/image170.jpeg"/><Relationship Id="rId18" Type="http://schemas.openxmlformats.org/officeDocument/2006/relationships/hyperlink" Target="http://www.transfermarkt.de/bayer-04-leverkusen/startseite/verein/15/saison_id/2016" TargetMode="External"/><Relationship Id="rId39" Type="http://schemas.openxmlformats.org/officeDocument/2006/relationships/image" Target="../media/image186.jpeg"/><Relationship Id="rId109" Type="http://schemas.openxmlformats.org/officeDocument/2006/relationships/image" Target="../media/image72.png"/><Relationship Id="rId34" Type="http://schemas.openxmlformats.org/officeDocument/2006/relationships/image" Target="../media/image181.jpeg"/><Relationship Id="rId50" Type="http://schemas.openxmlformats.org/officeDocument/2006/relationships/image" Target="../media/image192.jpeg"/><Relationship Id="rId55" Type="http://schemas.openxmlformats.org/officeDocument/2006/relationships/image" Target="../media/image196.png"/><Relationship Id="rId76" Type="http://schemas.openxmlformats.org/officeDocument/2006/relationships/image" Target="../media/image209.jpeg"/><Relationship Id="rId97" Type="http://schemas.openxmlformats.org/officeDocument/2006/relationships/image" Target="../media/image28.png"/><Relationship Id="rId104" Type="http://schemas.openxmlformats.org/officeDocument/2006/relationships/image" Target="../media/image227.jpeg"/><Relationship Id="rId120" Type="http://schemas.openxmlformats.org/officeDocument/2006/relationships/hyperlink" Target="http://www.transfermarkt.de/fc-ingolstadt-04/startseite/verein/4795/saison_id/2016" TargetMode="External"/><Relationship Id="rId125" Type="http://schemas.openxmlformats.org/officeDocument/2006/relationships/image" Target="../media/image240.png"/><Relationship Id="rId141" Type="http://schemas.openxmlformats.org/officeDocument/2006/relationships/image" Target="../media/image254.jpeg"/><Relationship Id="rId146" Type="http://schemas.openxmlformats.org/officeDocument/2006/relationships/image" Target="../media/image256.jpeg"/><Relationship Id="rId167" Type="http://schemas.openxmlformats.org/officeDocument/2006/relationships/image" Target="../media/image273.png"/><Relationship Id="rId7" Type="http://schemas.openxmlformats.org/officeDocument/2006/relationships/image" Target="../media/image166.png"/><Relationship Id="rId71" Type="http://schemas.openxmlformats.org/officeDocument/2006/relationships/image" Target="../media/image205.jpeg"/><Relationship Id="rId92" Type="http://schemas.openxmlformats.org/officeDocument/2006/relationships/image" Target="../media/image220.jpeg"/><Relationship Id="rId162" Type="http://schemas.openxmlformats.org/officeDocument/2006/relationships/image" Target="../media/image268.jpeg"/><Relationship Id="rId2" Type="http://schemas.openxmlformats.org/officeDocument/2006/relationships/image" Target="../media/image59.png"/><Relationship Id="rId29" Type="http://schemas.openxmlformats.org/officeDocument/2006/relationships/image" Target="../media/image23.png"/><Relationship Id="rId24" Type="http://schemas.openxmlformats.org/officeDocument/2006/relationships/image" Target="../media/image175.jpeg"/><Relationship Id="rId40" Type="http://schemas.openxmlformats.org/officeDocument/2006/relationships/image" Target="../media/image187.jpeg"/><Relationship Id="rId45" Type="http://schemas.openxmlformats.org/officeDocument/2006/relationships/hyperlink" Target="http://www.transfermarkt.de/vfl-wolfsburg/startseite/verein/82/saison_id/2016" TargetMode="External"/><Relationship Id="rId66" Type="http://schemas.openxmlformats.org/officeDocument/2006/relationships/image" Target="../media/image202.jpeg"/><Relationship Id="rId87" Type="http://schemas.openxmlformats.org/officeDocument/2006/relationships/image" Target="../media/image215.jpeg"/><Relationship Id="rId110" Type="http://schemas.openxmlformats.org/officeDocument/2006/relationships/image" Target="../media/image229.jpeg"/><Relationship Id="rId115" Type="http://schemas.openxmlformats.org/officeDocument/2006/relationships/image" Target="../media/image233.jpeg"/><Relationship Id="rId131" Type="http://schemas.openxmlformats.org/officeDocument/2006/relationships/image" Target="../media/image245.jpeg"/><Relationship Id="rId136" Type="http://schemas.openxmlformats.org/officeDocument/2006/relationships/image" Target="../media/image249.jpeg"/><Relationship Id="rId157" Type="http://schemas.openxmlformats.org/officeDocument/2006/relationships/image" Target="../media/image157.png"/><Relationship Id="rId61" Type="http://schemas.openxmlformats.org/officeDocument/2006/relationships/image" Target="../media/image57.png"/><Relationship Id="rId82" Type="http://schemas.openxmlformats.org/officeDocument/2006/relationships/image" Target="../media/image55.png"/><Relationship Id="rId152" Type="http://schemas.openxmlformats.org/officeDocument/2006/relationships/image" Target="../media/image262.jpeg"/><Relationship Id="rId173" Type="http://schemas.openxmlformats.org/officeDocument/2006/relationships/image" Target="../media/image279.png"/><Relationship Id="rId19" Type="http://schemas.openxmlformats.org/officeDocument/2006/relationships/image" Target="../media/image19.png"/><Relationship Id="rId14" Type="http://schemas.openxmlformats.org/officeDocument/2006/relationships/hyperlink" Target="http://www.transfermarkt.de/borussia-dortmund/startseite/verein/16/saison_id/2016" TargetMode="External"/><Relationship Id="rId30" Type="http://schemas.openxmlformats.org/officeDocument/2006/relationships/image" Target="../media/image178.jpeg"/><Relationship Id="rId35" Type="http://schemas.openxmlformats.org/officeDocument/2006/relationships/image" Target="../media/image182.jpeg"/><Relationship Id="rId56" Type="http://schemas.openxmlformats.org/officeDocument/2006/relationships/image" Target="../media/image197.jpeg"/><Relationship Id="rId77" Type="http://schemas.openxmlformats.org/officeDocument/2006/relationships/hyperlink" Target="http://www.transfermarkt.de/eintracht-frankfurt/startseite/verein/24/saison_id/2016" TargetMode="External"/><Relationship Id="rId100" Type="http://schemas.openxmlformats.org/officeDocument/2006/relationships/image" Target="../media/image60.png"/><Relationship Id="rId105" Type="http://schemas.openxmlformats.org/officeDocument/2006/relationships/image" Target="../media/image136.png"/><Relationship Id="rId126" Type="http://schemas.openxmlformats.org/officeDocument/2006/relationships/image" Target="../media/image241.jpeg"/><Relationship Id="rId147" Type="http://schemas.openxmlformats.org/officeDocument/2006/relationships/image" Target="../media/image257.png"/><Relationship Id="rId168" Type="http://schemas.openxmlformats.org/officeDocument/2006/relationships/image" Target="../media/image274.jpeg"/><Relationship Id="rId8" Type="http://schemas.openxmlformats.org/officeDocument/2006/relationships/image" Target="../media/image167.jpeg"/><Relationship Id="rId51" Type="http://schemas.openxmlformats.org/officeDocument/2006/relationships/image" Target="../media/image193.jpeg"/><Relationship Id="rId72" Type="http://schemas.openxmlformats.org/officeDocument/2006/relationships/image" Target="../media/image206.jpeg"/><Relationship Id="rId93" Type="http://schemas.openxmlformats.org/officeDocument/2006/relationships/image" Target="../media/image18.png"/><Relationship Id="rId98" Type="http://schemas.openxmlformats.org/officeDocument/2006/relationships/image" Target="../media/image223.jpeg"/><Relationship Id="rId121" Type="http://schemas.openxmlformats.org/officeDocument/2006/relationships/image" Target="../media/image115.png"/><Relationship Id="rId142" Type="http://schemas.openxmlformats.org/officeDocument/2006/relationships/image" Target="../media/image2.png"/><Relationship Id="rId163" Type="http://schemas.openxmlformats.org/officeDocument/2006/relationships/image" Target="../media/image269.jpeg"/><Relationship Id="rId3" Type="http://schemas.openxmlformats.org/officeDocument/2006/relationships/image" Target="../media/image12.png"/><Relationship Id="rId25" Type="http://schemas.openxmlformats.org/officeDocument/2006/relationships/image" Target="../media/image176.jpeg"/><Relationship Id="rId46" Type="http://schemas.openxmlformats.org/officeDocument/2006/relationships/image" Target="../media/image48.png"/><Relationship Id="rId67" Type="http://schemas.openxmlformats.org/officeDocument/2006/relationships/hyperlink" Target="http://www.transfermarkt.de/hamburger-sv/startseite/verein/41/saison_id/2016" TargetMode="External"/><Relationship Id="rId116" Type="http://schemas.openxmlformats.org/officeDocument/2006/relationships/image" Target="../media/image234.jpeg"/><Relationship Id="rId137" Type="http://schemas.openxmlformats.org/officeDocument/2006/relationships/image" Target="../media/image250.jpeg"/><Relationship Id="rId158" Type="http://schemas.openxmlformats.org/officeDocument/2006/relationships/image" Target="../media/image266.jpeg"/><Relationship Id="rId20" Type="http://schemas.openxmlformats.org/officeDocument/2006/relationships/image" Target="../media/image173.jpeg"/><Relationship Id="rId41" Type="http://schemas.openxmlformats.org/officeDocument/2006/relationships/image" Target="../media/image188.png"/><Relationship Id="rId62" Type="http://schemas.openxmlformats.org/officeDocument/2006/relationships/image" Target="../media/image200.jpeg"/><Relationship Id="rId83" Type="http://schemas.openxmlformats.org/officeDocument/2006/relationships/image" Target="../media/image212.jpeg"/><Relationship Id="rId88" Type="http://schemas.openxmlformats.org/officeDocument/2006/relationships/image" Target="../media/image216.png"/><Relationship Id="rId111" Type="http://schemas.openxmlformats.org/officeDocument/2006/relationships/image" Target="../media/image230.jpeg"/><Relationship Id="rId132" Type="http://schemas.openxmlformats.org/officeDocument/2006/relationships/image" Target="../media/image246.jpeg"/><Relationship Id="rId153" Type="http://schemas.openxmlformats.org/officeDocument/2006/relationships/image" Target="../media/image263.jpeg"/><Relationship Id="rId174" Type="http://schemas.openxmlformats.org/officeDocument/2006/relationships/image" Target="../media/image280.jpeg"/><Relationship Id="rId15" Type="http://schemas.openxmlformats.org/officeDocument/2006/relationships/image" Target="../media/image7.png"/><Relationship Id="rId36" Type="http://schemas.openxmlformats.org/officeDocument/2006/relationships/image" Target="../media/image183.jpeg"/><Relationship Id="rId57" Type="http://schemas.openxmlformats.org/officeDocument/2006/relationships/image" Target="../media/image198.jpeg"/><Relationship Id="rId106" Type="http://schemas.openxmlformats.org/officeDocument/2006/relationships/hyperlink" Target="http://www.transfermarkt.de/fc-augsburg/startseite/verein/167/saison_id/2016" TargetMode="External"/><Relationship Id="rId127" Type="http://schemas.openxmlformats.org/officeDocument/2006/relationships/image" Target="../media/image242.jpe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92.jpeg"/><Relationship Id="rId117" Type="http://schemas.openxmlformats.org/officeDocument/2006/relationships/image" Target="../media/image344.jpeg"/><Relationship Id="rId21" Type="http://schemas.openxmlformats.org/officeDocument/2006/relationships/image" Target="../media/image290.jpeg"/><Relationship Id="rId42" Type="http://schemas.openxmlformats.org/officeDocument/2006/relationships/image" Target="../media/image297.jpeg"/><Relationship Id="rId47" Type="http://schemas.openxmlformats.org/officeDocument/2006/relationships/image" Target="../media/image12.png"/><Relationship Id="rId63" Type="http://schemas.openxmlformats.org/officeDocument/2006/relationships/image" Target="../media/image106.png"/><Relationship Id="rId68" Type="http://schemas.openxmlformats.org/officeDocument/2006/relationships/image" Target="../media/image313.jpeg"/><Relationship Id="rId84" Type="http://schemas.openxmlformats.org/officeDocument/2006/relationships/image" Target="../media/image323.jpeg"/><Relationship Id="rId89" Type="http://schemas.openxmlformats.org/officeDocument/2006/relationships/image" Target="../media/image31.png"/><Relationship Id="rId112" Type="http://schemas.openxmlformats.org/officeDocument/2006/relationships/image" Target="../media/image341.jpeg"/><Relationship Id="rId133" Type="http://schemas.openxmlformats.org/officeDocument/2006/relationships/image" Target="../media/image185.png"/><Relationship Id="rId138" Type="http://schemas.openxmlformats.org/officeDocument/2006/relationships/image" Target="../media/image361.jpeg"/><Relationship Id="rId154" Type="http://schemas.openxmlformats.org/officeDocument/2006/relationships/image" Target="../media/image372.jpeg"/><Relationship Id="rId159" Type="http://schemas.openxmlformats.org/officeDocument/2006/relationships/image" Target="../media/image376.jpeg"/><Relationship Id="rId170" Type="http://schemas.openxmlformats.org/officeDocument/2006/relationships/image" Target="../media/image386.jpeg"/><Relationship Id="rId16" Type="http://schemas.openxmlformats.org/officeDocument/2006/relationships/hyperlink" Target="http://www.transfermarkt.de/bayer-04-leverkusen/startseite/verein/15/saison_id/2016" TargetMode="External"/><Relationship Id="rId107" Type="http://schemas.openxmlformats.org/officeDocument/2006/relationships/image" Target="../media/image201.png"/><Relationship Id="rId11" Type="http://schemas.openxmlformats.org/officeDocument/2006/relationships/image" Target="../media/image7.png"/><Relationship Id="rId32" Type="http://schemas.openxmlformats.org/officeDocument/2006/relationships/image" Target="../media/image294.jpeg"/><Relationship Id="rId37" Type="http://schemas.openxmlformats.org/officeDocument/2006/relationships/image" Target="../media/image295.jpeg"/><Relationship Id="rId53" Type="http://schemas.openxmlformats.org/officeDocument/2006/relationships/image" Target="../media/image305.jpeg"/><Relationship Id="rId58" Type="http://schemas.openxmlformats.org/officeDocument/2006/relationships/image" Target="../media/image307.jpeg"/><Relationship Id="rId74" Type="http://schemas.openxmlformats.org/officeDocument/2006/relationships/image" Target="../media/image317.jpeg"/><Relationship Id="rId79" Type="http://schemas.openxmlformats.org/officeDocument/2006/relationships/image" Target="../media/image320.jpeg"/><Relationship Id="rId102" Type="http://schemas.openxmlformats.org/officeDocument/2006/relationships/image" Target="../media/image334.jpeg"/><Relationship Id="rId123" Type="http://schemas.openxmlformats.org/officeDocument/2006/relationships/image" Target="../media/image349.jpeg"/><Relationship Id="rId128" Type="http://schemas.openxmlformats.org/officeDocument/2006/relationships/image" Target="../media/image37.png"/><Relationship Id="rId144" Type="http://schemas.openxmlformats.org/officeDocument/2006/relationships/image" Target="../media/image364.jpeg"/><Relationship Id="rId149" Type="http://schemas.openxmlformats.org/officeDocument/2006/relationships/image" Target="../media/image162.png"/><Relationship Id="rId5" Type="http://schemas.openxmlformats.org/officeDocument/2006/relationships/image" Target="../media/image283.jpeg"/><Relationship Id="rId90" Type="http://schemas.openxmlformats.org/officeDocument/2006/relationships/image" Target="../media/image326.jpeg"/><Relationship Id="rId95" Type="http://schemas.openxmlformats.org/officeDocument/2006/relationships/hyperlink" Target="http://www.transfermarkt.de/sc-freiburg/startseite/verein/60/saison_id/2016" TargetMode="External"/><Relationship Id="rId160" Type="http://schemas.openxmlformats.org/officeDocument/2006/relationships/image" Target="../media/image377.png"/><Relationship Id="rId165" Type="http://schemas.openxmlformats.org/officeDocument/2006/relationships/image" Target="../media/image381.png"/><Relationship Id="rId22" Type="http://schemas.openxmlformats.org/officeDocument/2006/relationships/hyperlink" Target="http://www.transfermarkt.de/fc-schalke-04/startseite/verein/33/saison_id/2016" TargetMode="External"/><Relationship Id="rId27" Type="http://schemas.openxmlformats.org/officeDocument/2006/relationships/hyperlink" Target="http://www.transfermarkt.de/1-fc-koln/startseite/verein/3/saison_id/2016" TargetMode="External"/><Relationship Id="rId43" Type="http://schemas.openxmlformats.org/officeDocument/2006/relationships/image" Target="../media/image50.png"/><Relationship Id="rId48" Type="http://schemas.openxmlformats.org/officeDocument/2006/relationships/image" Target="../media/image301.jpeg"/><Relationship Id="rId64" Type="http://schemas.openxmlformats.org/officeDocument/2006/relationships/image" Target="../media/image311.jpeg"/><Relationship Id="rId69" Type="http://schemas.openxmlformats.org/officeDocument/2006/relationships/image" Target="../media/image314.jpeg"/><Relationship Id="rId113" Type="http://schemas.openxmlformats.org/officeDocument/2006/relationships/image" Target="../media/image342.jpeg"/><Relationship Id="rId118" Type="http://schemas.openxmlformats.org/officeDocument/2006/relationships/image" Target="../media/image345.jpeg"/><Relationship Id="rId134" Type="http://schemas.openxmlformats.org/officeDocument/2006/relationships/image" Target="../media/image357.jpeg"/><Relationship Id="rId139" Type="http://schemas.openxmlformats.org/officeDocument/2006/relationships/image" Target="../media/image96.png"/><Relationship Id="rId80" Type="http://schemas.openxmlformats.org/officeDocument/2006/relationships/image" Target="../media/image321.jpeg"/><Relationship Id="rId85" Type="http://schemas.openxmlformats.org/officeDocument/2006/relationships/image" Target="../media/image324.jpeg"/><Relationship Id="rId150" Type="http://schemas.openxmlformats.org/officeDocument/2006/relationships/image" Target="../media/image369.jpeg"/><Relationship Id="rId155" Type="http://schemas.openxmlformats.org/officeDocument/2006/relationships/image" Target="../media/image373.jpeg"/><Relationship Id="rId171" Type="http://schemas.openxmlformats.org/officeDocument/2006/relationships/image" Target="../media/image387.jpeg"/><Relationship Id="rId12" Type="http://schemas.openxmlformats.org/officeDocument/2006/relationships/image" Target="../media/image287.jpeg"/><Relationship Id="rId17" Type="http://schemas.openxmlformats.org/officeDocument/2006/relationships/image" Target="../media/image19.png"/><Relationship Id="rId33" Type="http://schemas.openxmlformats.org/officeDocument/2006/relationships/image" Target="../media/image21.png"/><Relationship Id="rId38" Type="http://schemas.openxmlformats.org/officeDocument/2006/relationships/image" Target="../media/image296.jpeg"/><Relationship Id="rId59" Type="http://schemas.openxmlformats.org/officeDocument/2006/relationships/image" Target="../media/image260.png"/><Relationship Id="rId103" Type="http://schemas.openxmlformats.org/officeDocument/2006/relationships/image" Target="../media/image335.png"/><Relationship Id="rId108" Type="http://schemas.openxmlformats.org/officeDocument/2006/relationships/image" Target="../media/image339.jpeg"/><Relationship Id="rId124" Type="http://schemas.openxmlformats.org/officeDocument/2006/relationships/image" Target="../media/image350.jpeg"/><Relationship Id="rId129" Type="http://schemas.openxmlformats.org/officeDocument/2006/relationships/image" Target="../media/image216.png"/><Relationship Id="rId54" Type="http://schemas.openxmlformats.org/officeDocument/2006/relationships/image" Target="../media/image306.jpeg"/><Relationship Id="rId70" Type="http://schemas.openxmlformats.org/officeDocument/2006/relationships/image" Target="../media/image315.jpeg"/><Relationship Id="rId75" Type="http://schemas.openxmlformats.org/officeDocument/2006/relationships/image" Target="../media/image2.png"/><Relationship Id="rId91" Type="http://schemas.openxmlformats.org/officeDocument/2006/relationships/image" Target="../media/image327.jpeg"/><Relationship Id="rId96" Type="http://schemas.openxmlformats.org/officeDocument/2006/relationships/image" Target="../media/image65.png"/><Relationship Id="rId140" Type="http://schemas.openxmlformats.org/officeDocument/2006/relationships/image" Target="../media/image362.jpeg"/><Relationship Id="rId145" Type="http://schemas.openxmlformats.org/officeDocument/2006/relationships/image" Target="../media/image365.jpeg"/><Relationship Id="rId161" Type="http://schemas.openxmlformats.org/officeDocument/2006/relationships/image" Target="../media/image378.jpeg"/><Relationship Id="rId166" Type="http://schemas.openxmlformats.org/officeDocument/2006/relationships/image" Target="../media/image382.jpeg"/><Relationship Id="rId1" Type="http://schemas.openxmlformats.org/officeDocument/2006/relationships/image" Target="../media/image282.jpeg"/><Relationship Id="rId6" Type="http://schemas.openxmlformats.org/officeDocument/2006/relationships/image" Target="../media/image46.png"/><Relationship Id="rId15" Type="http://schemas.openxmlformats.org/officeDocument/2006/relationships/image" Target="../media/image78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48.png"/><Relationship Id="rId49" Type="http://schemas.openxmlformats.org/officeDocument/2006/relationships/image" Target="../media/image302.jpeg"/><Relationship Id="rId57" Type="http://schemas.openxmlformats.org/officeDocument/2006/relationships/image" Target="../media/image79.png"/><Relationship Id="rId106" Type="http://schemas.openxmlformats.org/officeDocument/2006/relationships/image" Target="../media/image338.jpeg"/><Relationship Id="rId114" Type="http://schemas.openxmlformats.org/officeDocument/2006/relationships/image" Target="../media/image343.png"/><Relationship Id="rId119" Type="http://schemas.openxmlformats.org/officeDocument/2006/relationships/image" Target="../media/image346.jpeg"/><Relationship Id="rId127" Type="http://schemas.openxmlformats.org/officeDocument/2006/relationships/image" Target="../media/image353.jpeg"/><Relationship Id="rId10" Type="http://schemas.openxmlformats.org/officeDocument/2006/relationships/hyperlink" Target="http://www.transfermarkt.de/borussia-dortmund/startseite/verein/16/saison_id/2016" TargetMode="External"/><Relationship Id="rId31" Type="http://schemas.openxmlformats.org/officeDocument/2006/relationships/image" Target="../media/image6.png"/><Relationship Id="rId44" Type="http://schemas.openxmlformats.org/officeDocument/2006/relationships/image" Target="../media/image298.jpeg"/><Relationship Id="rId52" Type="http://schemas.openxmlformats.org/officeDocument/2006/relationships/image" Target="../media/image304.png"/><Relationship Id="rId60" Type="http://schemas.openxmlformats.org/officeDocument/2006/relationships/image" Target="../media/image308.jpeg"/><Relationship Id="rId65" Type="http://schemas.openxmlformats.org/officeDocument/2006/relationships/image" Target="../media/image312.jpeg"/><Relationship Id="rId73" Type="http://schemas.openxmlformats.org/officeDocument/2006/relationships/image" Target="../media/image107.png"/><Relationship Id="rId78" Type="http://schemas.openxmlformats.org/officeDocument/2006/relationships/image" Target="../media/image42.png"/><Relationship Id="rId81" Type="http://schemas.openxmlformats.org/officeDocument/2006/relationships/image" Target="../media/image322.jpeg"/><Relationship Id="rId86" Type="http://schemas.openxmlformats.org/officeDocument/2006/relationships/image" Target="../media/image325.jpeg"/><Relationship Id="rId94" Type="http://schemas.openxmlformats.org/officeDocument/2006/relationships/image" Target="../media/image328.jpeg"/><Relationship Id="rId99" Type="http://schemas.openxmlformats.org/officeDocument/2006/relationships/image" Target="../media/image331.jpeg"/><Relationship Id="rId101" Type="http://schemas.openxmlformats.org/officeDocument/2006/relationships/image" Target="../media/image333.jpeg"/><Relationship Id="rId122" Type="http://schemas.openxmlformats.org/officeDocument/2006/relationships/image" Target="../media/image348.jpeg"/><Relationship Id="rId130" Type="http://schemas.openxmlformats.org/officeDocument/2006/relationships/image" Target="../media/image354.jpeg"/><Relationship Id="rId135" Type="http://schemas.openxmlformats.org/officeDocument/2006/relationships/image" Target="../media/image358.jpeg"/><Relationship Id="rId143" Type="http://schemas.openxmlformats.org/officeDocument/2006/relationships/image" Target="../media/image115.png"/><Relationship Id="rId148" Type="http://schemas.openxmlformats.org/officeDocument/2006/relationships/image" Target="../media/image368.jpeg"/><Relationship Id="rId151" Type="http://schemas.openxmlformats.org/officeDocument/2006/relationships/image" Target="../media/image370.jpeg"/><Relationship Id="rId156" Type="http://schemas.openxmlformats.org/officeDocument/2006/relationships/image" Target="../media/image374.jpeg"/><Relationship Id="rId164" Type="http://schemas.openxmlformats.org/officeDocument/2006/relationships/image" Target="../media/image380.jpeg"/><Relationship Id="rId169" Type="http://schemas.openxmlformats.org/officeDocument/2006/relationships/image" Target="../media/image385.jpeg"/><Relationship Id="rId4" Type="http://schemas.openxmlformats.org/officeDocument/2006/relationships/image" Target="../media/image3.png"/><Relationship Id="rId9" Type="http://schemas.openxmlformats.org/officeDocument/2006/relationships/image" Target="../media/image286.png"/><Relationship Id="rId172" Type="http://schemas.openxmlformats.org/officeDocument/2006/relationships/image" Target="../media/image388.jpeg"/><Relationship Id="rId13" Type="http://schemas.openxmlformats.org/officeDocument/2006/relationships/image" Target="../media/image59.png"/><Relationship Id="rId18" Type="http://schemas.openxmlformats.org/officeDocument/2006/relationships/image" Target="../media/image289.jpeg"/><Relationship Id="rId39" Type="http://schemas.openxmlformats.org/officeDocument/2006/relationships/image" Target="../media/image72.png"/><Relationship Id="rId109" Type="http://schemas.openxmlformats.org/officeDocument/2006/relationships/image" Target="../media/image91.png"/><Relationship Id="rId34" Type="http://schemas.openxmlformats.org/officeDocument/2006/relationships/image" Target="../media/image166.png"/><Relationship Id="rId50" Type="http://schemas.openxmlformats.org/officeDocument/2006/relationships/image" Target="../media/image303.jpeg"/><Relationship Id="rId55" Type="http://schemas.openxmlformats.org/officeDocument/2006/relationships/image" Target="../media/image41.png"/><Relationship Id="rId76" Type="http://schemas.openxmlformats.org/officeDocument/2006/relationships/image" Target="../media/image318.jpeg"/><Relationship Id="rId97" Type="http://schemas.openxmlformats.org/officeDocument/2006/relationships/image" Target="../media/image329.jpeg"/><Relationship Id="rId104" Type="http://schemas.openxmlformats.org/officeDocument/2006/relationships/image" Target="../media/image336.jpeg"/><Relationship Id="rId120" Type="http://schemas.openxmlformats.org/officeDocument/2006/relationships/image" Target="../media/image33.png"/><Relationship Id="rId125" Type="http://schemas.openxmlformats.org/officeDocument/2006/relationships/image" Target="../media/image351.jpeg"/><Relationship Id="rId141" Type="http://schemas.openxmlformats.org/officeDocument/2006/relationships/image" Target="../media/image363.png"/><Relationship Id="rId146" Type="http://schemas.openxmlformats.org/officeDocument/2006/relationships/image" Target="../media/image366.jpeg"/><Relationship Id="rId167" Type="http://schemas.openxmlformats.org/officeDocument/2006/relationships/image" Target="../media/image383.jpeg"/><Relationship Id="rId7" Type="http://schemas.openxmlformats.org/officeDocument/2006/relationships/image" Target="../media/image284.jpeg"/><Relationship Id="rId71" Type="http://schemas.openxmlformats.org/officeDocument/2006/relationships/image" Target="../media/image316.jpeg"/><Relationship Id="rId92" Type="http://schemas.openxmlformats.org/officeDocument/2006/relationships/hyperlink" Target="http://www.transfermarkt.de/hamburger-sv/startseite/verein/41/saison_id/2016" TargetMode="External"/><Relationship Id="rId162" Type="http://schemas.openxmlformats.org/officeDocument/2006/relationships/image" Target="../media/image118.png"/><Relationship Id="rId2" Type="http://schemas.openxmlformats.org/officeDocument/2006/relationships/image" Target="../media/image9.png"/><Relationship Id="rId29" Type="http://schemas.openxmlformats.org/officeDocument/2006/relationships/image" Target="../media/image293.jpeg"/><Relationship Id="rId24" Type="http://schemas.openxmlformats.org/officeDocument/2006/relationships/image" Target="../media/image291.jpeg"/><Relationship Id="rId40" Type="http://schemas.openxmlformats.org/officeDocument/2006/relationships/hyperlink" Target="http://www.transfermarkt.de/borussia-monchengladbach/startseite/verein/18/saison_id/2016" TargetMode="External"/><Relationship Id="rId45" Type="http://schemas.openxmlformats.org/officeDocument/2006/relationships/image" Target="../media/image299.jpeg"/><Relationship Id="rId66" Type="http://schemas.openxmlformats.org/officeDocument/2006/relationships/hyperlink" Target="http://www.transfermarkt.de/fc-augsburg/startseite/verein/167/saison_id/2016" TargetMode="External"/><Relationship Id="rId87" Type="http://schemas.openxmlformats.org/officeDocument/2006/relationships/image" Target="../media/image140.png"/><Relationship Id="rId110" Type="http://schemas.openxmlformats.org/officeDocument/2006/relationships/image" Target="../media/image67.png"/><Relationship Id="rId115" Type="http://schemas.openxmlformats.org/officeDocument/2006/relationships/hyperlink" Target="http://www.transfermarkt.de/sv-werder-bremen/startseite/verein/86/saison_id/2016" TargetMode="External"/><Relationship Id="rId131" Type="http://schemas.openxmlformats.org/officeDocument/2006/relationships/image" Target="../media/image355.jpeg"/><Relationship Id="rId136" Type="http://schemas.openxmlformats.org/officeDocument/2006/relationships/image" Target="../media/image359.jpeg"/><Relationship Id="rId157" Type="http://schemas.openxmlformats.org/officeDocument/2006/relationships/image" Target="../media/image240.png"/><Relationship Id="rId61" Type="http://schemas.openxmlformats.org/officeDocument/2006/relationships/image" Target="../media/image309.jpeg"/><Relationship Id="rId82" Type="http://schemas.openxmlformats.org/officeDocument/2006/relationships/hyperlink" Target="http://www.transfermarkt.de/1-fsv-mainz-05/startseite/verein/39/saison_id/2016" TargetMode="External"/><Relationship Id="rId152" Type="http://schemas.openxmlformats.org/officeDocument/2006/relationships/image" Target="../media/image257.png"/><Relationship Id="rId19" Type="http://schemas.openxmlformats.org/officeDocument/2006/relationships/hyperlink" Target="http://www.transfermarkt.de/tsg-1899-hoffenheim/startseite/verein/533/saison_id/2016" TargetMode="External"/><Relationship Id="rId14" Type="http://schemas.openxmlformats.org/officeDocument/2006/relationships/image" Target="../media/image288.jpeg"/><Relationship Id="rId30" Type="http://schemas.openxmlformats.org/officeDocument/2006/relationships/image" Target="../media/image13.png"/><Relationship Id="rId35" Type="http://schemas.openxmlformats.org/officeDocument/2006/relationships/hyperlink" Target="http://www.transfermarkt.de/vfl-wolfsburg/startseite/verein/82/saison_id/2016" TargetMode="External"/><Relationship Id="rId56" Type="http://schemas.openxmlformats.org/officeDocument/2006/relationships/hyperlink" Target="http://www.transfermarkt.de/hertha-bsc/startseite/verein/44/saison_id/2016" TargetMode="External"/><Relationship Id="rId77" Type="http://schemas.openxmlformats.org/officeDocument/2006/relationships/image" Target="../media/image319.jpeg"/><Relationship Id="rId100" Type="http://schemas.openxmlformats.org/officeDocument/2006/relationships/image" Target="../media/image332.jpeg"/><Relationship Id="rId105" Type="http://schemas.openxmlformats.org/officeDocument/2006/relationships/image" Target="../media/image337.jpeg"/><Relationship Id="rId126" Type="http://schemas.openxmlformats.org/officeDocument/2006/relationships/image" Target="../media/image352.jpeg"/><Relationship Id="rId147" Type="http://schemas.openxmlformats.org/officeDocument/2006/relationships/image" Target="../media/image367.jpeg"/><Relationship Id="rId168" Type="http://schemas.openxmlformats.org/officeDocument/2006/relationships/image" Target="../media/image384.jpeg"/><Relationship Id="rId8" Type="http://schemas.openxmlformats.org/officeDocument/2006/relationships/image" Target="../media/image285.jpeg"/><Relationship Id="rId51" Type="http://schemas.openxmlformats.org/officeDocument/2006/relationships/image" Target="../media/image44.png"/><Relationship Id="rId72" Type="http://schemas.openxmlformats.org/officeDocument/2006/relationships/hyperlink" Target="http://www.transfermarkt.de/eintracht-frankfurt/startseite/verein/24/saison_id/2016" TargetMode="External"/><Relationship Id="rId93" Type="http://schemas.openxmlformats.org/officeDocument/2006/relationships/image" Target="../media/image51.png"/><Relationship Id="rId98" Type="http://schemas.openxmlformats.org/officeDocument/2006/relationships/image" Target="../media/image330.jpeg"/><Relationship Id="rId121" Type="http://schemas.openxmlformats.org/officeDocument/2006/relationships/image" Target="../media/image347.jpeg"/><Relationship Id="rId142" Type="http://schemas.openxmlformats.org/officeDocument/2006/relationships/hyperlink" Target="http://www.transfermarkt.de/fc-ingolstadt-04/startseite/verein/4795/saison_id/2016" TargetMode="External"/><Relationship Id="rId163" Type="http://schemas.openxmlformats.org/officeDocument/2006/relationships/image" Target="../media/image379.jpeg"/><Relationship Id="rId3" Type="http://schemas.openxmlformats.org/officeDocument/2006/relationships/hyperlink" Target="http://www.transfermarkt.de/fc-bayern-munchen/startseite/verein/27/saison_id/2016" TargetMode="External"/><Relationship Id="rId25" Type="http://schemas.openxmlformats.org/officeDocument/2006/relationships/image" Target="../media/image86.png"/><Relationship Id="rId46" Type="http://schemas.openxmlformats.org/officeDocument/2006/relationships/image" Target="../media/image300.jpeg"/><Relationship Id="rId67" Type="http://schemas.openxmlformats.org/officeDocument/2006/relationships/image" Target="../media/image92.png"/><Relationship Id="rId116" Type="http://schemas.openxmlformats.org/officeDocument/2006/relationships/image" Target="../media/image57.png"/><Relationship Id="rId137" Type="http://schemas.openxmlformats.org/officeDocument/2006/relationships/image" Target="../media/image360.jpeg"/><Relationship Id="rId158" Type="http://schemas.openxmlformats.org/officeDocument/2006/relationships/image" Target="../media/image375.jpeg"/><Relationship Id="rId20" Type="http://schemas.openxmlformats.org/officeDocument/2006/relationships/image" Target="../media/image55.png"/><Relationship Id="rId41" Type="http://schemas.openxmlformats.org/officeDocument/2006/relationships/image" Target="../media/image35.png"/><Relationship Id="rId62" Type="http://schemas.openxmlformats.org/officeDocument/2006/relationships/image" Target="../media/image310.jpeg"/><Relationship Id="rId83" Type="http://schemas.openxmlformats.org/officeDocument/2006/relationships/image" Target="../media/image60.png"/><Relationship Id="rId88" Type="http://schemas.openxmlformats.org/officeDocument/2006/relationships/hyperlink" Target="http://www.transfermarkt.de/rasenballsport-leipzig/startseite/verein/23826/saison_id/2016" TargetMode="External"/><Relationship Id="rId111" Type="http://schemas.openxmlformats.org/officeDocument/2006/relationships/image" Target="../media/image340.jpeg"/><Relationship Id="rId132" Type="http://schemas.openxmlformats.org/officeDocument/2006/relationships/image" Target="../media/image356.jpeg"/><Relationship Id="rId153" Type="http://schemas.openxmlformats.org/officeDocument/2006/relationships/image" Target="../media/image3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190500</xdr:colOff>
      <xdr:row>5</xdr:row>
      <xdr:rowOff>95250</xdr:rowOff>
    </xdr:to>
    <xdr:pic>
      <xdr:nvPicPr>
        <xdr:cNvPr id="85" name="Grafik 84" descr="Robert Lewandowsk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1</xdr:row>
      <xdr:rowOff>85725</xdr:rowOff>
    </xdr:to>
    <xdr:pic>
      <xdr:nvPicPr>
        <xdr:cNvPr id="86" name="Grafik 85" descr="Pol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190500</xdr:colOff>
      <xdr:row>2</xdr:row>
      <xdr:rowOff>0</xdr:rowOff>
    </xdr:to>
    <xdr:pic>
      <xdr:nvPicPr>
        <xdr:cNvPr id="87" name="Grafik 86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190500</xdr:colOff>
      <xdr:row>7</xdr:row>
      <xdr:rowOff>95250</xdr:rowOff>
    </xdr:to>
    <xdr:pic>
      <xdr:nvPicPr>
        <xdr:cNvPr id="88" name="Grafik 87" descr="Pierre-Emerick Aubameya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4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3</xdr:row>
      <xdr:rowOff>85725</xdr:rowOff>
    </xdr:to>
    <xdr:pic>
      <xdr:nvPicPr>
        <xdr:cNvPr id="89" name="Grafik 88" descr="Gabun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4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142875</xdr:colOff>
      <xdr:row>4</xdr:row>
      <xdr:rowOff>85725</xdr:rowOff>
    </xdr:to>
    <xdr:pic>
      <xdr:nvPicPr>
        <xdr:cNvPr id="90" name="Grafik 89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190500</xdr:colOff>
      <xdr:row>4</xdr:row>
      <xdr:rowOff>0</xdr:rowOff>
    </xdr:to>
    <xdr:pic>
      <xdr:nvPicPr>
        <xdr:cNvPr id="91" name="Grafik 90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190500</xdr:colOff>
      <xdr:row>10</xdr:row>
      <xdr:rowOff>95250</xdr:rowOff>
    </xdr:to>
    <xdr:pic>
      <xdr:nvPicPr>
        <xdr:cNvPr id="92" name="Grafik 91" descr="Thomas Müller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5</xdr:row>
      <xdr:rowOff>85725</xdr:rowOff>
    </xdr:to>
    <xdr:pic>
      <xdr:nvPicPr>
        <xdr:cNvPr id="93" name="Grafik 9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190500</xdr:colOff>
      <xdr:row>6</xdr:row>
      <xdr:rowOff>0</xdr:rowOff>
    </xdr:to>
    <xdr:pic>
      <xdr:nvPicPr>
        <xdr:cNvPr id="94" name="Grafik 93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190500</xdr:colOff>
      <xdr:row>13</xdr:row>
      <xdr:rowOff>95250</xdr:rowOff>
    </xdr:to>
    <xdr:pic>
      <xdr:nvPicPr>
        <xdr:cNvPr id="95" name="Grafik 94" descr="Marco Reus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142875</xdr:colOff>
      <xdr:row>7</xdr:row>
      <xdr:rowOff>85725</xdr:rowOff>
    </xdr:to>
    <xdr:pic>
      <xdr:nvPicPr>
        <xdr:cNvPr id="96" name="Grafik 9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190500</xdr:colOff>
      <xdr:row>8</xdr:row>
      <xdr:rowOff>0</xdr:rowOff>
    </xdr:to>
    <xdr:pic>
      <xdr:nvPicPr>
        <xdr:cNvPr id="97" name="Grafik 96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190500</xdr:colOff>
      <xdr:row>15</xdr:row>
      <xdr:rowOff>95250</xdr:rowOff>
    </xdr:to>
    <xdr:pic>
      <xdr:nvPicPr>
        <xdr:cNvPr id="98" name="Grafik 97" descr="Douglas Costa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85725</xdr:rowOff>
    </xdr:to>
    <xdr:pic>
      <xdr:nvPicPr>
        <xdr:cNvPr id="99" name="Grafik 98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142875</xdr:colOff>
      <xdr:row>10</xdr:row>
      <xdr:rowOff>85725</xdr:rowOff>
    </xdr:to>
    <xdr:pic>
      <xdr:nvPicPr>
        <xdr:cNvPr id="100" name="Grafik 99" descr="Portugal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190500</xdr:colOff>
      <xdr:row>10</xdr:row>
      <xdr:rowOff>0</xdr:rowOff>
    </xdr:to>
    <xdr:pic>
      <xdr:nvPicPr>
        <xdr:cNvPr id="101" name="Grafik 100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190500</xdr:colOff>
      <xdr:row>16</xdr:row>
      <xdr:rowOff>285750</xdr:rowOff>
    </xdr:to>
    <xdr:pic>
      <xdr:nvPicPr>
        <xdr:cNvPr id="102" name="Grafik 101" descr="Ousmane Dembélé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0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142875</xdr:colOff>
      <xdr:row>11</xdr:row>
      <xdr:rowOff>85725</xdr:rowOff>
    </xdr:to>
    <xdr:pic>
      <xdr:nvPicPr>
        <xdr:cNvPr id="103" name="Grafik 102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142875</xdr:colOff>
      <xdr:row>12</xdr:row>
      <xdr:rowOff>85725</xdr:rowOff>
    </xdr:to>
    <xdr:pic>
      <xdr:nvPicPr>
        <xdr:cNvPr id="104" name="Grafik 103" descr="Mauretanien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190500</xdr:colOff>
      <xdr:row>12</xdr:row>
      <xdr:rowOff>0</xdr:rowOff>
    </xdr:to>
    <xdr:pic>
      <xdr:nvPicPr>
        <xdr:cNvPr id="105" name="Grafik 104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0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190500</xdr:colOff>
      <xdr:row>18</xdr:row>
      <xdr:rowOff>95250</xdr:rowOff>
    </xdr:to>
    <xdr:pic>
      <xdr:nvPicPr>
        <xdr:cNvPr id="106" name="Grafik 105" descr="André Schürrl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7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142875</xdr:colOff>
      <xdr:row>13</xdr:row>
      <xdr:rowOff>85725</xdr:rowOff>
    </xdr:to>
    <xdr:pic>
      <xdr:nvPicPr>
        <xdr:cNvPr id="107" name="Grafik 10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190500</xdr:colOff>
      <xdr:row>14</xdr:row>
      <xdr:rowOff>0</xdr:rowOff>
    </xdr:to>
    <xdr:pic>
      <xdr:nvPicPr>
        <xdr:cNvPr id="108" name="Grafik 107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7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190500</xdr:colOff>
      <xdr:row>19</xdr:row>
      <xdr:rowOff>95250</xdr:rowOff>
    </xdr:to>
    <xdr:pic>
      <xdr:nvPicPr>
        <xdr:cNvPr id="109" name="Grafik 108" descr="Chicharito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4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142875</xdr:colOff>
      <xdr:row>15</xdr:row>
      <xdr:rowOff>85725</xdr:rowOff>
    </xdr:to>
    <xdr:pic>
      <xdr:nvPicPr>
        <xdr:cNvPr id="110" name="Grafik 109" descr="Mexik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190500</xdr:colOff>
      <xdr:row>15</xdr:row>
      <xdr:rowOff>142875</xdr:rowOff>
    </xdr:to>
    <xdr:pic>
      <xdr:nvPicPr>
        <xdr:cNvPr id="111" name="Grafik 110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43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190500</xdr:colOff>
      <xdr:row>21</xdr:row>
      <xdr:rowOff>95250</xdr:rowOff>
    </xdr:to>
    <xdr:pic>
      <xdr:nvPicPr>
        <xdr:cNvPr id="112" name="Grafik 111" descr="Breel Embol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142875</xdr:colOff>
      <xdr:row>17</xdr:row>
      <xdr:rowOff>85725</xdr:rowOff>
    </xdr:to>
    <xdr:pic>
      <xdr:nvPicPr>
        <xdr:cNvPr id="113" name="Grafik 112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142875</xdr:colOff>
      <xdr:row>18</xdr:row>
      <xdr:rowOff>85725</xdr:rowOff>
    </xdr:to>
    <xdr:pic>
      <xdr:nvPicPr>
        <xdr:cNvPr id="114" name="Grafik 113" descr="Kamerun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190500</xdr:colOff>
      <xdr:row>18</xdr:row>
      <xdr:rowOff>0</xdr:rowOff>
    </xdr:to>
    <xdr:pic>
      <xdr:nvPicPr>
        <xdr:cNvPr id="115" name="Grafik 114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190500</xdr:colOff>
      <xdr:row>23</xdr:row>
      <xdr:rowOff>95250</xdr:rowOff>
    </xdr:to>
    <xdr:pic>
      <xdr:nvPicPr>
        <xdr:cNvPr id="116" name="Grafik 115" descr="Kingsley Coman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7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142875</xdr:colOff>
      <xdr:row>19</xdr:row>
      <xdr:rowOff>85725</xdr:rowOff>
    </xdr:to>
    <xdr:pic>
      <xdr:nvPicPr>
        <xdr:cNvPr id="117" name="Grafik 116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7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142875</xdr:colOff>
      <xdr:row>20</xdr:row>
      <xdr:rowOff>76200</xdr:rowOff>
    </xdr:to>
    <xdr:pic>
      <xdr:nvPicPr>
        <xdr:cNvPr id="118" name="Grafik 117" descr="Guadeloupe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58000"/>
          <a:ext cx="142875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190500</xdr:colOff>
      <xdr:row>20</xdr:row>
      <xdr:rowOff>0</xdr:rowOff>
    </xdr:to>
    <xdr:pic>
      <xdr:nvPicPr>
        <xdr:cNvPr id="119" name="Grafik 118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7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190500</xdr:colOff>
      <xdr:row>25</xdr:row>
      <xdr:rowOff>95250</xdr:rowOff>
    </xdr:to>
    <xdr:pic>
      <xdr:nvPicPr>
        <xdr:cNvPr id="120" name="Grafik 119" descr="Anthony Modeste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23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142875</xdr:colOff>
      <xdr:row>21</xdr:row>
      <xdr:rowOff>85725</xdr:rowOff>
    </xdr:to>
    <xdr:pic>
      <xdr:nvPicPr>
        <xdr:cNvPr id="121" name="Grafik 120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3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142875</xdr:colOff>
      <xdr:row>22</xdr:row>
      <xdr:rowOff>85725</xdr:rowOff>
    </xdr:to>
    <xdr:pic>
      <xdr:nvPicPr>
        <xdr:cNvPr id="122" name="Grafik 121" descr="Martinique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171450</xdr:colOff>
      <xdr:row>22</xdr:row>
      <xdr:rowOff>0</xdr:rowOff>
    </xdr:to>
    <xdr:pic>
      <xdr:nvPicPr>
        <xdr:cNvPr id="123" name="Grafik 122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39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190500</xdr:colOff>
      <xdr:row>27</xdr:row>
      <xdr:rowOff>95250</xdr:rowOff>
    </xdr:to>
    <xdr:pic>
      <xdr:nvPicPr>
        <xdr:cNvPr id="124" name="Grafik 123" descr="Kevin Volland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0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142875</xdr:colOff>
      <xdr:row>23</xdr:row>
      <xdr:rowOff>85725</xdr:rowOff>
    </xdr:to>
    <xdr:pic>
      <xdr:nvPicPr>
        <xdr:cNvPr id="125" name="Grafik 12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00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190500</xdr:colOff>
      <xdr:row>23</xdr:row>
      <xdr:rowOff>142875</xdr:rowOff>
    </xdr:to>
    <xdr:pic>
      <xdr:nvPicPr>
        <xdr:cNvPr id="126" name="Grafik 125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001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190500</xdr:colOff>
      <xdr:row>30</xdr:row>
      <xdr:rowOff>95250</xdr:rowOff>
    </xdr:to>
    <xdr:pic>
      <xdr:nvPicPr>
        <xdr:cNvPr id="127" name="Grafik 126" descr="Timo Werner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6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142875</xdr:colOff>
      <xdr:row>25</xdr:row>
      <xdr:rowOff>85725</xdr:rowOff>
    </xdr:to>
    <xdr:pic>
      <xdr:nvPicPr>
        <xdr:cNvPr id="128" name="Grafik 12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76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190500</xdr:colOff>
      <xdr:row>25</xdr:row>
      <xdr:rowOff>95250</xdr:rowOff>
    </xdr:to>
    <xdr:pic>
      <xdr:nvPicPr>
        <xdr:cNvPr id="129" name="Grafik 128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763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190500</xdr:colOff>
      <xdr:row>32</xdr:row>
      <xdr:rowOff>95250</xdr:rowOff>
    </xdr:to>
    <xdr:pic>
      <xdr:nvPicPr>
        <xdr:cNvPr id="130" name="Grafik 129" descr="Emil Forsber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142875</xdr:colOff>
      <xdr:row>27</xdr:row>
      <xdr:rowOff>85725</xdr:rowOff>
    </xdr:to>
    <xdr:pic>
      <xdr:nvPicPr>
        <xdr:cNvPr id="131" name="Grafik 130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190500</xdr:colOff>
      <xdr:row>27</xdr:row>
      <xdr:rowOff>95250</xdr:rowOff>
    </xdr:to>
    <xdr:pic>
      <xdr:nvPicPr>
        <xdr:cNvPr id="132" name="Grafik 131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2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190500</xdr:colOff>
      <xdr:row>34</xdr:row>
      <xdr:rowOff>95250</xdr:rowOff>
    </xdr:to>
    <xdr:pic>
      <xdr:nvPicPr>
        <xdr:cNvPr id="133" name="Grafik 132" descr="Lars Stindl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09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142875</xdr:colOff>
      <xdr:row>29</xdr:row>
      <xdr:rowOff>85725</xdr:rowOff>
    </xdr:to>
    <xdr:pic>
      <xdr:nvPicPr>
        <xdr:cNvPr id="134" name="Grafik 13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09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114300</xdr:colOff>
      <xdr:row>30</xdr:row>
      <xdr:rowOff>0</xdr:rowOff>
    </xdr:to>
    <xdr:pic>
      <xdr:nvPicPr>
        <xdr:cNvPr id="135" name="Grafik 134" descr="Borussia Mönchengladbac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096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180975</xdr:colOff>
      <xdr:row>36</xdr:row>
      <xdr:rowOff>285750</xdr:rowOff>
    </xdr:to>
    <xdr:pic>
      <xdr:nvPicPr>
        <xdr:cNvPr id="136" name="Grafik 135" descr="Leon Bailey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668000"/>
          <a:ext cx="9429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142875</xdr:colOff>
      <xdr:row>31</xdr:row>
      <xdr:rowOff>85725</xdr:rowOff>
    </xdr:to>
    <xdr:pic>
      <xdr:nvPicPr>
        <xdr:cNvPr id="137" name="Grafik 136" descr="Jamaika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66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190500</xdr:colOff>
      <xdr:row>31</xdr:row>
      <xdr:rowOff>142875</xdr:rowOff>
    </xdr:to>
    <xdr:pic>
      <xdr:nvPicPr>
        <xdr:cNvPr id="138" name="Grafik 137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668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190500</xdr:colOff>
      <xdr:row>38</xdr:row>
      <xdr:rowOff>95250</xdr:rowOff>
    </xdr:to>
    <xdr:pic>
      <xdr:nvPicPr>
        <xdr:cNvPr id="139" name="Grafik 138" descr="Yevhen Konoplyanka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04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142875</xdr:colOff>
      <xdr:row>33</xdr:row>
      <xdr:rowOff>85725</xdr:rowOff>
    </xdr:to>
    <xdr:pic>
      <xdr:nvPicPr>
        <xdr:cNvPr id="140" name="Grafik 139" descr="Ukraine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04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190500</xdr:colOff>
      <xdr:row>34</xdr:row>
      <xdr:rowOff>0</xdr:rowOff>
    </xdr:to>
    <xdr:pic>
      <xdr:nvPicPr>
        <xdr:cNvPr id="141" name="Grafik 140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04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190500</xdr:colOff>
      <xdr:row>39</xdr:row>
      <xdr:rowOff>95250</xdr:rowOff>
    </xdr:to>
    <xdr:pic>
      <xdr:nvPicPr>
        <xdr:cNvPr id="142" name="Grafik 141" descr="Christian Pulisic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1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142875</xdr:colOff>
      <xdr:row>35</xdr:row>
      <xdr:rowOff>85725</xdr:rowOff>
    </xdr:to>
    <xdr:pic>
      <xdr:nvPicPr>
        <xdr:cNvPr id="143" name="Grafik 142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81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142875</xdr:colOff>
      <xdr:row>36</xdr:row>
      <xdr:rowOff>85725</xdr:rowOff>
    </xdr:to>
    <xdr:pic>
      <xdr:nvPicPr>
        <xdr:cNvPr id="144" name="Grafik 143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19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190500</xdr:colOff>
      <xdr:row>36</xdr:row>
      <xdr:rowOff>0</xdr:rowOff>
    </xdr:to>
    <xdr:pic>
      <xdr:nvPicPr>
        <xdr:cNvPr id="145" name="Grafik 144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81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190500</xdr:colOff>
      <xdr:row>41</xdr:row>
      <xdr:rowOff>95250</xdr:rowOff>
    </xdr:to>
    <xdr:pic>
      <xdr:nvPicPr>
        <xdr:cNvPr id="146" name="Grafik 145" descr="Arjen Robben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7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142875</xdr:colOff>
      <xdr:row>37</xdr:row>
      <xdr:rowOff>85725</xdr:rowOff>
    </xdr:to>
    <xdr:pic>
      <xdr:nvPicPr>
        <xdr:cNvPr id="147" name="Grafik 146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57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190500</xdr:colOff>
      <xdr:row>38</xdr:row>
      <xdr:rowOff>0</xdr:rowOff>
    </xdr:to>
    <xdr:pic>
      <xdr:nvPicPr>
        <xdr:cNvPr id="148" name="Grafik 147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57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190500</xdr:colOff>
      <xdr:row>44</xdr:row>
      <xdr:rowOff>95250</xdr:rowOff>
    </xdr:to>
    <xdr:pic>
      <xdr:nvPicPr>
        <xdr:cNvPr id="149" name="Grafik 148" descr="Marcel Sabitzer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3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142875</xdr:colOff>
      <xdr:row>39</xdr:row>
      <xdr:rowOff>85725</xdr:rowOff>
    </xdr:to>
    <xdr:pic>
      <xdr:nvPicPr>
        <xdr:cNvPr id="150" name="Grafik 149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190500</xdr:colOff>
      <xdr:row>39</xdr:row>
      <xdr:rowOff>95250</xdr:rowOff>
    </xdr:to>
    <xdr:pic>
      <xdr:nvPicPr>
        <xdr:cNvPr id="151" name="Grafik 150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33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190500</xdr:colOff>
      <xdr:row>46</xdr:row>
      <xdr:rowOff>285750</xdr:rowOff>
    </xdr:to>
    <xdr:pic>
      <xdr:nvPicPr>
        <xdr:cNvPr id="152" name="Grafik 151" descr="Paul-Georges Ntep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09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142875</xdr:colOff>
      <xdr:row>41</xdr:row>
      <xdr:rowOff>85725</xdr:rowOff>
    </xdr:to>
    <xdr:pic>
      <xdr:nvPicPr>
        <xdr:cNvPr id="153" name="Grafik 152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9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142875</xdr:colOff>
      <xdr:row>42</xdr:row>
      <xdr:rowOff>85725</xdr:rowOff>
    </xdr:to>
    <xdr:pic>
      <xdr:nvPicPr>
        <xdr:cNvPr id="154" name="Grafik 153" descr="Kamerun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6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190500</xdr:colOff>
      <xdr:row>42</xdr:row>
      <xdr:rowOff>0</xdr:rowOff>
    </xdr:to>
    <xdr:pic>
      <xdr:nvPicPr>
        <xdr:cNvPr id="155" name="Grafik 154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09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</xdr:col>
      <xdr:colOff>190500</xdr:colOff>
      <xdr:row>48</xdr:row>
      <xdr:rowOff>95250</xdr:rowOff>
    </xdr:to>
    <xdr:pic>
      <xdr:nvPicPr>
        <xdr:cNvPr id="156" name="Grafik 155" descr="Filip Kostic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85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142875</xdr:colOff>
      <xdr:row>43</xdr:row>
      <xdr:rowOff>85725</xdr:rowOff>
    </xdr:to>
    <xdr:pic>
      <xdr:nvPicPr>
        <xdr:cNvPr id="157" name="Grafik 156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5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190500</xdr:colOff>
      <xdr:row>43</xdr:row>
      <xdr:rowOff>133350</xdr:rowOff>
    </xdr:to>
    <xdr:pic>
      <xdr:nvPicPr>
        <xdr:cNvPr id="158" name="Grafik 157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859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190500</xdr:colOff>
      <xdr:row>49</xdr:row>
      <xdr:rowOff>95250</xdr:rowOff>
    </xdr:to>
    <xdr:pic>
      <xdr:nvPicPr>
        <xdr:cNvPr id="159" name="Grafik 158" descr="Oliver Burke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4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142875</xdr:colOff>
      <xdr:row>45</xdr:row>
      <xdr:rowOff>85725</xdr:rowOff>
    </xdr:to>
    <xdr:pic>
      <xdr:nvPicPr>
        <xdr:cNvPr id="160" name="Grafik 159" descr="Schottland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190500</xdr:colOff>
      <xdr:row>45</xdr:row>
      <xdr:rowOff>95250</xdr:rowOff>
    </xdr:to>
    <xdr:pic>
      <xdr:nvPicPr>
        <xdr:cNvPr id="161" name="Grafik 160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240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190500</xdr:colOff>
      <xdr:row>51</xdr:row>
      <xdr:rowOff>95250</xdr:rowOff>
    </xdr:to>
    <xdr:pic>
      <xdr:nvPicPr>
        <xdr:cNvPr id="162" name="Grafik 161" descr="Andrej Kramaric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00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142875</xdr:colOff>
      <xdr:row>47</xdr:row>
      <xdr:rowOff>85725</xdr:rowOff>
    </xdr:to>
    <xdr:pic>
      <xdr:nvPicPr>
        <xdr:cNvPr id="163" name="Grafik 162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0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161925</xdr:colOff>
      <xdr:row>48</xdr:row>
      <xdr:rowOff>0</xdr:rowOff>
    </xdr:to>
    <xdr:pic>
      <xdr:nvPicPr>
        <xdr:cNvPr id="164" name="Grafik 163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002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3</xdr:col>
      <xdr:colOff>190500</xdr:colOff>
      <xdr:row>53</xdr:row>
      <xdr:rowOff>95250</xdr:rowOff>
    </xdr:to>
    <xdr:pic>
      <xdr:nvPicPr>
        <xdr:cNvPr id="165" name="Grafik 164" descr="Max Kruse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76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85725</xdr:rowOff>
    </xdr:to>
    <xdr:pic>
      <xdr:nvPicPr>
        <xdr:cNvPr id="166" name="Grafik 16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6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123825</xdr:colOff>
      <xdr:row>50</xdr:row>
      <xdr:rowOff>0</xdr:rowOff>
    </xdr:to>
    <xdr:pic>
      <xdr:nvPicPr>
        <xdr:cNvPr id="167" name="Grafik 166" descr="SV Werder Brem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764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190500</xdr:colOff>
      <xdr:row>56</xdr:row>
      <xdr:rowOff>95250</xdr:rowOff>
    </xdr:to>
    <xdr:pic>
      <xdr:nvPicPr>
        <xdr:cNvPr id="168" name="Grafik 167" descr="Bojan Krkic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33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142875</xdr:colOff>
      <xdr:row>51</xdr:row>
      <xdr:rowOff>85725</xdr:rowOff>
    </xdr:to>
    <xdr:pic>
      <xdr:nvPicPr>
        <xdr:cNvPr id="169" name="Grafik 168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33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142875</xdr:colOff>
      <xdr:row>52</xdr:row>
      <xdr:rowOff>85725</xdr:rowOff>
    </xdr:to>
    <xdr:pic>
      <xdr:nvPicPr>
        <xdr:cNvPr id="170" name="Grafik 169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2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190500</xdr:colOff>
      <xdr:row>52</xdr:row>
      <xdr:rowOff>0</xdr:rowOff>
    </xdr:to>
    <xdr:pic>
      <xdr:nvPicPr>
        <xdr:cNvPr id="171" name="Grafik 170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33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190500</xdr:colOff>
      <xdr:row>58</xdr:row>
      <xdr:rowOff>95250</xdr:rowOff>
    </xdr:to>
    <xdr:pic>
      <xdr:nvPicPr>
        <xdr:cNvPr id="172" name="Grafik 171" descr="Eric Maxim Choupo-Moti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90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142875</xdr:colOff>
      <xdr:row>53</xdr:row>
      <xdr:rowOff>85725</xdr:rowOff>
    </xdr:to>
    <xdr:pic>
      <xdr:nvPicPr>
        <xdr:cNvPr id="173" name="Grafik 172" descr="Kamerun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0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142875</xdr:colOff>
      <xdr:row>54</xdr:row>
      <xdr:rowOff>85725</xdr:rowOff>
    </xdr:to>
    <xdr:pic>
      <xdr:nvPicPr>
        <xdr:cNvPr id="174" name="Grafik 17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47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190500</xdr:colOff>
      <xdr:row>54</xdr:row>
      <xdr:rowOff>0</xdr:rowOff>
    </xdr:to>
    <xdr:pic>
      <xdr:nvPicPr>
        <xdr:cNvPr id="175" name="Grafik 174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90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3</xdr:col>
      <xdr:colOff>190500</xdr:colOff>
      <xdr:row>59</xdr:row>
      <xdr:rowOff>95250</xdr:rowOff>
    </xdr:to>
    <xdr:pic>
      <xdr:nvPicPr>
        <xdr:cNvPr id="176" name="Grafik 175" descr="Mario Gómez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66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142875</xdr:colOff>
      <xdr:row>55</xdr:row>
      <xdr:rowOff>85725</xdr:rowOff>
    </xdr:to>
    <xdr:pic>
      <xdr:nvPicPr>
        <xdr:cNvPr id="177" name="Grafik 17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66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142875</xdr:colOff>
      <xdr:row>56</xdr:row>
      <xdr:rowOff>85725</xdr:rowOff>
    </xdr:to>
    <xdr:pic>
      <xdr:nvPicPr>
        <xdr:cNvPr id="178" name="Grafik 177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190500</xdr:colOff>
      <xdr:row>56</xdr:row>
      <xdr:rowOff>0</xdr:rowOff>
    </xdr:to>
    <xdr:pic>
      <xdr:nvPicPr>
        <xdr:cNvPr id="179" name="Grafik 178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66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3</xdr:col>
      <xdr:colOff>190500</xdr:colOff>
      <xdr:row>61</xdr:row>
      <xdr:rowOff>95250</xdr:rowOff>
    </xdr:to>
    <xdr:pic>
      <xdr:nvPicPr>
        <xdr:cNvPr id="180" name="Grafik 179" descr="Raffael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43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142875</xdr:colOff>
      <xdr:row>57</xdr:row>
      <xdr:rowOff>85725</xdr:rowOff>
    </xdr:to>
    <xdr:pic>
      <xdr:nvPicPr>
        <xdr:cNvPr id="181" name="Grafik 180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43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114300</xdr:colOff>
      <xdr:row>58</xdr:row>
      <xdr:rowOff>0</xdr:rowOff>
    </xdr:to>
    <xdr:pic>
      <xdr:nvPicPr>
        <xdr:cNvPr id="182" name="Grafik 181" descr="Borussia Mönchengladbac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431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190500</xdr:colOff>
      <xdr:row>64</xdr:row>
      <xdr:rowOff>95250</xdr:rowOff>
    </xdr:to>
    <xdr:pic>
      <xdr:nvPicPr>
        <xdr:cNvPr id="183" name="Grafik 182" descr="Maximilian Philipp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00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142875</xdr:colOff>
      <xdr:row>59</xdr:row>
      <xdr:rowOff>85725</xdr:rowOff>
    </xdr:to>
    <xdr:pic>
      <xdr:nvPicPr>
        <xdr:cNvPr id="184" name="Grafik 18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133350</xdr:colOff>
      <xdr:row>60</xdr:row>
      <xdr:rowOff>0</xdr:rowOff>
    </xdr:to>
    <xdr:pic>
      <xdr:nvPicPr>
        <xdr:cNvPr id="185" name="Grafik 184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002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190500</xdr:colOff>
      <xdr:row>66</xdr:row>
      <xdr:rowOff>95250</xdr:rowOff>
    </xdr:to>
    <xdr:pic>
      <xdr:nvPicPr>
        <xdr:cNvPr id="186" name="Grafik 185" descr="Vincenzo Grifo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76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142875</xdr:colOff>
      <xdr:row>61</xdr:row>
      <xdr:rowOff>85725</xdr:rowOff>
    </xdr:to>
    <xdr:pic>
      <xdr:nvPicPr>
        <xdr:cNvPr id="187" name="Grafik 186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76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142875</xdr:colOff>
      <xdr:row>62</xdr:row>
      <xdr:rowOff>85725</xdr:rowOff>
    </xdr:to>
    <xdr:pic>
      <xdr:nvPicPr>
        <xdr:cNvPr id="188" name="Grafik 18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4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133350</xdr:colOff>
      <xdr:row>62</xdr:row>
      <xdr:rowOff>0</xdr:rowOff>
    </xdr:to>
    <xdr:pic>
      <xdr:nvPicPr>
        <xdr:cNvPr id="189" name="Grafik 188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764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3</xdr:col>
      <xdr:colOff>190500</xdr:colOff>
      <xdr:row>67</xdr:row>
      <xdr:rowOff>95250</xdr:rowOff>
    </xdr:to>
    <xdr:pic>
      <xdr:nvPicPr>
        <xdr:cNvPr id="190" name="Grafik 189" descr="Jhon Córdoba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3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142875</xdr:colOff>
      <xdr:row>63</xdr:row>
      <xdr:rowOff>85725</xdr:rowOff>
    </xdr:to>
    <xdr:pic>
      <xdr:nvPicPr>
        <xdr:cNvPr id="191" name="Grafik 190" descr="Kolumbien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3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190500</xdr:colOff>
      <xdr:row>64</xdr:row>
      <xdr:rowOff>0</xdr:rowOff>
    </xdr:to>
    <xdr:pic>
      <xdr:nvPicPr>
        <xdr:cNvPr id="192" name="Grafik 191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33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3</xdr:col>
      <xdr:colOff>190500</xdr:colOff>
      <xdr:row>69</xdr:row>
      <xdr:rowOff>95250</xdr:rowOff>
    </xdr:to>
    <xdr:pic>
      <xdr:nvPicPr>
        <xdr:cNvPr id="193" name="Grafik 192" descr="André Hahn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09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142875</xdr:colOff>
      <xdr:row>65</xdr:row>
      <xdr:rowOff>85725</xdr:rowOff>
    </xdr:to>
    <xdr:pic>
      <xdr:nvPicPr>
        <xdr:cNvPr id="194" name="Grafik 19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09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114300</xdr:colOff>
      <xdr:row>66</xdr:row>
      <xdr:rowOff>0</xdr:rowOff>
    </xdr:to>
    <xdr:pic>
      <xdr:nvPicPr>
        <xdr:cNvPr id="195" name="Grafik 194" descr="Borussia Mönchengladbac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098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3</xdr:col>
      <xdr:colOff>190500</xdr:colOff>
      <xdr:row>71</xdr:row>
      <xdr:rowOff>95250</xdr:rowOff>
    </xdr:to>
    <xdr:pic>
      <xdr:nvPicPr>
        <xdr:cNvPr id="196" name="Grafik 195" descr="Yussuf Poulsen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6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142875</xdr:colOff>
      <xdr:row>67</xdr:row>
      <xdr:rowOff>85725</xdr:rowOff>
    </xdr:to>
    <xdr:pic>
      <xdr:nvPicPr>
        <xdr:cNvPr id="197" name="Grafik 196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6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142875</xdr:colOff>
      <xdr:row>68</xdr:row>
      <xdr:rowOff>85725</xdr:rowOff>
    </xdr:to>
    <xdr:pic>
      <xdr:nvPicPr>
        <xdr:cNvPr id="198" name="Grafik 197" descr="Tansania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5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190500</xdr:colOff>
      <xdr:row>67</xdr:row>
      <xdr:rowOff>95250</xdr:rowOff>
    </xdr:to>
    <xdr:pic>
      <xdr:nvPicPr>
        <xdr:cNvPr id="199" name="Grafik 198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669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3</xdr:col>
      <xdr:colOff>190500</xdr:colOff>
      <xdr:row>73</xdr:row>
      <xdr:rowOff>95250</xdr:rowOff>
    </xdr:to>
    <xdr:pic>
      <xdr:nvPicPr>
        <xdr:cNvPr id="200" name="Grafik 199" descr="Alexander Isak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43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142875</xdr:colOff>
      <xdr:row>69</xdr:row>
      <xdr:rowOff>85725</xdr:rowOff>
    </xdr:to>
    <xdr:pic>
      <xdr:nvPicPr>
        <xdr:cNvPr id="201" name="Grafik 200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3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142875</xdr:colOff>
      <xdr:row>70</xdr:row>
      <xdr:rowOff>85725</xdr:rowOff>
    </xdr:to>
    <xdr:pic>
      <xdr:nvPicPr>
        <xdr:cNvPr id="202" name="Grafik 201" descr="Eritrea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8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190500</xdr:colOff>
      <xdr:row>70</xdr:row>
      <xdr:rowOff>0</xdr:rowOff>
    </xdr:to>
    <xdr:pic>
      <xdr:nvPicPr>
        <xdr:cNvPr id="203" name="Grafik 202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43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3</xdr:col>
      <xdr:colOff>190500</xdr:colOff>
      <xdr:row>76</xdr:row>
      <xdr:rowOff>95250</xdr:rowOff>
    </xdr:to>
    <xdr:pic>
      <xdr:nvPicPr>
        <xdr:cNvPr id="204" name="Grafik 203" descr="Sandro Wagner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9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142875</xdr:colOff>
      <xdr:row>71</xdr:row>
      <xdr:rowOff>85725</xdr:rowOff>
    </xdr:to>
    <xdr:pic>
      <xdr:nvPicPr>
        <xdr:cNvPr id="205" name="Grafik 20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9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161925</xdr:colOff>
      <xdr:row>72</xdr:row>
      <xdr:rowOff>0</xdr:rowOff>
    </xdr:to>
    <xdr:pic>
      <xdr:nvPicPr>
        <xdr:cNvPr id="206" name="Grafik 205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193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3</xdr:col>
      <xdr:colOff>190500</xdr:colOff>
      <xdr:row>78</xdr:row>
      <xdr:rowOff>95250</xdr:rowOff>
    </xdr:to>
    <xdr:pic>
      <xdr:nvPicPr>
        <xdr:cNvPr id="207" name="Grafik 206" descr="Salomon Kalou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5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142875</xdr:colOff>
      <xdr:row>73</xdr:row>
      <xdr:rowOff>85725</xdr:rowOff>
    </xdr:to>
    <xdr:pic>
      <xdr:nvPicPr>
        <xdr:cNvPr id="208" name="Grafik 207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5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190500</xdr:colOff>
      <xdr:row>73</xdr:row>
      <xdr:rowOff>180975</xdr:rowOff>
    </xdr:to>
    <xdr:pic>
      <xdr:nvPicPr>
        <xdr:cNvPr id="209" name="Grafik 208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955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190500</xdr:colOff>
      <xdr:row>79</xdr:row>
      <xdr:rowOff>95250</xdr:rowOff>
    </xdr:to>
    <xdr:pic>
      <xdr:nvPicPr>
        <xdr:cNvPr id="210" name="Grafik 209" descr="Daniel Caligiuri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2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142875</xdr:colOff>
      <xdr:row>75</xdr:row>
      <xdr:rowOff>85725</xdr:rowOff>
    </xdr:to>
    <xdr:pic>
      <xdr:nvPicPr>
        <xdr:cNvPr id="211" name="Grafik 210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2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142875</xdr:colOff>
      <xdr:row>76</xdr:row>
      <xdr:rowOff>85725</xdr:rowOff>
    </xdr:to>
    <xdr:pic>
      <xdr:nvPicPr>
        <xdr:cNvPr id="212" name="Grafik 21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90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190500</xdr:colOff>
      <xdr:row>76</xdr:row>
      <xdr:rowOff>0</xdr:rowOff>
    </xdr:to>
    <xdr:pic>
      <xdr:nvPicPr>
        <xdr:cNvPr id="213" name="Grafik 212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552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190500</xdr:colOff>
      <xdr:row>81</xdr:row>
      <xdr:rowOff>95250</xdr:rowOff>
    </xdr:to>
    <xdr:pic>
      <xdr:nvPicPr>
        <xdr:cNvPr id="214" name="Grafik 213" descr="Guido Burgstaller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28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142875</xdr:colOff>
      <xdr:row>77</xdr:row>
      <xdr:rowOff>85725</xdr:rowOff>
    </xdr:to>
    <xdr:pic>
      <xdr:nvPicPr>
        <xdr:cNvPr id="215" name="Grafik 214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28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190500</xdr:colOff>
      <xdr:row>78</xdr:row>
      <xdr:rowOff>0</xdr:rowOff>
    </xdr:to>
    <xdr:pic>
      <xdr:nvPicPr>
        <xdr:cNvPr id="216" name="Grafik 215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28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190500</xdr:colOff>
      <xdr:row>83</xdr:row>
      <xdr:rowOff>95250</xdr:rowOff>
    </xdr:to>
    <xdr:pic>
      <xdr:nvPicPr>
        <xdr:cNvPr id="217" name="Grafik 216" descr="Mark Uth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05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142875</xdr:colOff>
      <xdr:row>79</xdr:row>
      <xdr:rowOff>85725</xdr:rowOff>
    </xdr:to>
    <xdr:pic>
      <xdr:nvPicPr>
        <xdr:cNvPr id="218" name="Grafik 21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5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161925</xdr:colOff>
      <xdr:row>80</xdr:row>
      <xdr:rowOff>0</xdr:rowOff>
    </xdr:to>
    <xdr:pic>
      <xdr:nvPicPr>
        <xdr:cNvPr id="219" name="Grafik 218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051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190500</xdr:colOff>
      <xdr:row>86</xdr:row>
      <xdr:rowOff>95250</xdr:rowOff>
    </xdr:to>
    <xdr:pic>
      <xdr:nvPicPr>
        <xdr:cNvPr id="220" name="Grafik 219" descr="Levin Öztunali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2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142875</xdr:colOff>
      <xdr:row>81</xdr:row>
      <xdr:rowOff>85725</xdr:rowOff>
    </xdr:to>
    <xdr:pic>
      <xdr:nvPicPr>
        <xdr:cNvPr id="221" name="Grafik 22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2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190500</xdr:colOff>
      <xdr:row>82</xdr:row>
      <xdr:rowOff>0</xdr:rowOff>
    </xdr:to>
    <xdr:pic>
      <xdr:nvPicPr>
        <xdr:cNvPr id="222" name="Grafik 221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190500</xdr:colOff>
      <xdr:row>88</xdr:row>
      <xdr:rowOff>95250</xdr:rowOff>
    </xdr:to>
    <xdr:pic>
      <xdr:nvPicPr>
        <xdr:cNvPr id="223" name="Grafik 222" descr="Jairo Samperio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8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142875</xdr:colOff>
      <xdr:row>83</xdr:row>
      <xdr:rowOff>85725</xdr:rowOff>
    </xdr:to>
    <xdr:pic>
      <xdr:nvPicPr>
        <xdr:cNvPr id="224" name="Grafik 223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8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190500</xdr:colOff>
      <xdr:row>84</xdr:row>
      <xdr:rowOff>0</xdr:rowOff>
    </xdr:to>
    <xdr:pic>
      <xdr:nvPicPr>
        <xdr:cNvPr id="225" name="Grafik 224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38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3</xdr:col>
      <xdr:colOff>190500</xdr:colOff>
      <xdr:row>89</xdr:row>
      <xdr:rowOff>95250</xdr:rowOff>
    </xdr:to>
    <xdr:pic>
      <xdr:nvPicPr>
        <xdr:cNvPr id="226" name="Grafik 225" descr="Emre Mor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95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142875</xdr:colOff>
      <xdr:row>85</xdr:row>
      <xdr:rowOff>85725</xdr:rowOff>
    </xdr:to>
    <xdr:pic>
      <xdr:nvPicPr>
        <xdr:cNvPr id="227" name="Grafik 226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95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142875</xdr:colOff>
      <xdr:row>86</xdr:row>
      <xdr:rowOff>85725</xdr:rowOff>
    </xdr:to>
    <xdr:pic>
      <xdr:nvPicPr>
        <xdr:cNvPr id="228" name="Grafik 227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14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190500</xdr:colOff>
      <xdr:row>86</xdr:row>
      <xdr:rowOff>0</xdr:rowOff>
    </xdr:to>
    <xdr:pic>
      <xdr:nvPicPr>
        <xdr:cNvPr id="229" name="Grafik 228" descr="Borussia Dortmund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95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3</xdr:col>
      <xdr:colOff>190500</xdr:colOff>
      <xdr:row>91</xdr:row>
      <xdr:rowOff>95250</xdr:rowOff>
    </xdr:to>
    <xdr:pic>
      <xdr:nvPicPr>
        <xdr:cNvPr id="230" name="Grafik 229" descr="Jakub Blaszczykowski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2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142875</xdr:colOff>
      <xdr:row>87</xdr:row>
      <xdr:rowOff>85725</xdr:rowOff>
    </xdr:to>
    <xdr:pic>
      <xdr:nvPicPr>
        <xdr:cNvPr id="231" name="Grafik 230" descr="Pol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2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190500</xdr:colOff>
      <xdr:row>88</xdr:row>
      <xdr:rowOff>0</xdr:rowOff>
    </xdr:to>
    <xdr:pic>
      <xdr:nvPicPr>
        <xdr:cNvPr id="232" name="Grafik 231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5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3</xdr:col>
      <xdr:colOff>190500</xdr:colOff>
      <xdr:row>93</xdr:row>
      <xdr:rowOff>95250</xdr:rowOff>
    </xdr:to>
    <xdr:pic>
      <xdr:nvPicPr>
        <xdr:cNvPr id="233" name="Grafik 232" descr="Nicolai Müller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142875</xdr:colOff>
      <xdr:row>89</xdr:row>
      <xdr:rowOff>85725</xdr:rowOff>
    </xdr:to>
    <xdr:pic>
      <xdr:nvPicPr>
        <xdr:cNvPr id="234" name="Grafik 23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190500</xdr:colOff>
      <xdr:row>89</xdr:row>
      <xdr:rowOff>133350</xdr:rowOff>
    </xdr:to>
    <xdr:pic>
      <xdr:nvPicPr>
        <xdr:cNvPr id="235" name="Grafik 234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80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3</xdr:col>
      <xdr:colOff>190500</xdr:colOff>
      <xdr:row>95</xdr:row>
      <xdr:rowOff>95250</xdr:rowOff>
    </xdr:to>
    <xdr:pic>
      <xdr:nvPicPr>
        <xdr:cNvPr id="236" name="Grafik 235" descr="Raúl Bobadilla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24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142875</xdr:colOff>
      <xdr:row>91</xdr:row>
      <xdr:rowOff>85725</xdr:rowOff>
    </xdr:to>
    <xdr:pic>
      <xdr:nvPicPr>
        <xdr:cNvPr id="237" name="Grafik 236" descr="Paraguay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24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142875</xdr:colOff>
      <xdr:row>92</xdr:row>
      <xdr:rowOff>85725</xdr:rowOff>
    </xdr:to>
    <xdr:pic>
      <xdr:nvPicPr>
        <xdr:cNvPr id="238" name="Grafik 237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2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142875</xdr:colOff>
      <xdr:row>92</xdr:row>
      <xdr:rowOff>0</xdr:rowOff>
    </xdr:to>
    <xdr:pic>
      <xdr:nvPicPr>
        <xdr:cNvPr id="239" name="Grafik 238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242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3</xdr:col>
      <xdr:colOff>190500</xdr:colOff>
      <xdr:row>97</xdr:row>
      <xdr:rowOff>95250</xdr:rowOff>
    </xdr:to>
    <xdr:pic>
      <xdr:nvPicPr>
        <xdr:cNvPr id="240" name="Grafik 239" descr="Alfred Finnbogason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00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142875</xdr:colOff>
      <xdr:row>93</xdr:row>
      <xdr:rowOff>85725</xdr:rowOff>
    </xdr:to>
    <xdr:pic>
      <xdr:nvPicPr>
        <xdr:cNvPr id="241" name="Grafik 240" descr="Island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0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142875</xdr:colOff>
      <xdr:row>94</xdr:row>
      <xdr:rowOff>0</xdr:rowOff>
    </xdr:to>
    <xdr:pic>
      <xdr:nvPicPr>
        <xdr:cNvPr id="242" name="Grafik 241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004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3</xdr:col>
      <xdr:colOff>190500</xdr:colOff>
      <xdr:row>100</xdr:row>
      <xdr:rowOff>95250</xdr:rowOff>
    </xdr:to>
    <xdr:pic>
      <xdr:nvPicPr>
        <xdr:cNvPr id="243" name="Grafik 242" descr="Yoshinori Muto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95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142875</xdr:colOff>
      <xdr:row>95</xdr:row>
      <xdr:rowOff>85725</xdr:rowOff>
    </xdr:to>
    <xdr:pic>
      <xdr:nvPicPr>
        <xdr:cNvPr id="244" name="Grafik 243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95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190500</xdr:colOff>
      <xdr:row>96</xdr:row>
      <xdr:rowOff>0</xdr:rowOff>
    </xdr:to>
    <xdr:pic>
      <xdr:nvPicPr>
        <xdr:cNvPr id="245" name="Grafik 244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95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3</xdr:col>
      <xdr:colOff>190500</xdr:colOff>
      <xdr:row>102</xdr:row>
      <xdr:rowOff>95250</xdr:rowOff>
    </xdr:to>
    <xdr:pic>
      <xdr:nvPicPr>
        <xdr:cNvPr id="246" name="Grafik 245" descr="Admir Mehmedi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71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142875</xdr:colOff>
      <xdr:row>97</xdr:row>
      <xdr:rowOff>85725</xdr:rowOff>
    </xdr:to>
    <xdr:pic>
      <xdr:nvPicPr>
        <xdr:cNvPr id="247" name="Grafik 246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71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142875</xdr:colOff>
      <xdr:row>98</xdr:row>
      <xdr:rowOff>85725</xdr:rowOff>
    </xdr:to>
    <xdr:pic>
      <xdr:nvPicPr>
        <xdr:cNvPr id="248" name="Grafik 247" descr="Mazedonien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9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190500</xdr:colOff>
      <xdr:row>97</xdr:row>
      <xdr:rowOff>142875</xdr:rowOff>
    </xdr:to>
    <xdr:pic>
      <xdr:nvPicPr>
        <xdr:cNvPr id="249" name="Grafik 248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718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3</xdr:col>
      <xdr:colOff>190500</xdr:colOff>
      <xdr:row>103</xdr:row>
      <xdr:rowOff>95250</xdr:rowOff>
    </xdr:to>
    <xdr:pic>
      <xdr:nvPicPr>
        <xdr:cNvPr id="250" name="Grafik 249" descr="Jonathan Schmid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9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142875</xdr:colOff>
      <xdr:row>99</xdr:row>
      <xdr:rowOff>85725</xdr:rowOff>
    </xdr:to>
    <xdr:pic>
      <xdr:nvPicPr>
        <xdr:cNvPr id="251" name="Grafik 250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142875</xdr:colOff>
      <xdr:row>100</xdr:row>
      <xdr:rowOff>0</xdr:rowOff>
    </xdr:to>
    <xdr:pic>
      <xdr:nvPicPr>
        <xdr:cNvPr id="252" name="Grafik 251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3</xdr:col>
      <xdr:colOff>190500</xdr:colOff>
      <xdr:row>105</xdr:row>
      <xdr:rowOff>95250</xdr:rowOff>
    </xdr:to>
    <xdr:pic>
      <xdr:nvPicPr>
        <xdr:cNvPr id="253" name="Grafik 252" descr="Josip Drmic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05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142875</xdr:colOff>
      <xdr:row>101</xdr:row>
      <xdr:rowOff>85725</xdr:rowOff>
    </xdr:to>
    <xdr:pic>
      <xdr:nvPicPr>
        <xdr:cNvPr id="254" name="Grafik 253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05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142875</xdr:colOff>
      <xdr:row>102</xdr:row>
      <xdr:rowOff>85725</xdr:rowOff>
    </xdr:to>
    <xdr:pic>
      <xdr:nvPicPr>
        <xdr:cNvPr id="255" name="Grafik 254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4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114300</xdr:colOff>
      <xdr:row>102</xdr:row>
      <xdr:rowOff>0</xdr:rowOff>
    </xdr:to>
    <xdr:pic>
      <xdr:nvPicPr>
        <xdr:cNvPr id="256" name="Grafik 255" descr="Borussia Mönchengladbach">
          <a:hlinkClick xmlns:r="http://schemas.openxmlformats.org/officeDocument/2006/relationships" r:id="rId4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052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3</xdr:col>
      <xdr:colOff>190500</xdr:colOff>
      <xdr:row>107</xdr:row>
      <xdr:rowOff>95250</xdr:rowOff>
    </xdr:to>
    <xdr:pic>
      <xdr:nvPicPr>
        <xdr:cNvPr id="257" name="Grafik 256" descr="Nils Petersen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62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142875</xdr:colOff>
      <xdr:row>103</xdr:row>
      <xdr:rowOff>85725</xdr:rowOff>
    </xdr:to>
    <xdr:pic>
      <xdr:nvPicPr>
        <xdr:cNvPr id="258" name="Grafik 25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62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133350</xdr:colOff>
      <xdr:row>104</xdr:row>
      <xdr:rowOff>0</xdr:rowOff>
    </xdr:to>
    <xdr:pic>
      <xdr:nvPicPr>
        <xdr:cNvPr id="259" name="Grafik 258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623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3</xdr:col>
      <xdr:colOff>190500</xdr:colOff>
      <xdr:row>110</xdr:row>
      <xdr:rowOff>95250</xdr:rowOff>
    </xdr:to>
    <xdr:pic>
      <xdr:nvPicPr>
        <xdr:cNvPr id="260" name="Grafik 259" descr="Bobby Wood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38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142875</xdr:colOff>
      <xdr:row>105</xdr:row>
      <xdr:rowOff>85725</xdr:rowOff>
    </xdr:to>
    <xdr:pic>
      <xdr:nvPicPr>
        <xdr:cNvPr id="261" name="Grafik 260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38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190500</xdr:colOff>
      <xdr:row>105</xdr:row>
      <xdr:rowOff>133350</xdr:rowOff>
    </xdr:to>
    <xdr:pic>
      <xdr:nvPicPr>
        <xdr:cNvPr id="262" name="Grafik 261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385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3</xdr:col>
      <xdr:colOff>190500</xdr:colOff>
      <xdr:row>112</xdr:row>
      <xdr:rowOff>95250</xdr:rowOff>
    </xdr:to>
    <xdr:pic>
      <xdr:nvPicPr>
        <xdr:cNvPr id="263" name="Grafik 262" descr="Pablo de Blasis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14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142875</xdr:colOff>
      <xdr:row>107</xdr:row>
      <xdr:rowOff>85725</xdr:rowOff>
    </xdr:to>
    <xdr:pic>
      <xdr:nvPicPr>
        <xdr:cNvPr id="264" name="Grafik 263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14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190500</xdr:colOff>
      <xdr:row>108</xdr:row>
      <xdr:rowOff>0</xdr:rowOff>
    </xdr:to>
    <xdr:pic>
      <xdr:nvPicPr>
        <xdr:cNvPr id="265" name="Grafik 264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14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3</xdr:col>
      <xdr:colOff>190500</xdr:colOff>
      <xdr:row>113</xdr:row>
      <xdr:rowOff>95250</xdr:rowOff>
    </xdr:to>
    <xdr:pic>
      <xdr:nvPicPr>
        <xdr:cNvPr id="266" name="Grafik 265" descr="Yuya Osako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71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142875</xdr:colOff>
      <xdr:row>109</xdr:row>
      <xdr:rowOff>85725</xdr:rowOff>
    </xdr:to>
    <xdr:pic>
      <xdr:nvPicPr>
        <xdr:cNvPr id="267" name="Grafik 266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71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171450</xdr:colOff>
      <xdr:row>110</xdr:row>
      <xdr:rowOff>0</xdr:rowOff>
    </xdr:to>
    <xdr:pic>
      <xdr:nvPicPr>
        <xdr:cNvPr id="268" name="Grafik 267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719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3</xdr:col>
      <xdr:colOff>190500</xdr:colOff>
      <xdr:row>115</xdr:row>
      <xdr:rowOff>95250</xdr:rowOff>
    </xdr:to>
    <xdr:pic>
      <xdr:nvPicPr>
        <xdr:cNvPr id="269" name="Grafik 268" descr="Haris Seferovic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29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142875</xdr:colOff>
      <xdr:row>111</xdr:row>
      <xdr:rowOff>85725</xdr:rowOff>
    </xdr:to>
    <xdr:pic>
      <xdr:nvPicPr>
        <xdr:cNvPr id="270" name="Grafik 269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29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142875</xdr:colOff>
      <xdr:row>112</xdr:row>
      <xdr:rowOff>85725</xdr:rowOff>
    </xdr:to>
    <xdr:pic>
      <xdr:nvPicPr>
        <xdr:cNvPr id="271" name="Grafik 270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67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190500</xdr:colOff>
      <xdr:row>112</xdr:row>
      <xdr:rowOff>0</xdr:rowOff>
    </xdr:to>
    <xdr:pic>
      <xdr:nvPicPr>
        <xdr:cNvPr id="272" name="Grafik 271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2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3</xdr:col>
      <xdr:colOff>190500</xdr:colOff>
      <xdr:row>117</xdr:row>
      <xdr:rowOff>95250</xdr:rowOff>
    </xdr:to>
    <xdr:pic>
      <xdr:nvPicPr>
        <xdr:cNvPr id="273" name="Grafik 272" descr="Michael Gregoritsch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05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142875</xdr:colOff>
      <xdr:row>113</xdr:row>
      <xdr:rowOff>85725</xdr:rowOff>
    </xdr:to>
    <xdr:pic>
      <xdr:nvPicPr>
        <xdr:cNvPr id="274" name="Grafik 273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05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190500</xdr:colOff>
      <xdr:row>113</xdr:row>
      <xdr:rowOff>133350</xdr:rowOff>
    </xdr:to>
    <xdr:pic>
      <xdr:nvPicPr>
        <xdr:cNvPr id="275" name="Grafik 274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052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3</xdr:col>
      <xdr:colOff>190500</xdr:colOff>
      <xdr:row>119</xdr:row>
      <xdr:rowOff>95250</xdr:rowOff>
    </xdr:to>
    <xdr:pic>
      <xdr:nvPicPr>
        <xdr:cNvPr id="276" name="Grafik 275" descr="Janik Haberer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81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142875</xdr:colOff>
      <xdr:row>115</xdr:row>
      <xdr:rowOff>85725</xdr:rowOff>
    </xdr:to>
    <xdr:pic>
      <xdr:nvPicPr>
        <xdr:cNvPr id="277" name="Grafik 27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81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133350</xdr:colOff>
      <xdr:row>116</xdr:row>
      <xdr:rowOff>0</xdr:rowOff>
    </xdr:to>
    <xdr:pic>
      <xdr:nvPicPr>
        <xdr:cNvPr id="278" name="Grafik 277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814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3</xdr:col>
      <xdr:colOff>190500</xdr:colOff>
      <xdr:row>121</xdr:row>
      <xdr:rowOff>95250</xdr:rowOff>
    </xdr:to>
    <xdr:pic>
      <xdr:nvPicPr>
        <xdr:cNvPr id="279" name="Grafik 278" descr="Vedad Ibisevic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57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142875</xdr:colOff>
      <xdr:row>117</xdr:row>
      <xdr:rowOff>85725</xdr:rowOff>
    </xdr:to>
    <xdr:pic>
      <xdr:nvPicPr>
        <xdr:cNvPr id="280" name="Grafik 279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57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142875</xdr:colOff>
      <xdr:row>118</xdr:row>
      <xdr:rowOff>85725</xdr:rowOff>
    </xdr:to>
    <xdr:pic>
      <xdr:nvPicPr>
        <xdr:cNvPr id="281" name="Grafik 280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95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190500</xdr:colOff>
      <xdr:row>117</xdr:row>
      <xdr:rowOff>180975</xdr:rowOff>
    </xdr:to>
    <xdr:pic>
      <xdr:nvPicPr>
        <xdr:cNvPr id="282" name="Grafik 281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576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3</xdr:col>
      <xdr:colOff>190500</xdr:colOff>
      <xdr:row>123</xdr:row>
      <xdr:rowOff>95250</xdr:rowOff>
    </xdr:to>
    <xdr:pic>
      <xdr:nvPicPr>
        <xdr:cNvPr id="283" name="Grafik 282" descr="Franco Di Santo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33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142875</xdr:colOff>
      <xdr:row>119</xdr:row>
      <xdr:rowOff>85725</xdr:rowOff>
    </xdr:to>
    <xdr:pic>
      <xdr:nvPicPr>
        <xdr:cNvPr id="284" name="Grafik 283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33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142875</xdr:colOff>
      <xdr:row>120</xdr:row>
      <xdr:rowOff>85725</xdr:rowOff>
    </xdr:to>
    <xdr:pic>
      <xdr:nvPicPr>
        <xdr:cNvPr id="285" name="Grafik 284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71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190500</xdr:colOff>
      <xdr:row>120</xdr:row>
      <xdr:rowOff>0</xdr:rowOff>
    </xdr:to>
    <xdr:pic>
      <xdr:nvPicPr>
        <xdr:cNvPr id="286" name="Grafik 285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33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190500</xdr:colOff>
      <xdr:row>125</xdr:row>
      <xdr:rowOff>95250</xdr:rowOff>
    </xdr:to>
    <xdr:pic>
      <xdr:nvPicPr>
        <xdr:cNvPr id="287" name="Grafik 286" descr="Pierre-Michel Lasogga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10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142875</xdr:colOff>
      <xdr:row>121</xdr:row>
      <xdr:rowOff>85725</xdr:rowOff>
    </xdr:to>
    <xdr:pic>
      <xdr:nvPicPr>
        <xdr:cNvPr id="288" name="Grafik 28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0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190500</xdr:colOff>
      <xdr:row>121</xdr:row>
      <xdr:rowOff>133350</xdr:rowOff>
    </xdr:to>
    <xdr:pic>
      <xdr:nvPicPr>
        <xdr:cNvPr id="289" name="Grafik 288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100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3</xdr:col>
      <xdr:colOff>190500</xdr:colOff>
      <xdr:row>127</xdr:row>
      <xdr:rowOff>95250</xdr:rowOff>
    </xdr:to>
    <xdr:pic>
      <xdr:nvPicPr>
        <xdr:cNvPr id="290" name="Grafik 289" descr="Genki Haraguchi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05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142875</xdr:colOff>
      <xdr:row>123</xdr:row>
      <xdr:rowOff>85725</xdr:rowOff>
    </xdr:to>
    <xdr:pic>
      <xdr:nvPicPr>
        <xdr:cNvPr id="291" name="Grafik 290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5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190500</xdr:colOff>
      <xdr:row>123</xdr:row>
      <xdr:rowOff>180975</xdr:rowOff>
    </xdr:to>
    <xdr:pic>
      <xdr:nvPicPr>
        <xdr:cNvPr id="292" name="Grafik 291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053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3</xdr:col>
      <xdr:colOff>190500</xdr:colOff>
      <xdr:row>129</xdr:row>
      <xdr:rowOff>95250</xdr:rowOff>
    </xdr:to>
    <xdr:pic>
      <xdr:nvPicPr>
        <xdr:cNvPr id="293" name="Grafik 292" descr="Darío Lezcano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81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142875</xdr:colOff>
      <xdr:row>125</xdr:row>
      <xdr:rowOff>85725</xdr:rowOff>
    </xdr:to>
    <xdr:pic>
      <xdr:nvPicPr>
        <xdr:cNvPr id="294" name="Grafik 293" descr="Paraguay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1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171450</xdr:colOff>
      <xdr:row>126</xdr:row>
      <xdr:rowOff>0</xdr:rowOff>
    </xdr:to>
    <xdr:pic>
      <xdr:nvPicPr>
        <xdr:cNvPr id="295" name="Grafik 294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815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3</xdr:col>
      <xdr:colOff>190500</xdr:colOff>
      <xdr:row>131</xdr:row>
      <xdr:rowOff>95250</xdr:rowOff>
    </xdr:to>
    <xdr:pic>
      <xdr:nvPicPr>
        <xdr:cNvPr id="296" name="Grafik 295" descr="Davie Selke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457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142875</xdr:colOff>
      <xdr:row>127</xdr:row>
      <xdr:rowOff>85725</xdr:rowOff>
    </xdr:to>
    <xdr:pic>
      <xdr:nvPicPr>
        <xdr:cNvPr id="297" name="Grafik 29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57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190500</xdr:colOff>
      <xdr:row>127</xdr:row>
      <xdr:rowOff>95250</xdr:rowOff>
    </xdr:to>
    <xdr:pic>
      <xdr:nvPicPr>
        <xdr:cNvPr id="298" name="Grafik 297" descr="RasenBallsport Leipzig">
          <a:hlinkClick xmlns:r="http://schemas.openxmlformats.org/officeDocument/2006/relationships" r:id="rId3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4577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3</xdr:col>
      <xdr:colOff>190500</xdr:colOff>
      <xdr:row>133</xdr:row>
      <xdr:rowOff>95250</xdr:rowOff>
    </xdr:to>
    <xdr:pic>
      <xdr:nvPicPr>
        <xdr:cNvPr id="299" name="Grafik 298" descr="Shani Tarashaj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14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142875</xdr:colOff>
      <xdr:row>129</xdr:row>
      <xdr:rowOff>85725</xdr:rowOff>
    </xdr:to>
    <xdr:pic>
      <xdr:nvPicPr>
        <xdr:cNvPr id="300" name="Grafik 299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14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142875</xdr:colOff>
      <xdr:row>130</xdr:row>
      <xdr:rowOff>85725</xdr:rowOff>
    </xdr:to>
    <xdr:pic>
      <xdr:nvPicPr>
        <xdr:cNvPr id="301" name="Grafik 300" descr="Kosovo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52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190500</xdr:colOff>
      <xdr:row>130</xdr:row>
      <xdr:rowOff>0</xdr:rowOff>
    </xdr:to>
    <xdr:pic>
      <xdr:nvPicPr>
        <xdr:cNvPr id="302" name="Grafik 301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14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3</xdr:col>
      <xdr:colOff>190500</xdr:colOff>
      <xdr:row>135</xdr:row>
      <xdr:rowOff>95250</xdr:rowOff>
    </xdr:to>
    <xdr:pic>
      <xdr:nvPicPr>
        <xdr:cNvPr id="303" name="Grafik 302" descr="Klaas-Jan Huntelaar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91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142875</xdr:colOff>
      <xdr:row>131</xdr:row>
      <xdr:rowOff>85725</xdr:rowOff>
    </xdr:to>
    <xdr:pic>
      <xdr:nvPicPr>
        <xdr:cNvPr id="304" name="Grafik 303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1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190500</xdr:colOff>
      <xdr:row>132</xdr:row>
      <xdr:rowOff>0</xdr:rowOff>
    </xdr:to>
    <xdr:pic>
      <xdr:nvPicPr>
        <xdr:cNvPr id="305" name="Grafik 304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91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3</xdr:col>
      <xdr:colOff>190500</xdr:colOff>
      <xdr:row>138</xdr:row>
      <xdr:rowOff>95250</xdr:rowOff>
    </xdr:to>
    <xdr:pic>
      <xdr:nvPicPr>
        <xdr:cNvPr id="306" name="Grafik 305" descr="Alexander Esswein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67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142875</xdr:colOff>
      <xdr:row>133</xdr:row>
      <xdr:rowOff>85725</xdr:rowOff>
    </xdr:to>
    <xdr:pic>
      <xdr:nvPicPr>
        <xdr:cNvPr id="307" name="Grafik 30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7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190500</xdr:colOff>
      <xdr:row>133</xdr:row>
      <xdr:rowOff>180975</xdr:rowOff>
    </xdr:to>
    <xdr:pic>
      <xdr:nvPicPr>
        <xdr:cNvPr id="308" name="Grafik 307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672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3</xdr:col>
      <xdr:colOff>190500</xdr:colOff>
      <xdr:row>140</xdr:row>
      <xdr:rowOff>95250</xdr:rowOff>
    </xdr:to>
    <xdr:pic>
      <xdr:nvPicPr>
        <xdr:cNvPr id="309" name="Grafik 308" descr="Caiuby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43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142875</xdr:colOff>
      <xdr:row>135</xdr:row>
      <xdr:rowOff>85725</xdr:rowOff>
    </xdr:to>
    <xdr:pic>
      <xdr:nvPicPr>
        <xdr:cNvPr id="310" name="Grafik 309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43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142875</xdr:colOff>
      <xdr:row>136</xdr:row>
      <xdr:rowOff>0</xdr:rowOff>
    </xdr:to>
    <xdr:pic>
      <xdr:nvPicPr>
        <xdr:cNvPr id="311" name="Grafik 310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4345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3</xdr:col>
      <xdr:colOff>190500</xdr:colOff>
      <xdr:row>141</xdr:row>
      <xdr:rowOff>95250</xdr:rowOff>
    </xdr:to>
    <xdr:pic>
      <xdr:nvPicPr>
        <xdr:cNvPr id="312" name="Grafik 311" descr="Julian Schieber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81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142875</xdr:colOff>
      <xdr:row>137</xdr:row>
      <xdr:rowOff>85725</xdr:rowOff>
    </xdr:to>
    <xdr:pic>
      <xdr:nvPicPr>
        <xdr:cNvPr id="313" name="Grafik 31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81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190500</xdr:colOff>
      <xdr:row>137</xdr:row>
      <xdr:rowOff>180975</xdr:rowOff>
    </xdr:to>
    <xdr:pic>
      <xdr:nvPicPr>
        <xdr:cNvPr id="314" name="Grafik 313" descr="Hertha BSC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815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3</xdr:col>
      <xdr:colOff>190500</xdr:colOff>
      <xdr:row>143</xdr:row>
      <xdr:rowOff>95250</xdr:rowOff>
    </xdr:to>
    <xdr:pic>
      <xdr:nvPicPr>
        <xdr:cNvPr id="315" name="Grafik 314" descr="Simon Zoller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57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142875</xdr:colOff>
      <xdr:row>139</xdr:row>
      <xdr:rowOff>85725</xdr:rowOff>
    </xdr:to>
    <xdr:pic>
      <xdr:nvPicPr>
        <xdr:cNvPr id="316" name="Grafik 31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7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171450</xdr:colOff>
      <xdr:row>140</xdr:row>
      <xdr:rowOff>0</xdr:rowOff>
    </xdr:to>
    <xdr:pic>
      <xdr:nvPicPr>
        <xdr:cNvPr id="317" name="Grafik 316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577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3</xdr:col>
      <xdr:colOff>190500</xdr:colOff>
      <xdr:row>145</xdr:row>
      <xdr:rowOff>95250</xdr:rowOff>
    </xdr:to>
    <xdr:pic>
      <xdr:nvPicPr>
        <xdr:cNvPr id="318" name="Grafik 317" descr="Florian Niederlechner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33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142875</xdr:colOff>
      <xdr:row>141</xdr:row>
      <xdr:rowOff>85725</xdr:rowOff>
    </xdr:to>
    <xdr:pic>
      <xdr:nvPicPr>
        <xdr:cNvPr id="319" name="Grafik 31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33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133350</xdr:colOff>
      <xdr:row>142</xdr:row>
      <xdr:rowOff>0</xdr:rowOff>
    </xdr:to>
    <xdr:pic>
      <xdr:nvPicPr>
        <xdr:cNvPr id="320" name="Grafik 319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339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3</xdr:col>
      <xdr:colOff>190500</xdr:colOff>
      <xdr:row>147</xdr:row>
      <xdr:rowOff>95250</xdr:rowOff>
    </xdr:to>
    <xdr:pic>
      <xdr:nvPicPr>
        <xdr:cNvPr id="321" name="Grafik 320" descr="Branimir Hrgota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029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142875</xdr:colOff>
      <xdr:row>143</xdr:row>
      <xdr:rowOff>85725</xdr:rowOff>
    </xdr:to>
    <xdr:pic>
      <xdr:nvPicPr>
        <xdr:cNvPr id="322" name="Grafik 321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29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142875</xdr:colOff>
      <xdr:row>144</xdr:row>
      <xdr:rowOff>85725</xdr:rowOff>
    </xdr:to>
    <xdr:pic>
      <xdr:nvPicPr>
        <xdr:cNvPr id="323" name="Grafik 322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67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190500</xdr:colOff>
      <xdr:row>144</xdr:row>
      <xdr:rowOff>0</xdr:rowOff>
    </xdr:to>
    <xdr:pic>
      <xdr:nvPicPr>
        <xdr:cNvPr id="324" name="Grafik 323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29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3</xdr:col>
      <xdr:colOff>190500</xdr:colOff>
      <xdr:row>149</xdr:row>
      <xdr:rowOff>95250</xdr:rowOff>
    </xdr:to>
    <xdr:pic>
      <xdr:nvPicPr>
        <xdr:cNvPr id="325" name="Grafik 324" descr="Donis Avdijaj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05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142875</xdr:colOff>
      <xdr:row>145</xdr:row>
      <xdr:rowOff>85725</xdr:rowOff>
    </xdr:to>
    <xdr:pic>
      <xdr:nvPicPr>
        <xdr:cNvPr id="326" name="Grafik 325" descr="Kosovo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05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142875</xdr:colOff>
      <xdr:row>146</xdr:row>
      <xdr:rowOff>85725</xdr:rowOff>
    </xdr:to>
    <xdr:pic>
      <xdr:nvPicPr>
        <xdr:cNvPr id="327" name="Grafik 32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190500</xdr:colOff>
      <xdr:row>146</xdr:row>
      <xdr:rowOff>0</xdr:rowOff>
    </xdr:to>
    <xdr:pic>
      <xdr:nvPicPr>
        <xdr:cNvPr id="328" name="Grafik 327" descr="FC Schalke 04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05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3</xdr:col>
      <xdr:colOff>190500</xdr:colOff>
      <xdr:row>151</xdr:row>
      <xdr:rowOff>95250</xdr:rowOff>
    </xdr:to>
    <xdr:pic>
      <xdr:nvPicPr>
        <xdr:cNvPr id="329" name="Grafik 328" descr="Borja Mayoral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81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142875</xdr:colOff>
      <xdr:row>147</xdr:row>
      <xdr:rowOff>85725</xdr:rowOff>
    </xdr:to>
    <xdr:pic>
      <xdr:nvPicPr>
        <xdr:cNvPr id="330" name="Grafik 329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81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190500</xdr:colOff>
      <xdr:row>148</xdr:row>
      <xdr:rowOff>0</xdr:rowOff>
    </xdr:to>
    <xdr:pic>
      <xdr:nvPicPr>
        <xdr:cNvPr id="331" name="Grafik 330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81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3</xdr:col>
      <xdr:colOff>190500</xdr:colOff>
      <xdr:row>153</xdr:row>
      <xdr:rowOff>95250</xdr:rowOff>
    </xdr:to>
    <xdr:pic>
      <xdr:nvPicPr>
        <xdr:cNvPr id="332" name="Grafik 331" descr="Alexander Meier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57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142875</xdr:colOff>
      <xdr:row>149</xdr:row>
      <xdr:rowOff>85725</xdr:rowOff>
    </xdr:to>
    <xdr:pic>
      <xdr:nvPicPr>
        <xdr:cNvPr id="333" name="Grafik 33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57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190500</xdr:colOff>
      <xdr:row>150</xdr:row>
      <xdr:rowOff>0</xdr:rowOff>
    </xdr:to>
    <xdr:pic>
      <xdr:nvPicPr>
        <xdr:cNvPr id="334" name="Grafik 333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257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3</xdr:col>
      <xdr:colOff>190500</xdr:colOff>
      <xdr:row>155</xdr:row>
      <xdr:rowOff>95250</xdr:rowOff>
    </xdr:to>
    <xdr:pic>
      <xdr:nvPicPr>
        <xdr:cNvPr id="335" name="Grafik 334" descr="Stefan Kießli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34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142875</xdr:colOff>
      <xdr:row>151</xdr:row>
      <xdr:rowOff>85725</xdr:rowOff>
    </xdr:to>
    <xdr:pic>
      <xdr:nvPicPr>
        <xdr:cNvPr id="336" name="Grafik 33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34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190500</xdr:colOff>
      <xdr:row>151</xdr:row>
      <xdr:rowOff>142875</xdr:rowOff>
    </xdr:to>
    <xdr:pic>
      <xdr:nvPicPr>
        <xdr:cNvPr id="337" name="Grafik 336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340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3</xdr:col>
      <xdr:colOff>190500</xdr:colOff>
      <xdr:row>157</xdr:row>
      <xdr:rowOff>95250</xdr:rowOff>
    </xdr:to>
    <xdr:pic>
      <xdr:nvPicPr>
        <xdr:cNvPr id="338" name="Grafik 337" descr="Lukas Hinterseer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10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142875</xdr:colOff>
      <xdr:row>153</xdr:row>
      <xdr:rowOff>85725</xdr:rowOff>
    </xdr:to>
    <xdr:pic>
      <xdr:nvPicPr>
        <xdr:cNvPr id="339" name="Grafik 338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10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171450</xdr:colOff>
      <xdr:row>154</xdr:row>
      <xdr:rowOff>0</xdr:rowOff>
    </xdr:to>
    <xdr:pic>
      <xdr:nvPicPr>
        <xdr:cNvPr id="340" name="Grafik 339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4102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3</xdr:col>
      <xdr:colOff>190500</xdr:colOff>
      <xdr:row>159</xdr:row>
      <xdr:rowOff>95250</xdr:rowOff>
    </xdr:to>
    <xdr:pic>
      <xdr:nvPicPr>
        <xdr:cNvPr id="341" name="Grafik 340" descr="Aron Jóhannsson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86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142875</xdr:colOff>
      <xdr:row>155</xdr:row>
      <xdr:rowOff>85725</xdr:rowOff>
    </xdr:to>
    <xdr:pic>
      <xdr:nvPicPr>
        <xdr:cNvPr id="342" name="Grafik 341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86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142875</xdr:colOff>
      <xdr:row>156</xdr:row>
      <xdr:rowOff>85725</xdr:rowOff>
    </xdr:to>
    <xdr:pic>
      <xdr:nvPicPr>
        <xdr:cNvPr id="343" name="Grafik 342" descr="Island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43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123825</xdr:colOff>
      <xdr:row>156</xdr:row>
      <xdr:rowOff>0</xdr:rowOff>
    </xdr:to>
    <xdr:pic>
      <xdr:nvPicPr>
        <xdr:cNvPr id="344" name="Grafik 343" descr="SV Werder Brem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4864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3</xdr:col>
      <xdr:colOff>190500</xdr:colOff>
      <xdr:row>162</xdr:row>
      <xdr:rowOff>95250</xdr:rowOff>
    </xdr:to>
    <xdr:pic>
      <xdr:nvPicPr>
        <xdr:cNvPr id="345" name="Grafik 344" descr="Karim Onisiwo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81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142875</xdr:colOff>
      <xdr:row>157</xdr:row>
      <xdr:rowOff>85725</xdr:rowOff>
    </xdr:to>
    <xdr:pic>
      <xdr:nvPicPr>
        <xdr:cNvPr id="346" name="Grafik 345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81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190500</xdr:colOff>
      <xdr:row>158</xdr:row>
      <xdr:rowOff>0</xdr:rowOff>
    </xdr:to>
    <xdr:pic>
      <xdr:nvPicPr>
        <xdr:cNvPr id="347" name="Grafik 346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581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3</xdr:col>
      <xdr:colOff>190500</xdr:colOff>
      <xdr:row>164</xdr:row>
      <xdr:rowOff>95250</xdr:rowOff>
    </xdr:to>
    <xdr:pic>
      <xdr:nvPicPr>
        <xdr:cNvPr id="348" name="Grafik 347" descr="Mathew Leckie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57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142875</xdr:colOff>
      <xdr:row>159</xdr:row>
      <xdr:rowOff>85725</xdr:rowOff>
    </xdr:to>
    <xdr:pic>
      <xdr:nvPicPr>
        <xdr:cNvPr id="349" name="Grafik 348" descr="Australien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57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171450</xdr:colOff>
      <xdr:row>160</xdr:row>
      <xdr:rowOff>0</xdr:rowOff>
    </xdr:to>
    <xdr:pic>
      <xdr:nvPicPr>
        <xdr:cNvPr id="350" name="Grafik 349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578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3</xdr:col>
      <xdr:colOff>190500</xdr:colOff>
      <xdr:row>165</xdr:row>
      <xdr:rowOff>95250</xdr:rowOff>
    </xdr:to>
    <xdr:pic>
      <xdr:nvPicPr>
        <xdr:cNvPr id="351" name="Grafik 350" descr="Dong-Won Ji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5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142875</xdr:colOff>
      <xdr:row>161</xdr:row>
      <xdr:rowOff>85725</xdr:rowOff>
    </xdr:to>
    <xdr:pic>
      <xdr:nvPicPr>
        <xdr:cNvPr id="352" name="Grafik 351" descr="Südkorea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142875</xdr:colOff>
      <xdr:row>162</xdr:row>
      <xdr:rowOff>0</xdr:rowOff>
    </xdr:to>
    <xdr:pic>
      <xdr:nvPicPr>
        <xdr:cNvPr id="353" name="Grafik 352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150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3</xdr:col>
      <xdr:colOff>190500</xdr:colOff>
      <xdr:row>168</xdr:row>
      <xdr:rowOff>95250</xdr:rowOff>
    </xdr:to>
    <xdr:pic>
      <xdr:nvPicPr>
        <xdr:cNvPr id="354" name="Grafik 353" descr="Sehrou Guirassy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91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142875</xdr:colOff>
      <xdr:row>163</xdr:row>
      <xdr:rowOff>85725</xdr:rowOff>
    </xdr:to>
    <xdr:pic>
      <xdr:nvPicPr>
        <xdr:cNvPr id="355" name="Grafik 354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91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142875</xdr:colOff>
      <xdr:row>164</xdr:row>
      <xdr:rowOff>85725</xdr:rowOff>
    </xdr:to>
    <xdr:pic>
      <xdr:nvPicPr>
        <xdr:cNvPr id="356" name="Grafik 355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29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171450</xdr:colOff>
      <xdr:row>164</xdr:row>
      <xdr:rowOff>0</xdr:rowOff>
    </xdr:to>
    <xdr:pic>
      <xdr:nvPicPr>
        <xdr:cNvPr id="357" name="Grafik 356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912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3</xdr:col>
      <xdr:colOff>190500</xdr:colOff>
      <xdr:row>170</xdr:row>
      <xdr:rowOff>95250</xdr:rowOff>
    </xdr:to>
    <xdr:pic>
      <xdr:nvPicPr>
        <xdr:cNvPr id="358" name="Grafik 357" descr="Gerrit Holtmann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67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142875</xdr:colOff>
      <xdr:row>165</xdr:row>
      <xdr:rowOff>85725</xdr:rowOff>
    </xdr:to>
    <xdr:pic>
      <xdr:nvPicPr>
        <xdr:cNvPr id="359" name="Grafik 35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67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190500</xdr:colOff>
      <xdr:row>166</xdr:row>
      <xdr:rowOff>0</xdr:rowOff>
    </xdr:to>
    <xdr:pic>
      <xdr:nvPicPr>
        <xdr:cNvPr id="360" name="Grafik 359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67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3</xdr:col>
      <xdr:colOff>190500</xdr:colOff>
      <xdr:row>172</xdr:row>
      <xdr:rowOff>95250</xdr:rowOff>
    </xdr:to>
    <xdr:pic>
      <xdr:nvPicPr>
        <xdr:cNvPr id="361" name="Grafik 360" descr="Ádám Szalai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24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142875</xdr:colOff>
      <xdr:row>167</xdr:row>
      <xdr:rowOff>85725</xdr:rowOff>
    </xdr:to>
    <xdr:pic>
      <xdr:nvPicPr>
        <xdr:cNvPr id="362" name="Grafik 361" descr="Ungarn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24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161925</xdr:colOff>
      <xdr:row>168</xdr:row>
      <xdr:rowOff>0</xdr:rowOff>
    </xdr:to>
    <xdr:pic>
      <xdr:nvPicPr>
        <xdr:cNvPr id="363" name="Grafik 362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245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190500</xdr:colOff>
      <xdr:row>174</xdr:row>
      <xdr:rowOff>95250</xdr:rowOff>
    </xdr:to>
    <xdr:pic>
      <xdr:nvPicPr>
        <xdr:cNvPr id="364" name="Grafik 363" descr="Marco Terrazzino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00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142875</xdr:colOff>
      <xdr:row>169</xdr:row>
      <xdr:rowOff>85725</xdr:rowOff>
    </xdr:to>
    <xdr:pic>
      <xdr:nvPicPr>
        <xdr:cNvPr id="365" name="Grafik 36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00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142875</xdr:colOff>
      <xdr:row>170</xdr:row>
      <xdr:rowOff>85725</xdr:rowOff>
    </xdr:to>
    <xdr:pic>
      <xdr:nvPicPr>
        <xdr:cNvPr id="366" name="Grafik 365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38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161925</xdr:colOff>
      <xdr:row>170</xdr:row>
      <xdr:rowOff>0</xdr:rowOff>
    </xdr:to>
    <xdr:pic>
      <xdr:nvPicPr>
        <xdr:cNvPr id="367" name="Grafik 366" descr="TSG 1899 Hoffenheim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007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3</xdr:col>
      <xdr:colOff>190500</xdr:colOff>
      <xdr:row>176</xdr:row>
      <xdr:rowOff>95250</xdr:rowOff>
    </xdr:to>
    <xdr:pic>
      <xdr:nvPicPr>
        <xdr:cNvPr id="368" name="Grafik 367" descr="Artjoms Rudnevs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57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142875</xdr:colOff>
      <xdr:row>171</xdr:row>
      <xdr:rowOff>85725</xdr:rowOff>
    </xdr:to>
    <xdr:pic>
      <xdr:nvPicPr>
        <xdr:cNvPr id="369" name="Grafik 368" descr="Lettland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57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142875</xdr:colOff>
      <xdr:row>172</xdr:row>
      <xdr:rowOff>85725</xdr:rowOff>
    </xdr:to>
    <xdr:pic>
      <xdr:nvPicPr>
        <xdr:cNvPr id="370" name="Grafik 369" descr="Russland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171450</xdr:colOff>
      <xdr:row>172</xdr:row>
      <xdr:rowOff>0</xdr:rowOff>
    </xdr:to>
    <xdr:pic>
      <xdr:nvPicPr>
        <xdr:cNvPr id="371" name="Grafik 370" descr="1.FC Köln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579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3</xdr:col>
      <xdr:colOff>190500</xdr:colOff>
      <xdr:row>178</xdr:row>
      <xdr:rowOff>95250</xdr:rowOff>
    </xdr:to>
    <xdr:pic>
      <xdr:nvPicPr>
        <xdr:cNvPr id="372" name="Grafik 371" descr="Takashi Usami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34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142875</xdr:colOff>
      <xdr:row>173</xdr:row>
      <xdr:rowOff>85725</xdr:rowOff>
    </xdr:to>
    <xdr:pic>
      <xdr:nvPicPr>
        <xdr:cNvPr id="373" name="Grafik 372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34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142875</xdr:colOff>
      <xdr:row>174</xdr:row>
      <xdr:rowOff>0</xdr:rowOff>
    </xdr:to>
    <xdr:pic>
      <xdr:nvPicPr>
        <xdr:cNvPr id="374" name="Grafik 373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341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3</xdr:col>
      <xdr:colOff>190500</xdr:colOff>
      <xdr:row>180</xdr:row>
      <xdr:rowOff>95250</xdr:rowOff>
    </xdr:to>
    <xdr:pic>
      <xdr:nvPicPr>
        <xdr:cNvPr id="375" name="Grafik 374" descr="Joel Pohjanpalo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91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142875</xdr:colOff>
      <xdr:row>175</xdr:row>
      <xdr:rowOff>85725</xdr:rowOff>
    </xdr:to>
    <xdr:pic>
      <xdr:nvPicPr>
        <xdr:cNvPr id="376" name="Grafik 375" descr="Finnland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190500</xdr:colOff>
      <xdr:row>175</xdr:row>
      <xdr:rowOff>142875</xdr:rowOff>
    </xdr:to>
    <xdr:pic>
      <xdr:nvPicPr>
        <xdr:cNvPr id="377" name="Grafik 376" descr="Bayer 04 Leverkusen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12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3</xdr:col>
      <xdr:colOff>190500</xdr:colOff>
      <xdr:row>182</xdr:row>
      <xdr:rowOff>95250</xdr:rowOff>
    </xdr:to>
    <xdr:pic>
      <xdr:nvPicPr>
        <xdr:cNvPr id="378" name="Grafik 377" descr="Ante Rebic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67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142875</xdr:colOff>
      <xdr:row>177</xdr:row>
      <xdr:rowOff>85725</xdr:rowOff>
    </xdr:to>
    <xdr:pic>
      <xdr:nvPicPr>
        <xdr:cNvPr id="379" name="Grafik 378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67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190500</xdr:colOff>
      <xdr:row>178</xdr:row>
      <xdr:rowOff>0</xdr:rowOff>
    </xdr:to>
    <xdr:pic>
      <xdr:nvPicPr>
        <xdr:cNvPr id="380" name="Grafik 379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67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3</xdr:col>
      <xdr:colOff>190500</xdr:colOff>
      <xdr:row>183</xdr:row>
      <xdr:rowOff>95250</xdr:rowOff>
    </xdr:to>
    <xdr:pic>
      <xdr:nvPicPr>
        <xdr:cNvPr id="381" name="Grafik 380" descr="Luca Waldschmidt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05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142875</xdr:colOff>
      <xdr:row>179</xdr:row>
      <xdr:rowOff>85725</xdr:rowOff>
    </xdr:to>
    <xdr:pic>
      <xdr:nvPicPr>
        <xdr:cNvPr id="382" name="Grafik 38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05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190500</xdr:colOff>
      <xdr:row>179</xdr:row>
      <xdr:rowOff>133350</xdr:rowOff>
    </xdr:to>
    <xdr:pic>
      <xdr:nvPicPr>
        <xdr:cNvPr id="383" name="Grafik 382" descr="Hamburger SV">
          <a:hlinkClick xmlns:r="http://schemas.openxmlformats.org/officeDocument/2006/relationships" r:id="rId5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3055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3</xdr:col>
      <xdr:colOff>190500</xdr:colOff>
      <xdr:row>185</xdr:row>
      <xdr:rowOff>95250</xdr:rowOff>
    </xdr:to>
    <xdr:pic>
      <xdr:nvPicPr>
        <xdr:cNvPr id="384" name="Grafik 383" descr="Robert Leipertz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00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142875</xdr:colOff>
      <xdr:row>181</xdr:row>
      <xdr:rowOff>85725</xdr:rowOff>
    </xdr:to>
    <xdr:pic>
      <xdr:nvPicPr>
        <xdr:cNvPr id="385" name="Grafik 38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00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171450</xdr:colOff>
      <xdr:row>182</xdr:row>
      <xdr:rowOff>0</xdr:rowOff>
    </xdr:to>
    <xdr:pic>
      <xdr:nvPicPr>
        <xdr:cNvPr id="386" name="Grafik 385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008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3</xdr:col>
      <xdr:colOff>190500</xdr:colOff>
      <xdr:row>187</xdr:row>
      <xdr:rowOff>95250</xdr:rowOff>
    </xdr:to>
    <xdr:pic>
      <xdr:nvPicPr>
        <xdr:cNvPr id="387" name="Grafik 386" descr="Emil Berggreen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77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142875</xdr:colOff>
      <xdr:row>183</xdr:row>
      <xdr:rowOff>85725</xdr:rowOff>
    </xdr:to>
    <xdr:pic>
      <xdr:nvPicPr>
        <xdr:cNvPr id="388" name="Grafik 387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77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142875</xdr:colOff>
      <xdr:row>184</xdr:row>
      <xdr:rowOff>85725</xdr:rowOff>
    </xdr:to>
    <xdr:pic>
      <xdr:nvPicPr>
        <xdr:cNvPr id="389" name="Grafik 388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15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190500</xdr:colOff>
      <xdr:row>184</xdr:row>
      <xdr:rowOff>0</xdr:rowOff>
    </xdr:to>
    <xdr:pic>
      <xdr:nvPicPr>
        <xdr:cNvPr id="390" name="Grafik 389" descr="1.FSV Mainz 05">
          <a:hlinkClick xmlns:r="http://schemas.openxmlformats.org/officeDocument/2006/relationships" r:id="rId7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77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3</xdr:col>
      <xdr:colOff>190500</xdr:colOff>
      <xdr:row>190</xdr:row>
      <xdr:rowOff>95250</xdr:rowOff>
    </xdr:to>
    <xdr:pic>
      <xdr:nvPicPr>
        <xdr:cNvPr id="391" name="Grafik 390" descr="Claudio Pizarro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53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142875</xdr:colOff>
      <xdr:row>185</xdr:row>
      <xdr:rowOff>85725</xdr:rowOff>
    </xdr:to>
    <xdr:pic>
      <xdr:nvPicPr>
        <xdr:cNvPr id="392" name="Grafik 391" descr="Peru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53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142875</xdr:colOff>
      <xdr:row>186</xdr:row>
      <xdr:rowOff>85725</xdr:rowOff>
    </xdr:to>
    <xdr:pic>
      <xdr:nvPicPr>
        <xdr:cNvPr id="393" name="Grafik 392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91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123825</xdr:colOff>
      <xdr:row>186</xdr:row>
      <xdr:rowOff>0</xdr:rowOff>
    </xdr:to>
    <xdr:pic>
      <xdr:nvPicPr>
        <xdr:cNvPr id="394" name="Grafik 393" descr="SV Werder Brem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532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3</xdr:col>
      <xdr:colOff>190500</xdr:colOff>
      <xdr:row>192</xdr:row>
      <xdr:rowOff>95250</xdr:rowOff>
    </xdr:to>
    <xdr:pic>
      <xdr:nvPicPr>
        <xdr:cNvPr id="395" name="Grafik 394" descr="Danny Blum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29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142875</xdr:colOff>
      <xdr:row>187</xdr:row>
      <xdr:rowOff>85725</xdr:rowOff>
    </xdr:to>
    <xdr:pic>
      <xdr:nvPicPr>
        <xdr:cNvPr id="396" name="Grafik 39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29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190500</xdr:colOff>
      <xdr:row>188</xdr:row>
      <xdr:rowOff>0</xdr:rowOff>
    </xdr:to>
    <xdr:pic>
      <xdr:nvPicPr>
        <xdr:cNvPr id="397" name="Grafik 396" descr="Eintracht Frankfurt">
          <a:hlinkClick xmlns:r="http://schemas.openxmlformats.org/officeDocument/2006/relationships" r:id="rId1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29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3</xdr:col>
      <xdr:colOff>190500</xdr:colOff>
      <xdr:row>193</xdr:row>
      <xdr:rowOff>95250</xdr:rowOff>
    </xdr:to>
    <xdr:pic>
      <xdr:nvPicPr>
        <xdr:cNvPr id="398" name="Grafik 397" descr="Moritz Hartmann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86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142875</xdr:colOff>
      <xdr:row>189</xdr:row>
      <xdr:rowOff>85725</xdr:rowOff>
    </xdr:to>
    <xdr:pic>
      <xdr:nvPicPr>
        <xdr:cNvPr id="399" name="Grafik 39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86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171450</xdr:colOff>
      <xdr:row>190</xdr:row>
      <xdr:rowOff>0</xdr:rowOff>
    </xdr:to>
    <xdr:pic>
      <xdr:nvPicPr>
        <xdr:cNvPr id="400" name="Grafik 399" descr="FC Ingolstadt 04">
          <a:hlinkClick xmlns:r="http://schemas.openxmlformats.org/officeDocument/2006/relationships" r:id="rId1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865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3</xdr:col>
      <xdr:colOff>190500</xdr:colOff>
      <xdr:row>195</xdr:row>
      <xdr:rowOff>95250</xdr:rowOff>
    </xdr:to>
    <xdr:pic>
      <xdr:nvPicPr>
        <xdr:cNvPr id="401" name="Grafik 400" descr="Sven Schipplock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62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142875</xdr:colOff>
      <xdr:row>191</xdr:row>
      <xdr:rowOff>85725</xdr:rowOff>
    </xdr:to>
    <xdr:pic>
      <xdr:nvPicPr>
        <xdr:cNvPr id="402" name="Grafik 40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62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190500</xdr:colOff>
      <xdr:row>192</xdr:row>
      <xdr:rowOff>0</xdr:rowOff>
    </xdr:to>
    <xdr:pic>
      <xdr:nvPicPr>
        <xdr:cNvPr id="403" name="Grafik 402" descr="SV Darmstadt 98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762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3</xdr:col>
      <xdr:colOff>190500</xdr:colOff>
      <xdr:row>197</xdr:row>
      <xdr:rowOff>95250</xdr:rowOff>
    </xdr:to>
    <xdr:pic>
      <xdr:nvPicPr>
        <xdr:cNvPr id="404" name="Grafik 403" descr="Havard Nielsen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38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142875</xdr:colOff>
      <xdr:row>193</xdr:row>
      <xdr:rowOff>85725</xdr:rowOff>
    </xdr:to>
    <xdr:pic>
      <xdr:nvPicPr>
        <xdr:cNvPr id="405" name="Grafik 404" descr="Norwegen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38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133350</xdr:colOff>
      <xdr:row>194</xdr:row>
      <xdr:rowOff>0</xdr:rowOff>
    </xdr:to>
    <xdr:pic>
      <xdr:nvPicPr>
        <xdr:cNvPr id="406" name="Grafik 405" descr="SC Freiburg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389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3</xdr:col>
      <xdr:colOff>190500</xdr:colOff>
      <xdr:row>199</xdr:row>
      <xdr:rowOff>95250</xdr:rowOff>
    </xdr:to>
    <xdr:pic>
      <xdr:nvPicPr>
        <xdr:cNvPr id="407" name="Grafik 406" descr="Antonio Colak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15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142875</xdr:colOff>
      <xdr:row>195</xdr:row>
      <xdr:rowOff>85725</xdr:rowOff>
    </xdr:to>
    <xdr:pic>
      <xdr:nvPicPr>
        <xdr:cNvPr id="408" name="Grafik 407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15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142875</xdr:colOff>
      <xdr:row>196</xdr:row>
      <xdr:rowOff>85725</xdr:rowOff>
    </xdr:to>
    <xdr:pic>
      <xdr:nvPicPr>
        <xdr:cNvPr id="409" name="Grafik 40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53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190500</xdr:colOff>
      <xdr:row>196</xdr:row>
      <xdr:rowOff>0</xdr:rowOff>
    </xdr:to>
    <xdr:pic>
      <xdr:nvPicPr>
        <xdr:cNvPr id="410" name="Grafik 409" descr="SV Darmstadt 98">
          <a:hlinkClick xmlns:r="http://schemas.openxmlformats.org/officeDocument/2006/relationships" r:id="rId17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15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3</xdr:col>
      <xdr:colOff>190500</xdr:colOff>
      <xdr:row>201</xdr:row>
      <xdr:rowOff>95250</xdr:rowOff>
    </xdr:to>
    <xdr:pic>
      <xdr:nvPicPr>
        <xdr:cNvPr id="411" name="Grafik 410" descr="Victor Osimhen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91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142875</xdr:colOff>
      <xdr:row>197</xdr:row>
      <xdr:rowOff>85725</xdr:rowOff>
    </xdr:to>
    <xdr:pic>
      <xdr:nvPicPr>
        <xdr:cNvPr id="412" name="Grafik 411" descr="Nigeria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91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190500</xdr:colOff>
      <xdr:row>198</xdr:row>
      <xdr:rowOff>0</xdr:rowOff>
    </xdr:to>
    <xdr:pic>
      <xdr:nvPicPr>
        <xdr:cNvPr id="413" name="Grafik 412" descr="VfL Wolfsburg">
          <a:hlinkClick xmlns:r="http://schemas.openxmlformats.org/officeDocument/2006/relationships" r:id="rId5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91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3</xdr:col>
      <xdr:colOff>190500</xdr:colOff>
      <xdr:row>204</xdr:row>
      <xdr:rowOff>95250</xdr:rowOff>
    </xdr:to>
    <xdr:pic>
      <xdr:nvPicPr>
        <xdr:cNvPr id="414" name="Grafik 413" descr="Justin Eilers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67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142875</xdr:colOff>
      <xdr:row>199</xdr:row>
      <xdr:rowOff>85725</xdr:rowOff>
    </xdr:to>
    <xdr:pic>
      <xdr:nvPicPr>
        <xdr:cNvPr id="415" name="Grafik 41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67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123825</xdr:colOff>
      <xdr:row>200</xdr:row>
      <xdr:rowOff>0</xdr:rowOff>
    </xdr:to>
    <xdr:pic>
      <xdr:nvPicPr>
        <xdr:cNvPr id="416" name="Grafik 415" descr="SV Werder Bremen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0675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190500</xdr:colOff>
      <xdr:row>4</xdr:row>
      <xdr:rowOff>285750</xdr:rowOff>
    </xdr:to>
    <xdr:pic>
      <xdr:nvPicPr>
        <xdr:cNvPr id="2" name="Grafik 1" descr="Thia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1</xdr:row>
      <xdr:rowOff>85725</xdr:rowOff>
    </xdr:to>
    <xdr:pic>
      <xdr:nvPicPr>
        <xdr:cNvPr id="3" name="Grafik 2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142875</xdr:colOff>
      <xdr:row>2</xdr:row>
      <xdr:rowOff>85725</xdr:rowOff>
    </xdr:to>
    <xdr:pic>
      <xdr:nvPicPr>
        <xdr:cNvPr id="4" name="Grafik 3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190500</xdr:colOff>
      <xdr:row>2</xdr:row>
      <xdr:rowOff>0</xdr:rowOff>
    </xdr:to>
    <xdr:pic>
      <xdr:nvPicPr>
        <xdr:cNvPr id="5" name="Grafik 4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190500</xdr:colOff>
      <xdr:row>6</xdr:row>
      <xdr:rowOff>95250</xdr:rowOff>
    </xdr:to>
    <xdr:pic>
      <xdr:nvPicPr>
        <xdr:cNvPr id="6" name="Grafik 5" descr="Arturo Vidal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6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3</xdr:row>
      <xdr:rowOff>85725</xdr:rowOff>
    </xdr:to>
    <xdr:pic>
      <xdr:nvPicPr>
        <xdr:cNvPr id="7" name="Grafik 6" descr="Chil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6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190500</xdr:colOff>
      <xdr:row>3</xdr:row>
      <xdr:rowOff>190500</xdr:rowOff>
    </xdr:to>
    <xdr:pic>
      <xdr:nvPicPr>
        <xdr:cNvPr id="8" name="Grafik 7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6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190500</xdr:colOff>
      <xdr:row>8</xdr:row>
      <xdr:rowOff>95250</xdr:rowOff>
    </xdr:to>
    <xdr:pic>
      <xdr:nvPicPr>
        <xdr:cNvPr id="9" name="Grafik 8" descr="Renato Sanche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5</xdr:row>
      <xdr:rowOff>85725</xdr:rowOff>
    </xdr:to>
    <xdr:pic>
      <xdr:nvPicPr>
        <xdr:cNvPr id="10" name="Grafik 9" descr="Portugal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142875</xdr:colOff>
      <xdr:row>6</xdr:row>
      <xdr:rowOff>85725</xdr:rowOff>
    </xdr:to>
    <xdr:pic>
      <xdr:nvPicPr>
        <xdr:cNvPr id="11" name="Grafik 10" descr="Kap Verde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190500</xdr:colOff>
      <xdr:row>5</xdr:row>
      <xdr:rowOff>190500</xdr:rowOff>
    </xdr:to>
    <xdr:pic>
      <xdr:nvPicPr>
        <xdr:cNvPr id="12" name="Grafik 11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2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190500</xdr:colOff>
      <xdr:row>10</xdr:row>
      <xdr:rowOff>95250</xdr:rowOff>
    </xdr:to>
    <xdr:pic>
      <xdr:nvPicPr>
        <xdr:cNvPr id="13" name="Grafik 12" descr="Joshua Kimmich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142875</xdr:colOff>
      <xdr:row>7</xdr:row>
      <xdr:rowOff>85725</xdr:rowOff>
    </xdr:to>
    <xdr:pic>
      <xdr:nvPicPr>
        <xdr:cNvPr id="14" name="Grafik 1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8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190500</xdr:colOff>
      <xdr:row>7</xdr:row>
      <xdr:rowOff>190500</xdr:rowOff>
    </xdr:to>
    <xdr:pic>
      <xdr:nvPicPr>
        <xdr:cNvPr id="15" name="Grafik 14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8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190500</xdr:colOff>
      <xdr:row>12</xdr:row>
      <xdr:rowOff>95250</xdr:rowOff>
    </xdr:to>
    <xdr:pic>
      <xdr:nvPicPr>
        <xdr:cNvPr id="16" name="Grafik 15" descr="Julian Weigl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85725</xdr:rowOff>
    </xdr:to>
    <xdr:pic>
      <xdr:nvPicPr>
        <xdr:cNvPr id="17" name="Grafik 1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190500</xdr:colOff>
      <xdr:row>9</xdr:row>
      <xdr:rowOff>190500</xdr:rowOff>
    </xdr:to>
    <xdr:pic>
      <xdr:nvPicPr>
        <xdr:cNvPr id="18" name="Grafik 17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190500</xdr:colOff>
      <xdr:row>14</xdr:row>
      <xdr:rowOff>285750</xdr:rowOff>
    </xdr:to>
    <xdr:pic>
      <xdr:nvPicPr>
        <xdr:cNvPr id="19" name="Grafik 18" descr="Karim Bellarabi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142875</xdr:colOff>
      <xdr:row>11</xdr:row>
      <xdr:rowOff>85725</xdr:rowOff>
    </xdr:to>
    <xdr:pic>
      <xdr:nvPicPr>
        <xdr:cNvPr id="20" name="Grafik 1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142875</xdr:colOff>
      <xdr:row>12</xdr:row>
      <xdr:rowOff>85725</xdr:rowOff>
    </xdr:to>
    <xdr:pic>
      <xdr:nvPicPr>
        <xdr:cNvPr id="21" name="Grafik 20" descr="Marokko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190500</xdr:colOff>
      <xdr:row>11</xdr:row>
      <xdr:rowOff>142875</xdr:rowOff>
    </xdr:to>
    <xdr:pic>
      <xdr:nvPicPr>
        <xdr:cNvPr id="22" name="Grafik 21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190500</xdr:colOff>
      <xdr:row>16</xdr:row>
      <xdr:rowOff>285750</xdr:rowOff>
    </xdr:to>
    <xdr:pic>
      <xdr:nvPicPr>
        <xdr:cNvPr id="23" name="Grafik 22" descr="Naby Keïta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7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142875</xdr:colOff>
      <xdr:row>13</xdr:row>
      <xdr:rowOff>85725</xdr:rowOff>
    </xdr:to>
    <xdr:pic>
      <xdr:nvPicPr>
        <xdr:cNvPr id="24" name="Grafik 23" descr="Guinea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190500</xdr:colOff>
      <xdr:row>13</xdr:row>
      <xdr:rowOff>95250</xdr:rowOff>
    </xdr:to>
    <xdr:pic>
      <xdr:nvPicPr>
        <xdr:cNvPr id="25" name="Grafik 24" descr="RasenBallsport Leipzi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72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190500</xdr:colOff>
      <xdr:row>18</xdr:row>
      <xdr:rowOff>95250</xdr:rowOff>
    </xdr:to>
    <xdr:pic>
      <xdr:nvPicPr>
        <xdr:cNvPr id="26" name="Grafik 25" descr="Mario Götze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4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142875</xdr:colOff>
      <xdr:row>15</xdr:row>
      <xdr:rowOff>85725</xdr:rowOff>
    </xdr:to>
    <xdr:pic>
      <xdr:nvPicPr>
        <xdr:cNvPr id="27" name="Grafik 2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190500</xdr:colOff>
      <xdr:row>15</xdr:row>
      <xdr:rowOff>190500</xdr:rowOff>
    </xdr:to>
    <xdr:pic>
      <xdr:nvPicPr>
        <xdr:cNvPr id="28" name="Grafik 27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4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190500</xdr:colOff>
      <xdr:row>20</xdr:row>
      <xdr:rowOff>95250</xdr:rowOff>
    </xdr:to>
    <xdr:pic>
      <xdr:nvPicPr>
        <xdr:cNvPr id="29" name="Grafik 28" descr="Hakan Calhanoglu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0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142875</xdr:colOff>
      <xdr:row>17</xdr:row>
      <xdr:rowOff>85725</xdr:rowOff>
    </xdr:to>
    <xdr:pic>
      <xdr:nvPicPr>
        <xdr:cNvPr id="30" name="Grafik 29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142875</xdr:colOff>
      <xdr:row>18</xdr:row>
      <xdr:rowOff>85725</xdr:rowOff>
    </xdr:to>
    <xdr:pic>
      <xdr:nvPicPr>
        <xdr:cNvPr id="31" name="Grafik 3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190500</xdr:colOff>
      <xdr:row>17</xdr:row>
      <xdr:rowOff>142875</xdr:rowOff>
    </xdr:to>
    <xdr:pic>
      <xdr:nvPicPr>
        <xdr:cNvPr id="32" name="Grafik 31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05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190500</xdr:colOff>
      <xdr:row>22</xdr:row>
      <xdr:rowOff>95250</xdr:rowOff>
    </xdr:to>
    <xdr:pic>
      <xdr:nvPicPr>
        <xdr:cNvPr id="33" name="Grafik 32" descr="Leon Goretzka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6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142875</xdr:colOff>
      <xdr:row>19</xdr:row>
      <xdr:rowOff>85725</xdr:rowOff>
    </xdr:to>
    <xdr:pic>
      <xdr:nvPicPr>
        <xdr:cNvPr id="34" name="Grafik 3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190500</xdr:colOff>
      <xdr:row>19</xdr:row>
      <xdr:rowOff>190500</xdr:rowOff>
    </xdr:to>
    <xdr:pic>
      <xdr:nvPicPr>
        <xdr:cNvPr id="35" name="Grafik 34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6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190500</xdr:colOff>
      <xdr:row>24</xdr:row>
      <xdr:rowOff>95250</xdr:rowOff>
    </xdr:to>
    <xdr:pic>
      <xdr:nvPicPr>
        <xdr:cNvPr id="36" name="Grafik 35" descr="Julian Brandt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42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142875</xdr:colOff>
      <xdr:row>21</xdr:row>
      <xdr:rowOff>85725</xdr:rowOff>
    </xdr:to>
    <xdr:pic>
      <xdr:nvPicPr>
        <xdr:cNvPr id="37" name="Grafik 3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2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190500</xdr:colOff>
      <xdr:row>21</xdr:row>
      <xdr:rowOff>142875</xdr:rowOff>
    </xdr:to>
    <xdr:pic>
      <xdr:nvPicPr>
        <xdr:cNvPr id="38" name="Grafik 37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429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190500</xdr:colOff>
      <xdr:row>26</xdr:row>
      <xdr:rowOff>285750</xdr:rowOff>
    </xdr:to>
    <xdr:pic>
      <xdr:nvPicPr>
        <xdr:cNvPr id="39" name="Grafik 38" descr="Nabil Bentaleb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19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142875</xdr:colOff>
      <xdr:row>23</xdr:row>
      <xdr:rowOff>85725</xdr:rowOff>
    </xdr:to>
    <xdr:pic>
      <xdr:nvPicPr>
        <xdr:cNvPr id="40" name="Grafik 39" descr="Algerien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9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142875</xdr:colOff>
      <xdr:row>24</xdr:row>
      <xdr:rowOff>85725</xdr:rowOff>
    </xdr:to>
    <xdr:pic>
      <xdr:nvPicPr>
        <xdr:cNvPr id="41" name="Grafik 40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7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190500</xdr:colOff>
      <xdr:row>23</xdr:row>
      <xdr:rowOff>190500</xdr:rowOff>
    </xdr:to>
    <xdr:pic>
      <xdr:nvPicPr>
        <xdr:cNvPr id="42" name="Grafik 41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9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190500</xdr:colOff>
      <xdr:row>28</xdr:row>
      <xdr:rowOff>285750</xdr:rowOff>
    </xdr:to>
    <xdr:pic>
      <xdr:nvPicPr>
        <xdr:cNvPr id="43" name="Grafik 42" descr="Max Meyer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5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142875</xdr:colOff>
      <xdr:row>25</xdr:row>
      <xdr:rowOff>85725</xdr:rowOff>
    </xdr:to>
    <xdr:pic>
      <xdr:nvPicPr>
        <xdr:cNvPr id="44" name="Grafik 4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5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190500</xdr:colOff>
      <xdr:row>26</xdr:row>
      <xdr:rowOff>0</xdr:rowOff>
    </xdr:to>
    <xdr:pic>
      <xdr:nvPicPr>
        <xdr:cNvPr id="45" name="Grafik 44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95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190500</xdr:colOff>
      <xdr:row>30</xdr:row>
      <xdr:rowOff>285750</xdr:rowOff>
    </xdr:to>
    <xdr:pic>
      <xdr:nvPicPr>
        <xdr:cNvPr id="46" name="Grafik 45" descr="Gonzalo Castro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142875</xdr:colOff>
      <xdr:row>27</xdr:row>
      <xdr:rowOff>85725</xdr:rowOff>
    </xdr:to>
    <xdr:pic>
      <xdr:nvPicPr>
        <xdr:cNvPr id="47" name="Grafik 4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142875</xdr:colOff>
      <xdr:row>28</xdr:row>
      <xdr:rowOff>85725</xdr:rowOff>
    </xdr:to>
    <xdr:pic>
      <xdr:nvPicPr>
        <xdr:cNvPr id="48" name="Grafik 47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90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190500</xdr:colOff>
      <xdr:row>27</xdr:row>
      <xdr:rowOff>190500</xdr:rowOff>
    </xdr:to>
    <xdr:pic>
      <xdr:nvPicPr>
        <xdr:cNvPr id="49" name="Grafik 48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2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190500</xdr:colOff>
      <xdr:row>32</xdr:row>
      <xdr:rowOff>285750</xdr:rowOff>
    </xdr:to>
    <xdr:pic>
      <xdr:nvPicPr>
        <xdr:cNvPr id="50" name="Grafik 49" descr="Lars Bender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28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142875</xdr:colOff>
      <xdr:row>29</xdr:row>
      <xdr:rowOff>85725</xdr:rowOff>
    </xdr:to>
    <xdr:pic>
      <xdr:nvPicPr>
        <xdr:cNvPr id="51" name="Grafik 5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28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190500</xdr:colOff>
      <xdr:row>29</xdr:row>
      <xdr:rowOff>142875</xdr:rowOff>
    </xdr:to>
    <xdr:pic>
      <xdr:nvPicPr>
        <xdr:cNvPr id="52" name="Grafik 51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287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190500</xdr:colOff>
      <xdr:row>34</xdr:row>
      <xdr:rowOff>95250</xdr:rowOff>
    </xdr:to>
    <xdr:pic>
      <xdr:nvPicPr>
        <xdr:cNvPr id="53" name="Grafik 52" descr="Kevin Kampl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85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142875</xdr:colOff>
      <xdr:row>31</xdr:row>
      <xdr:rowOff>85725</xdr:rowOff>
    </xdr:to>
    <xdr:pic>
      <xdr:nvPicPr>
        <xdr:cNvPr id="54" name="Grafik 53" descr="Slowenie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5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142875</xdr:colOff>
      <xdr:row>32</xdr:row>
      <xdr:rowOff>85725</xdr:rowOff>
    </xdr:to>
    <xdr:pic>
      <xdr:nvPicPr>
        <xdr:cNvPr id="55" name="Grafik 5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190500</xdr:colOff>
      <xdr:row>31</xdr:row>
      <xdr:rowOff>142875</xdr:rowOff>
    </xdr:to>
    <xdr:pic>
      <xdr:nvPicPr>
        <xdr:cNvPr id="56" name="Grafik 55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858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190500</xdr:colOff>
      <xdr:row>36</xdr:row>
      <xdr:rowOff>95250</xdr:rowOff>
    </xdr:to>
    <xdr:pic>
      <xdr:nvPicPr>
        <xdr:cNvPr id="57" name="Grafik 56" descr="Johannes Geis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62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142875</xdr:colOff>
      <xdr:row>33</xdr:row>
      <xdr:rowOff>85725</xdr:rowOff>
    </xdr:to>
    <xdr:pic>
      <xdr:nvPicPr>
        <xdr:cNvPr id="58" name="Grafik 5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62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190500</xdr:colOff>
      <xdr:row>33</xdr:row>
      <xdr:rowOff>190500</xdr:rowOff>
    </xdr:to>
    <xdr:pic>
      <xdr:nvPicPr>
        <xdr:cNvPr id="59" name="Grafik 58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62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190500</xdr:colOff>
      <xdr:row>38</xdr:row>
      <xdr:rowOff>95250</xdr:rowOff>
    </xdr:to>
    <xdr:pic>
      <xdr:nvPicPr>
        <xdr:cNvPr id="60" name="Grafik 59" descr="Mahmoud Dahoud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38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142875</xdr:colOff>
      <xdr:row>35</xdr:row>
      <xdr:rowOff>85725</xdr:rowOff>
    </xdr:to>
    <xdr:pic>
      <xdr:nvPicPr>
        <xdr:cNvPr id="61" name="Grafik 6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38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142875</xdr:colOff>
      <xdr:row>36</xdr:row>
      <xdr:rowOff>85725</xdr:rowOff>
    </xdr:to>
    <xdr:pic>
      <xdr:nvPicPr>
        <xdr:cNvPr id="62" name="Grafik 61" descr="Syrien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6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114300</xdr:colOff>
      <xdr:row>35</xdr:row>
      <xdr:rowOff>190500</xdr:rowOff>
    </xdr:to>
    <xdr:pic>
      <xdr:nvPicPr>
        <xdr:cNvPr id="63" name="Grafik 62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382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190500</xdr:colOff>
      <xdr:row>40</xdr:row>
      <xdr:rowOff>95250</xdr:rowOff>
    </xdr:to>
    <xdr:pic>
      <xdr:nvPicPr>
        <xdr:cNvPr id="64" name="Grafik 63" descr="Luiz Gustavo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14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142875</xdr:colOff>
      <xdr:row>37</xdr:row>
      <xdr:rowOff>85725</xdr:rowOff>
    </xdr:to>
    <xdr:pic>
      <xdr:nvPicPr>
        <xdr:cNvPr id="65" name="Grafik 64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14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142875</xdr:colOff>
      <xdr:row>38</xdr:row>
      <xdr:rowOff>85725</xdr:rowOff>
    </xdr:to>
    <xdr:pic>
      <xdr:nvPicPr>
        <xdr:cNvPr id="66" name="Grafik 6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52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190500</xdr:colOff>
      <xdr:row>37</xdr:row>
      <xdr:rowOff>190500</xdr:rowOff>
    </xdr:to>
    <xdr:pic>
      <xdr:nvPicPr>
        <xdr:cNvPr id="67" name="Grafik 66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14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190500</xdr:colOff>
      <xdr:row>42</xdr:row>
      <xdr:rowOff>285750</xdr:rowOff>
    </xdr:to>
    <xdr:pic>
      <xdr:nvPicPr>
        <xdr:cNvPr id="68" name="Grafik 67" descr="Shinji Kagawa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0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142875</xdr:colOff>
      <xdr:row>39</xdr:row>
      <xdr:rowOff>85725</xdr:rowOff>
    </xdr:to>
    <xdr:pic>
      <xdr:nvPicPr>
        <xdr:cNvPr id="69" name="Grafik 68" descr="Japa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90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190500</xdr:colOff>
      <xdr:row>39</xdr:row>
      <xdr:rowOff>190500</xdr:rowOff>
    </xdr:to>
    <xdr:pic>
      <xdr:nvPicPr>
        <xdr:cNvPr id="70" name="Grafik 69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90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190500</xdr:colOff>
      <xdr:row>44</xdr:row>
      <xdr:rowOff>285750</xdr:rowOff>
    </xdr:to>
    <xdr:pic>
      <xdr:nvPicPr>
        <xdr:cNvPr id="71" name="Grafik 70" descr="Yunus Malli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6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142875</xdr:colOff>
      <xdr:row>41</xdr:row>
      <xdr:rowOff>85725</xdr:rowOff>
    </xdr:to>
    <xdr:pic>
      <xdr:nvPicPr>
        <xdr:cNvPr id="72" name="Grafik 71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66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142875</xdr:colOff>
      <xdr:row>42</xdr:row>
      <xdr:rowOff>85725</xdr:rowOff>
    </xdr:to>
    <xdr:pic>
      <xdr:nvPicPr>
        <xdr:cNvPr id="73" name="Grafik 7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5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190500</xdr:colOff>
      <xdr:row>42</xdr:row>
      <xdr:rowOff>0</xdr:rowOff>
    </xdr:to>
    <xdr:pic>
      <xdr:nvPicPr>
        <xdr:cNvPr id="74" name="Grafik 73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66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</xdr:col>
      <xdr:colOff>190500</xdr:colOff>
      <xdr:row>46</xdr:row>
      <xdr:rowOff>95250</xdr:rowOff>
    </xdr:to>
    <xdr:pic>
      <xdr:nvPicPr>
        <xdr:cNvPr id="75" name="Grafik 74" descr="Christoph Kramer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4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142875</xdr:colOff>
      <xdr:row>43</xdr:row>
      <xdr:rowOff>85725</xdr:rowOff>
    </xdr:to>
    <xdr:pic>
      <xdr:nvPicPr>
        <xdr:cNvPr id="76" name="Grafik 7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114300</xdr:colOff>
      <xdr:row>43</xdr:row>
      <xdr:rowOff>190500</xdr:rowOff>
    </xdr:to>
    <xdr:pic>
      <xdr:nvPicPr>
        <xdr:cNvPr id="77" name="Grafik 76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240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190500</xdr:colOff>
      <xdr:row>48</xdr:row>
      <xdr:rowOff>95250</xdr:rowOff>
    </xdr:to>
    <xdr:pic>
      <xdr:nvPicPr>
        <xdr:cNvPr id="78" name="Grafik 77" descr="Thorgan Hazard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00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142875</xdr:colOff>
      <xdr:row>45</xdr:row>
      <xdr:rowOff>85725</xdr:rowOff>
    </xdr:to>
    <xdr:pic>
      <xdr:nvPicPr>
        <xdr:cNvPr id="79" name="Grafik 78" descr="Belgien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00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114300</xdr:colOff>
      <xdr:row>45</xdr:row>
      <xdr:rowOff>190500</xdr:rowOff>
    </xdr:to>
    <xdr:pic>
      <xdr:nvPicPr>
        <xdr:cNvPr id="80" name="Grafik 79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002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190500</xdr:colOff>
      <xdr:row>50</xdr:row>
      <xdr:rowOff>95250</xdr:rowOff>
    </xdr:to>
    <xdr:pic>
      <xdr:nvPicPr>
        <xdr:cNvPr id="81" name="Grafik 80" descr="Riechedly Bazoer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76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142875</xdr:colOff>
      <xdr:row>47</xdr:row>
      <xdr:rowOff>85725</xdr:rowOff>
    </xdr:to>
    <xdr:pic>
      <xdr:nvPicPr>
        <xdr:cNvPr id="82" name="Grafik 81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76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142875</xdr:colOff>
      <xdr:row>48</xdr:row>
      <xdr:rowOff>85725</xdr:rowOff>
    </xdr:to>
    <xdr:pic>
      <xdr:nvPicPr>
        <xdr:cNvPr id="83" name="Grafik 82" descr="Curacao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190500</xdr:colOff>
      <xdr:row>47</xdr:row>
      <xdr:rowOff>190500</xdr:rowOff>
    </xdr:to>
    <xdr:pic>
      <xdr:nvPicPr>
        <xdr:cNvPr id="84" name="Grafik 83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76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3</xdr:col>
      <xdr:colOff>190500</xdr:colOff>
      <xdr:row>52</xdr:row>
      <xdr:rowOff>95250</xdr:rowOff>
    </xdr:to>
    <xdr:pic>
      <xdr:nvPicPr>
        <xdr:cNvPr id="85" name="Grafik 84" descr="Josuha Guilavogui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2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85725</xdr:rowOff>
    </xdr:to>
    <xdr:pic>
      <xdr:nvPicPr>
        <xdr:cNvPr id="86" name="Grafik 85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2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142875</xdr:colOff>
      <xdr:row>50</xdr:row>
      <xdr:rowOff>85725</xdr:rowOff>
    </xdr:to>
    <xdr:pic>
      <xdr:nvPicPr>
        <xdr:cNvPr id="87" name="Grafik 86" descr="Guinea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0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190500</xdr:colOff>
      <xdr:row>49</xdr:row>
      <xdr:rowOff>190500</xdr:rowOff>
    </xdr:to>
    <xdr:pic>
      <xdr:nvPicPr>
        <xdr:cNvPr id="88" name="Grafik 87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52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190500</xdr:colOff>
      <xdr:row>54</xdr:row>
      <xdr:rowOff>95250</xdr:rowOff>
    </xdr:to>
    <xdr:pic>
      <xdr:nvPicPr>
        <xdr:cNvPr id="89" name="Grafik 88" descr="Maximilian Arnold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28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142875</xdr:colOff>
      <xdr:row>51</xdr:row>
      <xdr:rowOff>85725</xdr:rowOff>
    </xdr:to>
    <xdr:pic>
      <xdr:nvPicPr>
        <xdr:cNvPr id="90" name="Grafik 8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8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190500</xdr:colOff>
      <xdr:row>51</xdr:row>
      <xdr:rowOff>190500</xdr:rowOff>
    </xdr:to>
    <xdr:pic>
      <xdr:nvPicPr>
        <xdr:cNvPr id="91" name="Grafik 90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28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190500</xdr:colOff>
      <xdr:row>56</xdr:row>
      <xdr:rowOff>95250</xdr:rowOff>
    </xdr:to>
    <xdr:pic>
      <xdr:nvPicPr>
        <xdr:cNvPr id="92" name="Grafik 91" descr="Serge Gnabry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142875</xdr:colOff>
      <xdr:row>53</xdr:row>
      <xdr:rowOff>85725</xdr:rowOff>
    </xdr:to>
    <xdr:pic>
      <xdr:nvPicPr>
        <xdr:cNvPr id="93" name="Grafik 9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142875</xdr:colOff>
      <xdr:row>54</xdr:row>
      <xdr:rowOff>85725</xdr:rowOff>
    </xdr:to>
    <xdr:pic>
      <xdr:nvPicPr>
        <xdr:cNvPr id="94" name="Grafik 93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43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123825</xdr:colOff>
      <xdr:row>53</xdr:row>
      <xdr:rowOff>190500</xdr:rowOff>
    </xdr:to>
    <xdr:pic>
      <xdr:nvPicPr>
        <xdr:cNvPr id="95" name="Grafik 94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3</xdr:col>
      <xdr:colOff>190500</xdr:colOff>
      <xdr:row>58</xdr:row>
      <xdr:rowOff>285750</xdr:rowOff>
    </xdr:to>
    <xdr:pic>
      <xdr:nvPicPr>
        <xdr:cNvPr id="96" name="Grafik 95" descr="Vladimír Darida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1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142875</xdr:colOff>
      <xdr:row>55</xdr:row>
      <xdr:rowOff>85725</xdr:rowOff>
    </xdr:to>
    <xdr:pic>
      <xdr:nvPicPr>
        <xdr:cNvPr id="97" name="Grafik 96" descr="Tschechien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1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190500</xdr:colOff>
      <xdr:row>55</xdr:row>
      <xdr:rowOff>180975</xdr:rowOff>
    </xdr:to>
    <xdr:pic>
      <xdr:nvPicPr>
        <xdr:cNvPr id="98" name="Grafik 97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812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3</xdr:col>
      <xdr:colOff>190500</xdr:colOff>
      <xdr:row>60</xdr:row>
      <xdr:rowOff>285750</xdr:rowOff>
    </xdr:to>
    <xdr:pic>
      <xdr:nvPicPr>
        <xdr:cNvPr id="99" name="Grafik 98" descr="Walace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7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142875</xdr:colOff>
      <xdr:row>57</xdr:row>
      <xdr:rowOff>85725</xdr:rowOff>
    </xdr:to>
    <xdr:pic>
      <xdr:nvPicPr>
        <xdr:cNvPr id="100" name="Grafik 99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7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190500</xdr:colOff>
      <xdr:row>57</xdr:row>
      <xdr:rowOff>133350</xdr:rowOff>
    </xdr:to>
    <xdr:pic>
      <xdr:nvPicPr>
        <xdr:cNvPr id="101" name="Grafik 100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574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190500</xdr:colOff>
      <xdr:row>62</xdr:row>
      <xdr:rowOff>95250</xdr:rowOff>
    </xdr:to>
    <xdr:pic>
      <xdr:nvPicPr>
        <xdr:cNvPr id="102" name="Grafik 101" descr="Franck Ribéry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14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142875</xdr:colOff>
      <xdr:row>59</xdr:row>
      <xdr:rowOff>85725</xdr:rowOff>
    </xdr:to>
    <xdr:pic>
      <xdr:nvPicPr>
        <xdr:cNvPr id="103" name="Grafik 102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14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190500</xdr:colOff>
      <xdr:row>59</xdr:row>
      <xdr:rowOff>190500</xdr:rowOff>
    </xdr:to>
    <xdr:pic>
      <xdr:nvPicPr>
        <xdr:cNvPr id="104" name="Grafik 103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14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190500</xdr:colOff>
      <xdr:row>64</xdr:row>
      <xdr:rowOff>95250</xdr:rowOff>
    </xdr:to>
    <xdr:pic>
      <xdr:nvPicPr>
        <xdr:cNvPr id="105" name="Grafik 104" descr="Patrick Herrman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90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142875</xdr:colOff>
      <xdr:row>61</xdr:row>
      <xdr:rowOff>85725</xdr:rowOff>
    </xdr:to>
    <xdr:pic>
      <xdr:nvPicPr>
        <xdr:cNvPr id="106" name="Grafik 10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90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114300</xdr:colOff>
      <xdr:row>61</xdr:row>
      <xdr:rowOff>190500</xdr:rowOff>
    </xdr:to>
    <xdr:pic>
      <xdr:nvPicPr>
        <xdr:cNvPr id="107" name="Grafik 106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907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3</xdr:col>
      <xdr:colOff>190500</xdr:colOff>
      <xdr:row>66</xdr:row>
      <xdr:rowOff>95250</xdr:rowOff>
    </xdr:to>
    <xdr:pic>
      <xdr:nvPicPr>
        <xdr:cNvPr id="108" name="Grafik 107" descr="Sebastian Rod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6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142875</xdr:colOff>
      <xdr:row>63</xdr:row>
      <xdr:rowOff>85725</xdr:rowOff>
    </xdr:to>
    <xdr:pic>
      <xdr:nvPicPr>
        <xdr:cNvPr id="109" name="Grafik 10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66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190500</xdr:colOff>
      <xdr:row>63</xdr:row>
      <xdr:rowOff>190500</xdr:rowOff>
    </xdr:to>
    <xdr:pic>
      <xdr:nvPicPr>
        <xdr:cNvPr id="110" name="Grafik 109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66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3</xdr:col>
      <xdr:colOff>190500</xdr:colOff>
      <xdr:row>68</xdr:row>
      <xdr:rowOff>95250</xdr:rowOff>
    </xdr:to>
    <xdr:pic>
      <xdr:nvPicPr>
        <xdr:cNvPr id="111" name="Grafik 110" descr="Charles Aránguiz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43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142875</xdr:colOff>
      <xdr:row>65</xdr:row>
      <xdr:rowOff>85725</xdr:rowOff>
    </xdr:to>
    <xdr:pic>
      <xdr:nvPicPr>
        <xdr:cNvPr id="112" name="Grafik 111" descr="Chile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43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190500</xdr:colOff>
      <xdr:row>65</xdr:row>
      <xdr:rowOff>142875</xdr:rowOff>
    </xdr:to>
    <xdr:pic>
      <xdr:nvPicPr>
        <xdr:cNvPr id="113" name="Grafik 112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431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3</xdr:col>
      <xdr:colOff>190500</xdr:colOff>
      <xdr:row>70</xdr:row>
      <xdr:rowOff>95250</xdr:rowOff>
    </xdr:to>
    <xdr:pic>
      <xdr:nvPicPr>
        <xdr:cNvPr id="114" name="Grafik 113" descr="Alessandro Schöpf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9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142875</xdr:colOff>
      <xdr:row>67</xdr:row>
      <xdr:rowOff>85725</xdr:rowOff>
    </xdr:to>
    <xdr:pic>
      <xdr:nvPicPr>
        <xdr:cNvPr id="115" name="Grafik 114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19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190500</xdr:colOff>
      <xdr:row>67</xdr:row>
      <xdr:rowOff>190500</xdr:rowOff>
    </xdr:to>
    <xdr:pic>
      <xdr:nvPicPr>
        <xdr:cNvPr id="116" name="Grafik 115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19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3</xdr:col>
      <xdr:colOff>190500</xdr:colOff>
      <xdr:row>72</xdr:row>
      <xdr:rowOff>95250</xdr:rowOff>
    </xdr:to>
    <xdr:pic>
      <xdr:nvPicPr>
        <xdr:cNvPr id="117" name="Grafik 116" descr="Benjamin Stambouli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5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142875</xdr:colOff>
      <xdr:row>69</xdr:row>
      <xdr:rowOff>85725</xdr:rowOff>
    </xdr:to>
    <xdr:pic>
      <xdr:nvPicPr>
        <xdr:cNvPr id="118" name="Grafik 117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95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190500</xdr:colOff>
      <xdr:row>69</xdr:row>
      <xdr:rowOff>190500</xdr:rowOff>
    </xdr:to>
    <xdr:pic>
      <xdr:nvPicPr>
        <xdr:cNvPr id="119" name="Grafik 118" descr="FC Schalke 04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95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3</xdr:col>
      <xdr:colOff>190500</xdr:colOff>
      <xdr:row>74</xdr:row>
      <xdr:rowOff>95250</xdr:rowOff>
    </xdr:to>
    <xdr:pic>
      <xdr:nvPicPr>
        <xdr:cNvPr id="120" name="Grafik 119" descr="Marc Stendera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71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142875</xdr:colOff>
      <xdr:row>71</xdr:row>
      <xdr:rowOff>85725</xdr:rowOff>
    </xdr:to>
    <xdr:pic>
      <xdr:nvPicPr>
        <xdr:cNvPr id="121" name="Grafik 12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71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190500</xdr:colOff>
      <xdr:row>71</xdr:row>
      <xdr:rowOff>190500</xdr:rowOff>
    </xdr:to>
    <xdr:pic>
      <xdr:nvPicPr>
        <xdr:cNvPr id="122" name="Grafik 121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5717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3</xdr:col>
      <xdr:colOff>190500</xdr:colOff>
      <xdr:row>76</xdr:row>
      <xdr:rowOff>95250</xdr:rowOff>
    </xdr:to>
    <xdr:pic>
      <xdr:nvPicPr>
        <xdr:cNvPr id="123" name="Grafik 122" descr="Nadiem Amiri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142875</xdr:colOff>
      <xdr:row>73</xdr:row>
      <xdr:rowOff>85725</xdr:rowOff>
    </xdr:to>
    <xdr:pic>
      <xdr:nvPicPr>
        <xdr:cNvPr id="124" name="Grafik 12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7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142875</xdr:colOff>
      <xdr:row>74</xdr:row>
      <xdr:rowOff>85725</xdr:rowOff>
    </xdr:to>
    <xdr:pic>
      <xdr:nvPicPr>
        <xdr:cNvPr id="125" name="Grafik 124" descr="Afghanista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86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161925</xdr:colOff>
      <xdr:row>73</xdr:row>
      <xdr:rowOff>190500</xdr:rowOff>
    </xdr:to>
    <xdr:pic>
      <xdr:nvPicPr>
        <xdr:cNvPr id="126" name="Grafik 125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479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190500</xdr:colOff>
      <xdr:row>78</xdr:row>
      <xdr:rowOff>95250</xdr:rowOff>
    </xdr:to>
    <xdr:pic>
      <xdr:nvPicPr>
        <xdr:cNvPr id="127" name="Grafik 126" descr="Sebastian Rudy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24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142875</xdr:colOff>
      <xdr:row>75</xdr:row>
      <xdr:rowOff>85725</xdr:rowOff>
    </xdr:to>
    <xdr:pic>
      <xdr:nvPicPr>
        <xdr:cNvPr id="128" name="Grafik 12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24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161925</xdr:colOff>
      <xdr:row>75</xdr:row>
      <xdr:rowOff>190500</xdr:rowOff>
    </xdr:to>
    <xdr:pic>
      <xdr:nvPicPr>
        <xdr:cNvPr id="129" name="Grafik 128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241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190500</xdr:colOff>
      <xdr:row>80</xdr:row>
      <xdr:rowOff>95250</xdr:rowOff>
    </xdr:to>
    <xdr:pic>
      <xdr:nvPicPr>
        <xdr:cNvPr id="130" name="Grafik 129" descr="Zlatko Junuzovic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00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142875</xdr:colOff>
      <xdr:row>77</xdr:row>
      <xdr:rowOff>85725</xdr:rowOff>
    </xdr:to>
    <xdr:pic>
      <xdr:nvPicPr>
        <xdr:cNvPr id="131" name="Grafik 130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00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123825</xdr:colOff>
      <xdr:row>77</xdr:row>
      <xdr:rowOff>190500</xdr:rowOff>
    </xdr:to>
    <xdr:pic>
      <xdr:nvPicPr>
        <xdr:cNvPr id="132" name="Grafik 131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003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190500</xdr:colOff>
      <xdr:row>82</xdr:row>
      <xdr:rowOff>95250</xdr:rowOff>
    </xdr:to>
    <xdr:pic>
      <xdr:nvPicPr>
        <xdr:cNvPr id="133" name="Grafik 132" descr="Fabian Johnson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76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142875</xdr:colOff>
      <xdr:row>79</xdr:row>
      <xdr:rowOff>85725</xdr:rowOff>
    </xdr:to>
    <xdr:pic>
      <xdr:nvPicPr>
        <xdr:cNvPr id="134" name="Grafik 133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76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142875</xdr:colOff>
      <xdr:row>80</xdr:row>
      <xdr:rowOff>85725</xdr:rowOff>
    </xdr:to>
    <xdr:pic>
      <xdr:nvPicPr>
        <xdr:cNvPr id="135" name="Grafik 13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14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114300</xdr:colOff>
      <xdr:row>79</xdr:row>
      <xdr:rowOff>190500</xdr:rowOff>
    </xdr:to>
    <xdr:pic>
      <xdr:nvPicPr>
        <xdr:cNvPr id="136" name="Grafik 135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765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190500</xdr:colOff>
      <xdr:row>83</xdr:row>
      <xdr:rowOff>476250</xdr:rowOff>
    </xdr:to>
    <xdr:pic>
      <xdr:nvPicPr>
        <xdr:cNvPr id="137" name="Grafik 136" descr="Lewis Holtby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2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142875</xdr:colOff>
      <xdr:row>81</xdr:row>
      <xdr:rowOff>85725</xdr:rowOff>
    </xdr:to>
    <xdr:pic>
      <xdr:nvPicPr>
        <xdr:cNvPr id="138" name="Grafik 13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52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142875</xdr:colOff>
      <xdr:row>82</xdr:row>
      <xdr:rowOff>85725</xdr:rowOff>
    </xdr:to>
    <xdr:pic>
      <xdr:nvPicPr>
        <xdr:cNvPr id="139" name="Grafik 138" descr="England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90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190500</xdr:colOff>
      <xdr:row>81</xdr:row>
      <xdr:rowOff>133350</xdr:rowOff>
    </xdr:to>
    <xdr:pic>
      <xdr:nvPicPr>
        <xdr:cNvPr id="140" name="Grafik 139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527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190500</xdr:colOff>
      <xdr:row>85</xdr:row>
      <xdr:rowOff>285750</xdr:rowOff>
    </xdr:to>
    <xdr:pic>
      <xdr:nvPicPr>
        <xdr:cNvPr id="141" name="Grafik 140" descr="Julian Baumgartlinger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28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142875</xdr:colOff>
      <xdr:row>83</xdr:row>
      <xdr:rowOff>85725</xdr:rowOff>
    </xdr:to>
    <xdr:pic>
      <xdr:nvPicPr>
        <xdr:cNvPr id="142" name="Grafik 141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28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190500</xdr:colOff>
      <xdr:row>83</xdr:row>
      <xdr:rowOff>142875</xdr:rowOff>
    </xdr:to>
    <xdr:pic>
      <xdr:nvPicPr>
        <xdr:cNvPr id="143" name="Grafik 142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289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3</xdr:col>
      <xdr:colOff>190500</xdr:colOff>
      <xdr:row>88</xdr:row>
      <xdr:rowOff>95250</xdr:rowOff>
    </xdr:to>
    <xdr:pic>
      <xdr:nvPicPr>
        <xdr:cNvPr id="144" name="Grafik 143" descr="Ibrahima Traoré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24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142875</xdr:colOff>
      <xdr:row>85</xdr:row>
      <xdr:rowOff>85725</xdr:rowOff>
    </xdr:to>
    <xdr:pic>
      <xdr:nvPicPr>
        <xdr:cNvPr id="145" name="Grafik 144" descr="Guinea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24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142875</xdr:colOff>
      <xdr:row>86</xdr:row>
      <xdr:rowOff>85725</xdr:rowOff>
    </xdr:to>
    <xdr:pic>
      <xdr:nvPicPr>
        <xdr:cNvPr id="146" name="Grafik 145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2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114300</xdr:colOff>
      <xdr:row>85</xdr:row>
      <xdr:rowOff>190500</xdr:rowOff>
    </xdr:to>
    <xdr:pic>
      <xdr:nvPicPr>
        <xdr:cNvPr id="147" name="Grafik 146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242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3</xdr:col>
      <xdr:colOff>190500</xdr:colOff>
      <xdr:row>90</xdr:row>
      <xdr:rowOff>95250</xdr:rowOff>
    </xdr:to>
    <xdr:pic>
      <xdr:nvPicPr>
        <xdr:cNvPr id="148" name="Grafik 147" descr="Daniel Didavi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00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142875</xdr:colOff>
      <xdr:row>87</xdr:row>
      <xdr:rowOff>85725</xdr:rowOff>
    </xdr:to>
    <xdr:pic>
      <xdr:nvPicPr>
        <xdr:cNvPr id="149" name="Grafik 14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0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190500</xdr:colOff>
      <xdr:row>87</xdr:row>
      <xdr:rowOff>190500</xdr:rowOff>
    </xdr:to>
    <xdr:pic>
      <xdr:nvPicPr>
        <xdr:cNvPr id="150" name="Grafik 149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00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3</xdr:col>
      <xdr:colOff>190500</xdr:colOff>
      <xdr:row>92</xdr:row>
      <xdr:rowOff>285750</xdr:rowOff>
    </xdr:to>
    <xdr:pic>
      <xdr:nvPicPr>
        <xdr:cNvPr id="151" name="Grafik 150" descr="Marco Fabián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76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142875</xdr:colOff>
      <xdr:row>89</xdr:row>
      <xdr:rowOff>85725</xdr:rowOff>
    </xdr:to>
    <xdr:pic>
      <xdr:nvPicPr>
        <xdr:cNvPr id="152" name="Grafik 151" descr="Mexiko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76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190500</xdr:colOff>
      <xdr:row>89</xdr:row>
      <xdr:rowOff>190500</xdr:rowOff>
    </xdr:to>
    <xdr:pic>
      <xdr:nvPicPr>
        <xdr:cNvPr id="153" name="Grafik 152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7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3</xdr:col>
      <xdr:colOff>190500</xdr:colOff>
      <xdr:row>94</xdr:row>
      <xdr:rowOff>285750</xdr:rowOff>
    </xdr:to>
    <xdr:pic>
      <xdr:nvPicPr>
        <xdr:cNvPr id="154" name="Grafik 153" descr="Lukas Rupp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52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142875</xdr:colOff>
      <xdr:row>91</xdr:row>
      <xdr:rowOff>85725</xdr:rowOff>
    </xdr:to>
    <xdr:pic>
      <xdr:nvPicPr>
        <xdr:cNvPr id="155" name="Grafik 15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2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161925</xdr:colOff>
      <xdr:row>92</xdr:row>
      <xdr:rowOff>0</xdr:rowOff>
    </xdr:to>
    <xdr:pic>
      <xdr:nvPicPr>
        <xdr:cNvPr id="156" name="Grafik 155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528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3</xdr:col>
      <xdr:colOff>190500</xdr:colOff>
      <xdr:row>95</xdr:row>
      <xdr:rowOff>476250</xdr:rowOff>
    </xdr:to>
    <xdr:pic>
      <xdr:nvPicPr>
        <xdr:cNvPr id="157" name="Grafik 156" descr="Leonardo Bittencourt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9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142875</xdr:colOff>
      <xdr:row>93</xdr:row>
      <xdr:rowOff>85725</xdr:rowOff>
    </xdr:to>
    <xdr:pic>
      <xdr:nvPicPr>
        <xdr:cNvPr id="158" name="Grafik 15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09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142875</xdr:colOff>
      <xdr:row>94</xdr:row>
      <xdr:rowOff>85725</xdr:rowOff>
    </xdr:to>
    <xdr:pic>
      <xdr:nvPicPr>
        <xdr:cNvPr id="159" name="Grafik 158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8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171450</xdr:colOff>
      <xdr:row>93</xdr:row>
      <xdr:rowOff>190500</xdr:rowOff>
    </xdr:to>
    <xdr:pic>
      <xdr:nvPicPr>
        <xdr:cNvPr id="160" name="Grafik 159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099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3</xdr:col>
      <xdr:colOff>190500</xdr:colOff>
      <xdr:row>98</xdr:row>
      <xdr:rowOff>95250</xdr:rowOff>
    </xdr:to>
    <xdr:pic>
      <xdr:nvPicPr>
        <xdr:cNvPr id="161" name="Grafik 160" descr="Jean-Philippe Gbamin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6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142875</xdr:colOff>
      <xdr:row>95</xdr:row>
      <xdr:rowOff>85725</xdr:rowOff>
    </xdr:to>
    <xdr:pic>
      <xdr:nvPicPr>
        <xdr:cNvPr id="162" name="Grafik 161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86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142875</xdr:colOff>
      <xdr:row>96</xdr:row>
      <xdr:rowOff>85725</xdr:rowOff>
    </xdr:to>
    <xdr:pic>
      <xdr:nvPicPr>
        <xdr:cNvPr id="163" name="Grafik 162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43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190500</xdr:colOff>
      <xdr:row>95</xdr:row>
      <xdr:rowOff>190500</xdr:rowOff>
    </xdr:to>
    <xdr:pic>
      <xdr:nvPicPr>
        <xdr:cNvPr id="164" name="Grafik 163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86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3</xdr:col>
      <xdr:colOff>200025</xdr:colOff>
      <xdr:row>101</xdr:row>
      <xdr:rowOff>95250</xdr:rowOff>
    </xdr:to>
    <xdr:pic>
      <xdr:nvPicPr>
        <xdr:cNvPr id="165" name="Grafik 164" descr="Kai Havertz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814000"/>
          <a:ext cx="96202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142875</xdr:colOff>
      <xdr:row>97</xdr:row>
      <xdr:rowOff>85725</xdr:rowOff>
    </xdr:to>
    <xdr:pic>
      <xdr:nvPicPr>
        <xdr:cNvPr id="166" name="Grafik 16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81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190500</xdr:colOff>
      <xdr:row>97</xdr:row>
      <xdr:rowOff>142875</xdr:rowOff>
    </xdr:to>
    <xdr:pic>
      <xdr:nvPicPr>
        <xdr:cNvPr id="167" name="Grafik 166" descr="Bayer 04 Leverkusen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814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3</xdr:col>
      <xdr:colOff>190500</xdr:colOff>
      <xdr:row>102</xdr:row>
      <xdr:rowOff>285750</xdr:rowOff>
    </xdr:to>
    <xdr:pic>
      <xdr:nvPicPr>
        <xdr:cNvPr id="168" name="Grafik 167" descr="Nuri Sahin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38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142875</xdr:colOff>
      <xdr:row>99</xdr:row>
      <xdr:rowOff>85725</xdr:rowOff>
    </xdr:to>
    <xdr:pic>
      <xdr:nvPicPr>
        <xdr:cNvPr id="169" name="Grafik 168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38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142875</xdr:colOff>
      <xdr:row>100</xdr:row>
      <xdr:rowOff>85725</xdr:rowOff>
    </xdr:to>
    <xdr:pic>
      <xdr:nvPicPr>
        <xdr:cNvPr id="170" name="Grafik 16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57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190500</xdr:colOff>
      <xdr:row>100</xdr:row>
      <xdr:rowOff>0</xdr:rowOff>
    </xdr:to>
    <xdr:pic>
      <xdr:nvPicPr>
        <xdr:cNvPr id="171" name="Grafik 170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38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3</xdr:col>
      <xdr:colOff>190500</xdr:colOff>
      <xdr:row>104</xdr:row>
      <xdr:rowOff>95250</xdr:rowOff>
    </xdr:to>
    <xdr:pic>
      <xdr:nvPicPr>
        <xdr:cNvPr id="172" name="Grafik 171" descr="Marcel Risse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95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142875</xdr:colOff>
      <xdr:row>101</xdr:row>
      <xdr:rowOff>85725</xdr:rowOff>
    </xdr:to>
    <xdr:pic>
      <xdr:nvPicPr>
        <xdr:cNvPr id="173" name="Grafik 17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95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171450</xdr:colOff>
      <xdr:row>101</xdr:row>
      <xdr:rowOff>190500</xdr:rowOff>
    </xdr:to>
    <xdr:pic>
      <xdr:nvPicPr>
        <xdr:cNvPr id="174" name="Grafik 173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957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3</xdr:col>
      <xdr:colOff>190500</xdr:colOff>
      <xdr:row>106</xdr:row>
      <xdr:rowOff>95250</xdr:rowOff>
    </xdr:to>
    <xdr:pic>
      <xdr:nvPicPr>
        <xdr:cNvPr id="175" name="Grafik 174" descr="Ja-Cheol Koo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71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142875</xdr:colOff>
      <xdr:row>103</xdr:row>
      <xdr:rowOff>85725</xdr:rowOff>
    </xdr:to>
    <xdr:pic>
      <xdr:nvPicPr>
        <xdr:cNvPr id="176" name="Grafik 175" descr="Südkorea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71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142875</xdr:colOff>
      <xdr:row>103</xdr:row>
      <xdr:rowOff>190500</xdr:rowOff>
    </xdr:to>
    <xdr:pic>
      <xdr:nvPicPr>
        <xdr:cNvPr id="177" name="Grafik 176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719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3</xdr:col>
      <xdr:colOff>190500</xdr:colOff>
      <xdr:row>108</xdr:row>
      <xdr:rowOff>95250</xdr:rowOff>
    </xdr:to>
    <xdr:pic>
      <xdr:nvPicPr>
        <xdr:cNvPr id="178" name="Grafik 177" descr="Thomas Delaney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48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142875</xdr:colOff>
      <xdr:row>105</xdr:row>
      <xdr:rowOff>85725</xdr:rowOff>
    </xdr:to>
    <xdr:pic>
      <xdr:nvPicPr>
        <xdr:cNvPr id="179" name="Grafik 178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48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142875</xdr:colOff>
      <xdr:row>106</xdr:row>
      <xdr:rowOff>85725</xdr:rowOff>
    </xdr:to>
    <xdr:pic>
      <xdr:nvPicPr>
        <xdr:cNvPr id="180" name="Grafik 179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86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123825</xdr:colOff>
      <xdr:row>105</xdr:row>
      <xdr:rowOff>190500</xdr:rowOff>
    </xdr:to>
    <xdr:pic>
      <xdr:nvPicPr>
        <xdr:cNvPr id="181" name="Grafik 180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481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3</xdr:col>
      <xdr:colOff>190500</xdr:colOff>
      <xdr:row>110</xdr:row>
      <xdr:rowOff>95250</xdr:rowOff>
    </xdr:to>
    <xdr:pic>
      <xdr:nvPicPr>
        <xdr:cNvPr id="182" name="Grafik 181" descr="Kerem Demirbay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24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142875</xdr:colOff>
      <xdr:row>107</xdr:row>
      <xdr:rowOff>85725</xdr:rowOff>
    </xdr:to>
    <xdr:pic>
      <xdr:nvPicPr>
        <xdr:cNvPr id="183" name="Grafik 18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24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161925</xdr:colOff>
      <xdr:row>107</xdr:row>
      <xdr:rowOff>190500</xdr:rowOff>
    </xdr:to>
    <xdr:pic>
      <xdr:nvPicPr>
        <xdr:cNvPr id="184" name="Grafik 183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243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3</xdr:col>
      <xdr:colOff>190500</xdr:colOff>
      <xdr:row>112</xdr:row>
      <xdr:rowOff>285750</xdr:rowOff>
    </xdr:to>
    <xdr:pic>
      <xdr:nvPicPr>
        <xdr:cNvPr id="185" name="Grafik 184" descr="Per Ciljan Skjelbred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00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142875</xdr:colOff>
      <xdr:row>109</xdr:row>
      <xdr:rowOff>85725</xdr:rowOff>
    </xdr:to>
    <xdr:pic>
      <xdr:nvPicPr>
        <xdr:cNvPr id="186" name="Grafik 185" descr="Norwegen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00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190500</xdr:colOff>
      <xdr:row>109</xdr:row>
      <xdr:rowOff>180975</xdr:rowOff>
    </xdr:to>
    <xdr:pic>
      <xdr:nvPicPr>
        <xdr:cNvPr id="187" name="Grafik 186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005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3</xdr:col>
      <xdr:colOff>190500</xdr:colOff>
      <xdr:row>114</xdr:row>
      <xdr:rowOff>285750</xdr:rowOff>
    </xdr:to>
    <xdr:pic>
      <xdr:nvPicPr>
        <xdr:cNvPr id="188" name="Grafik 187" descr="Vieirinha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76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142875</xdr:colOff>
      <xdr:row>111</xdr:row>
      <xdr:rowOff>85725</xdr:rowOff>
    </xdr:to>
    <xdr:pic>
      <xdr:nvPicPr>
        <xdr:cNvPr id="189" name="Grafik 188" descr="Portugal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76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190500</xdr:colOff>
      <xdr:row>112</xdr:row>
      <xdr:rowOff>0</xdr:rowOff>
    </xdr:to>
    <xdr:pic>
      <xdr:nvPicPr>
        <xdr:cNvPr id="190" name="Grafik 189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76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3</xdr:col>
      <xdr:colOff>190500</xdr:colOff>
      <xdr:row>116</xdr:row>
      <xdr:rowOff>95250</xdr:rowOff>
    </xdr:to>
    <xdr:pic>
      <xdr:nvPicPr>
        <xdr:cNvPr id="191" name="Grafik 190" descr="Danny Latza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33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142875</xdr:colOff>
      <xdr:row>113</xdr:row>
      <xdr:rowOff>85725</xdr:rowOff>
    </xdr:to>
    <xdr:pic>
      <xdr:nvPicPr>
        <xdr:cNvPr id="192" name="Grafik 19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33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190500</xdr:colOff>
      <xdr:row>113</xdr:row>
      <xdr:rowOff>190500</xdr:rowOff>
    </xdr:to>
    <xdr:pic>
      <xdr:nvPicPr>
        <xdr:cNvPr id="193" name="Grafik 192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33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3</xdr:col>
      <xdr:colOff>190500</xdr:colOff>
      <xdr:row>118</xdr:row>
      <xdr:rowOff>95250</xdr:rowOff>
    </xdr:to>
    <xdr:pic>
      <xdr:nvPicPr>
        <xdr:cNvPr id="194" name="Grafik 193" descr="Stefan Ilsanker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10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142875</xdr:colOff>
      <xdr:row>115</xdr:row>
      <xdr:rowOff>85725</xdr:rowOff>
    </xdr:to>
    <xdr:pic>
      <xdr:nvPicPr>
        <xdr:cNvPr id="195" name="Grafik 194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10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190500</xdr:colOff>
      <xdr:row>115</xdr:row>
      <xdr:rowOff>95250</xdr:rowOff>
    </xdr:to>
    <xdr:pic>
      <xdr:nvPicPr>
        <xdr:cNvPr id="196" name="Grafik 195" descr="RasenBallsport Leipzi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100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3</xdr:col>
      <xdr:colOff>190500</xdr:colOff>
      <xdr:row>120</xdr:row>
      <xdr:rowOff>95250</xdr:rowOff>
    </xdr:to>
    <xdr:pic>
      <xdr:nvPicPr>
        <xdr:cNvPr id="197" name="Grafik 196" descr="Marco Höger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86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142875</xdr:colOff>
      <xdr:row>117</xdr:row>
      <xdr:rowOff>85725</xdr:rowOff>
    </xdr:to>
    <xdr:pic>
      <xdr:nvPicPr>
        <xdr:cNvPr id="198" name="Grafik 19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86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171450</xdr:colOff>
      <xdr:row>117</xdr:row>
      <xdr:rowOff>190500</xdr:rowOff>
    </xdr:to>
    <xdr:pic>
      <xdr:nvPicPr>
        <xdr:cNvPr id="199" name="Grafik 198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862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3</xdr:col>
      <xdr:colOff>190500</xdr:colOff>
      <xdr:row>122</xdr:row>
      <xdr:rowOff>95250</xdr:rowOff>
    </xdr:to>
    <xdr:pic>
      <xdr:nvPicPr>
        <xdr:cNvPr id="200" name="Grafik 199" descr="Diego Demme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62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142875</xdr:colOff>
      <xdr:row>119</xdr:row>
      <xdr:rowOff>85725</xdr:rowOff>
    </xdr:to>
    <xdr:pic>
      <xdr:nvPicPr>
        <xdr:cNvPr id="201" name="Grafik 20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62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142875</xdr:colOff>
      <xdr:row>120</xdr:row>
      <xdr:rowOff>85725</xdr:rowOff>
    </xdr:to>
    <xdr:pic>
      <xdr:nvPicPr>
        <xdr:cNvPr id="202" name="Grafik 201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00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190500</xdr:colOff>
      <xdr:row>119</xdr:row>
      <xdr:rowOff>95250</xdr:rowOff>
    </xdr:to>
    <xdr:pic>
      <xdr:nvPicPr>
        <xdr:cNvPr id="203" name="Grafik 202" descr="RasenBallsport Leipzi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624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190500</xdr:colOff>
      <xdr:row>124</xdr:row>
      <xdr:rowOff>95250</xdr:rowOff>
    </xdr:to>
    <xdr:pic>
      <xdr:nvPicPr>
        <xdr:cNvPr id="204" name="Grafik 203" descr="Pascal Groß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438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142875</xdr:colOff>
      <xdr:row>121</xdr:row>
      <xdr:rowOff>85725</xdr:rowOff>
    </xdr:to>
    <xdr:pic>
      <xdr:nvPicPr>
        <xdr:cNvPr id="205" name="Grafik 20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38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171450</xdr:colOff>
      <xdr:row>121</xdr:row>
      <xdr:rowOff>190500</xdr:rowOff>
    </xdr:to>
    <xdr:pic>
      <xdr:nvPicPr>
        <xdr:cNvPr id="206" name="Grafik 205" descr="FC Ingolstadt 04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4386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3</xdr:col>
      <xdr:colOff>190500</xdr:colOff>
      <xdr:row>126</xdr:row>
      <xdr:rowOff>95250</xdr:rowOff>
    </xdr:to>
    <xdr:pic>
      <xdr:nvPicPr>
        <xdr:cNvPr id="207" name="Grafik 206" descr="Omar Mascarell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14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142875</xdr:colOff>
      <xdr:row>123</xdr:row>
      <xdr:rowOff>85725</xdr:rowOff>
    </xdr:to>
    <xdr:pic>
      <xdr:nvPicPr>
        <xdr:cNvPr id="208" name="Grafik 207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14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190500</xdr:colOff>
      <xdr:row>123</xdr:row>
      <xdr:rowOff>190500</xdr:rowOff>
    </xdr:to>
    <xdr:pic>
      <xdr:nvPicPr>
        <xdr:cNvPr id="209" name="Grafik 208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14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3</xdr:col>
      <xdr:colOff>190500</xdr:colOff>
      <xdr:row>128</xdr:row>
      <xdr:rowOff>95250</xdr:rowOff>
    </xdr:to>
    <xdr:pic>
      <xdr:nvPicPr>
        <xdr:cNvPr id="210" name="Grafik 209" descr="Florian Grillitsch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91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142875</xdr:colOff>
      <xdr:row>125</xdr:row>
      <xdr:rowOff>85725</xdr:rowOff>
    </xdr:to>
    <xdr:pic>
      <xdr:nvPicPr>
        <xdr:cNvPr id="211" name="Grafik 210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91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123825</xdr:colOff>
      <xdr:row>125</xdr:row>
      <xdr:rowOff>190500</xdr:rowOff>
    </xdr:to>
    <xdr:pic>
      <xdr:nvPicPr>
        <xdr:cNvPr id="212" name="Grafik 211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910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3</xdr:col>
      <xdr:colOff>190500</xdr:colOff>
      <xdr:row>130</xdr:row>
      <xdr:rowOff>95250</xdr:rowOff>
    </xdr:to>
    <xdr:pic>
      <xdr:nvPicPr>
        <xdr:cNvPr id="213" name="Grafik 212" descr="Ondrej Duda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67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142875</xdr:colOff>
      <xdr:row>127</xdr:row>
      <xdr:rowOff>85725</xdr:rowOff>
    </xdr:to>
    <xdr:pic>
      <xdr:nvPicPr>
        <xdr:cNvPr id="214" name="Grafik 213" descr="Slowakei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67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190500</xdr:colOff>
      <xdr:row>127</xdr:row>
      <xdr:rowOff>180975</xdr:rowOff>
    </xdr:to>
    <xdr:pic>
      <xdr:nvPicPr>
        <xdr:cNvPr id="215" name="Grafik 214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672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3</xdr:col>
      <xdr:colOff>190500</xdr:colOff>
      <xdr:row>132</xdr:row>
      <xdr:rowOff>285750</xdr:rowOff>
    </xdr:to>
    <xdr:pic>
      <xdr:nvPicPr>
        <xdr:cNvPr id="216" name="Grafik 215" descr="Jonas Hofmann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43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142875</xdr:colOff>
      <xdr:row>129</xdr:row>
      <xdr:rowOff>85725</xdr:rowOff>
    </xdr:to>
    <xdr:pic>
      <xdr:nvPicPr>
        <xdr:cNvPr id="217" name="Grafik 21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43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114300</xdr:colOff>
      <xdr:row>129</xdr:row>
      <xdr:rowOff>190500</xdr:rowOff>
    </xdr:to>
    <xdr:pic>
      <xdr:nvPicPr>
        <xdr:cNvPr id="218" name="Grafik 217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434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3</xdr:col>
      <xdr:colOff>190500</xdr:colOff>
      <xdr:row>134</xdr:row>
      <xdr:rowOff>95250</xdr:rowOff>
    </xdr:to>
    <xdr:pic>
      <xdr:nvPicPr>
        <xdr:cNvPr id="219" name="Grafik 218" descr="Xabi Alonso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19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142875</xdr:colOff>
      <xdr:row>131</xdr:row>
      <xdr:rowOff>85725</xdr:rowOff>
    </xdr:to>
    <xdr:pic>
      <xdr:nvPicPr>
        <xdr:cNvPr id="220" name="Grafik 219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19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190500</xdr:colOff>
      <xdr:row>132</xdr:row>
      <xdr:rowOff>0</xdr:rowOff>
    </xdr:to>
    <xdr:pic>
      <xdr:nvPicPr>
        <xdr:cNvPr id="221" name="Grafik 220" descr="FC Bayern München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19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3</xdr:col>
      <xdr:colOff>190500</xdr:colOff>
      <xdr:row>135</xdr:row>
      <xdr:rowOff>285750</xdr:rowOff>
    </xdr:to>
    <xdr:pic>
      <xdr:nvPicPr>
        <xdr:cNvPr id="222" name="Grafik 221" descr="Fabian Lustenberger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76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142875</xdr:colOff>
      <xdr:row>133</xdr:row>
      <xdr:rowOff>85725</xdr:rowOff>
    </xdr:to>
    <xdr:pic>
      <xdr:nvPicPr>
        <xdr:cNvPr id="223" name="Grafik 222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76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190500</xdr:colOff>
      <xdr:row>133</xdr:row>
      <xdr:rowOff>180975</xdr:rowOff>
    </xdr:to>
    <xdr:pic>
      <xdr:nvPicPr>
        <xdr:cNvPr id="224" name="Grafik 223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768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3</xdr:col>
      <xdr:colOff>190500</xdr:colOff>
      <xdr:row>138</xdr:row>
      <xdr:rowOff>95250</xdr:rowOff>
    </xdr:to>
    <xdr:pic>
      <xdr:nvPicPr>
        <xdr:cNvPr id="225" name="Grafik 224" descr="Valentin Stocker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72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142875</xdr:colOff>
      <xdr:row>135</xdr:row>
      <xdr:rowOff>85725</xdr:rowOff>
    </xdr:to>
    <xdr:pic>
      <xdr:nvPicPr>
        <xdr:cNvPr id="226" name="Grafik 225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72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190500</xdr:colOff>
      <xdr:row>135</xdr:row>
      <xdr:rowOff>180975</xdr:rowOff>
    </xdr:to>
    <xdr:pic>
      <xdr:nvPicPr>
        <xdr:cNvPr id="227" name="Grafik 226" descr="Hertha BSC">
          <a:hlinkClick xmlns:r="http://schemas.openxmlformats.org/officeDocument/2006/relationships" r:id="rId6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720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3</xdr:col>
      <xdr:colOff>190500</xdr:colOff>
      <xdr:row>140</xdr:row>
      <xdr:rowOff>285750</xdr:rowOff>
    </xdr:to>
    <xdr:pic>
      <xdr:nvPicPr>
        <xdr:cNvPr id="228" name="Grafik 227" descr="Dominik Kohr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048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142875</xdr:colOff>
      <xdr:row>137</xdr:row>
      <xdr:rowOff>85725</xdr:rowOff>
    </xdr:to>
    <xdr:pic>
      <xdr:nvPicPr>
        <xdr:cNvPr id="229" name="Grafik 22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48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142875</xdr:colOff>
      <xdr:row>137</xdr:row>
      <xdr:rowOff>190500</xdr:rowOff>
    </xdr:to>
    <xdr:pic>
      <xdr:nvPicPr>
        <xdr:cNvPr id="230" name="Grafik 229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4825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3</xdr:col>
      <xdr:colOff>190500</xdr:colOff>
      <xdr:row>143</xdr:row>
      <xdr:rowOff>95250</xdr:rowOff>
    </xdr:to>
    <xdr:pic>
      <xdr:nvPicPr>
        <xdr:cNvPr id="231" name="Grafik 230" descr="Fin Bartels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24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142875</xdr:colOff>
      <xdr:row>139</xdr:row>
      <xdr:rowOff>85725</xdr:rowOff>
    </xdr:to>
    <xdr:pic>
      <xdr:nvPicPr>
        <xdr:cNvPr id="232" name="Grafik 23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24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123825</xdr:colOff>
      <xdr:row>140</xdr:row>
      <xdr:rowOff>0</xdr:rowOff>
    </xdr:to>
    <xdr:pic>
      <xdr:nvPicPr>
        <xdr:cNvPr id="233" name="Grafik 232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244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3</xdr:col>
      <xdr:colOff>190500</xdr:colOff>
      <xdr:row>144</xdr:row>
      <xdr:rowOff>285750</xdr:rowOff>
    </xdr:to>
    <xdr:pic>
      <xdr:nvPicPr>
        <xdr:cNvPr id="234" name="Grafik 233" descr="Albin Ekdal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81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142875</xdr:colOff>
      <xdr:row>141</xdr:row>
      <xdr:rowOff>85725</xdr:rowOff>
    </xdr:to>
    <xdr:pic>
      <xdr:nvPicPr>
        <xdr:cNvPr id="235" name="Grafik 234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81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190500</xdr:colOff>
      <xdr:row>141</xdr:row>
      <xdr:rowOff>133350</xdr:rowOff>
    </xdr:to>
    <xdr:pic>
      <xdr:nvPicPr>
        <xdr:cNvPr id="236" name="Grafik 235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816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3</xdr:col>
      <xdr:colOff>190500</xdr:colOff>
      <xdr:row>146</xdr:row>
      <xdr:rowOff>95250</xdr:rowOff>
    </xdr:to>
    <xdr:pic>
      <xdr:nvPicPr>
        <xdr:cNvPr id="237" name="Grafik 236" descr="Dominik Kaiser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38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142875</xdr:colOff>
      <xdr:row>143</xdr:row>
      <xdr:rowOff>85725</xdr:rowOff>
    </xdr:to>
    <xdr:pic>
      <xdr:nvPicPr>
        <xdr:cNvPr id="238" name="Grafik 23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190500</xdr:colOff>
      <xdr:row>143</xdr:row>
      <xdr:rowOff>95250</xdr:rowOff>
    </xdr:to>
    <xdr:pic>
      <xdr:nvPicPr>
        <xdr:cNvPr id="239" name="Grafik 238" descr="RasenBallsport Leipzig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2387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3</xdr:col>
      <xdr:colOff>190500</xdr:colOff>
      <xdr:row>148</xdr:row>
      <xdr:rowOff>95250</xdr:rowOff>
    </xdr:to>
    <xdr:pic>
      <xdr:nvPicPr>
        <xdr:cNvPr id="240" name="Grafik 239" descr="Tobias Strobl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14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142875</xdr:colOff>
      <xdr:row>145</xdr:row>
      <xdr:rowOff>85725</xdr:rowOff>
    </xdr:to>
    <xdr:pic>
      <xdr:nvPicPr>
        <xdr:cNvPr id="241" name="Grafik 24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14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114300</xdr:colOff>
      <xdr:row>145</xdr:row>
      <xdr:rowOff>190500</xdr:rowOff>
    </xdr:to>
    <xdr:pic>
      <xdr:nvPicPr>
        <xdr:cNvPr id="242" name="Grafik 241" descr="Borussia Mönchengladbach">
          <a:hlinkClick xmlns:r="http://schemas.openxmlformats.org/officeDocument/2006/relationships" r:id="rId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149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3</xdr:col>
      <xdr:colOff>190500</xdr:colOff>
      <xdr:row>150</xdr:row>
      <xdr:rowOff>95250</xdr:rowOff>
    </xdr:to>
    <xdr:pic>
      <xdr:nvPicPr>
        <xdr:cNvPr id="243" name="Grafik 242" descr="Mikel Merino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91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142875</xdr:colOff>
      <xdr:row>147</xdr:row>
      <xdr:rowOff>85725</xdr:rowOff>
    </xdr:to>
    <xdr:pic>
      <xdr:nvPicPr>
        <xdr:cNvPr id="244" name="Grafik 243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91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190500</xdr:colOff>
      <xdr:row>147</xdr:row>
      <xdr:rowOff>190500</xdr:rowOff>
    </xdr:to>
    <xdr:pic>
      <xdr:nvPicPr>
        <xdr:cNvPr id="245" name="Grafik 244" descr="Borussia Dortmund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91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3</xdr:col>
      <xdr:colOff>190500</xdr:colOff>
      <xdr:row>152</xdr:row>
      <xdr:rowOff>285750</xdr:rowOff>
    </xdr:to>
    <xdr:pic>
      <xdr:nvPicPr>
        <xdr:cNvPr id="246" name="Grafik 245" descr="Christian Clemens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67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142875</xdr:colOff>
      <xdr:row>149</xdr:row>
      <xdr:rowOff>85725</xdr:rowOff>
    </xdr:to>
    <xdr:pic>
      <xdr:nvPicPr>
        <xdr:cNvPr id="247" name="Grafik 24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67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171450</xdr:colOff>
      <xdr:row>149</xdr:row>
      <xdr:rowOff>190500</xdr:rowOff>
    </xdr:to>
    <xdr:pic>
      <xdr:nvPicPr>
        <xdr:cNvPr id="248" name="Grafik 247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4673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3</xdr:col>
      <xdr:colOff>190500</xdr:colOff>
      <xdr:row>154</xdr:row>
      <xdr:rowOff>285750</xdr:rowOff>
    </xdr:to>
    <xdr:pic>
      <xdr:nvPicPr>
        <xdr:cNvPr id="249" name="Grafik 248" descr="Fabian Frei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43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142875</xdr:colOff>
      <xdr:row>151</xdr:row>
      <xdr:rowOff>85725</xdr:rowOff>
    </xdr:to>
    <xdr:pic>
      <xdr:nvPicPr>
        <xdr:cNvPr id="250" name="Grafik 249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43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190500</xdr:colOff>
      <xdr:row>152</xdr:row>
      <xdr:rowOff>0</xdr:rowOff>
    </xdr:to>
    <xdr:pic>
      <xdr:nvPicPr>
        <xdr:cNvPr id="251" name="Grafik 250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543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3</xdr:col>
      <xdr:colOff>190500</xdr:colOff>
      <xdr:row>156</xdr:row>
      <xdr:rowOff>95250</xdr:rowOff>
    </xdr:to>
    <xdr:pic>
      <xdr:nvPicPr>
        <xdr:cNvPr id="252" name="Grafik 251" descr="Florian Kainz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00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142875</xdr:colOff>
      <xdr:row>153</xdr:row>
      <xdr:rowOff>85725</xdr:rowOff>
    </xdr:to>
    <xdr:pic>
      <xdr:nvPicPr>
        <xdr:cNvPr id="253" name="Grafik 252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00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123825</xdr:colOff>
      <xdr:row>153</xdr:row>
      <xdr:rowOff>190500</xdr:rowOff>
    </xdr:to>
    <xdr:pic>
      <xdr:nvPicPr>
        <xdr:cNvPr id="254" name="Grafik 253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007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3</xdr:col>
      <xdr:colOff>190500</xdr:colOff>
      <xdr:row>158</xdr:row>
      <xdr:rowOff>95250</xdr:rowOff>
    </xdr:to>
    <xdr:pic>
      <xdr:nvPicPr>
        <xdr:cNvPr id="255" name="Grafik 254" descr="Eugen Polanski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76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142875</xdr:colOff>
      <xdr:row>155</xdr:row>
      <xdr:rowOff>85725</xdr:rowOff>
    </xdr:to>
    <xdr:pic>
      <xdr:nvPicPr>
        <xdr:cNvPr id="256" name="Grafik 255" descr="Polen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76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142875</xdr:colOff>
      <xdr:row>156</xdr:row>
      <xdr:rowOff>85725</xdr:rowOff>
    </xdr:to>
    <xdr:pic>
      <xdr:nvPicPr>
        <xdr:cNvPr id="257" name="Grafik 25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1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161925</xdr:colOff>
      <xdr:row>155</xdr:row>
      <xdr:rowOff>190500</xdr:rowOff>
    </xdr:to>
    <xdr:pic>
      <xdr:nvPicPr>
        <xdr:cNvPr id="258" name="Grafik 257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769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3</xdr:col>
      <xdr:colOff>190500</xdr:colOff>
      <xdr:row>160</xdr:row>
      <xdr:rowOff>95250</xdr:rowOff>
    </xdr:to>
    <xdr:pic>
      <xdr:nvPicPr>
        <xdr:cNvPr id="259" name="Grafik 258" descr="Nicolas Höfler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53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142875</xdr:colOff>
      <xdr:row>157</xdr:row>
      <xdr:rowOff>85725</xdr:rowOff>
    </xdr:to>
    <xdr:pic>
      <xdr:nvPicPr>
        <xdr:cNvPr id="260" name="Grafik 25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53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133350</xdr:colOff>
      <xdr:row>157</xdr:row>
      <xdr:rowOff>190500</xdr:rowOff>
    </xdr:to>
    <xdr:pic>
      <xdr:nvPicPr>
        <xdr:cNvPr id="261" name="Grafik 260" descr="SC Freiburg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531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3</xdr:col>
      <xdr:colOff>190500</xdr:colOff>
      <xdr:row>162</xdr:row>
      <xdr:rowOff>95250</xdr:rowOff>
    </xdr:to>
    <xdr:pic>
      <xdr:nvPicPr>
        <xdr:cNvPr id="262" name="Grafik 261" descr="Amir Abrashi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29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142875</xdr:colOff>
      <xdr:row>159</xdr:row>
      <xdr:rowOff>85725</xdr:rowOff>
    </xdr:to>
    <xdr:pic>
      <xdr:nvPicPr>
        <xdr:cNvPr id="263" name="Grafik 262" descr="Albanien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29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142875</xdr:colOff>
      <xdr:row>160</xdr:row>
      <xdr:rowOff>85725</xdr:rowOff>
    </xdr:to>
    <xdr:pic>
      <xdr:nvPicPr>
        <xdr:cNvPr id="264" name="Grafik 263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67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133350</xdr:colOff>
      <xdr:row>159</xdr:row>
      <xdr:rowOff>190500</xdr:rowOff>
    </xdr:to>
    <xdr:pic>
      <xdr:nvPicPr>
        <xdr:cNvPr id="265" name="Grafik 264" descr="SC Freiburg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293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3</xdr:col>
      <xdr:colOff>190500</xdr:colOff>
      <xdr:row>164</xdr:row>
      <xdr:rowOff>95250</xdr:rowOff>
    </xdr:to>
    <xdr:pic>
      <xdr:nvPicPr>
        <xdr:cNvPr id="266" name="Grafik 265" descr="Steven Zuber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05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142875</xdr:colOff>
      <xdr:row>161</xdr:row>
      <xdr:rowOff>85725</xdr:rowOff>
    </xdr:to>
    <xdr:pic>
      <xdr:nvPicPr>
        <xdr:cNvPr id="267" name="Grafik 266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5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161925</xdr:colOff>
      <xdr:row>161</xdr:row>
      <xdr:rowOff>190500</xdr:rowOff>
    </xdr:to>
    <xdr:pic>
      <xdr:nvPicPr>
        <xdr:cNvPr id="268" name="Grafik 267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055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3</xdr:col>
      <xdr:colOff>190500</xdr:colOff>
      <xdr:row>166</xdr:row>
      <xdr:rowOff>95250</xdr:rowOff>
    </xdr:to>
    <xdr:pic>
      <xdr:nvPicPr>
        <xdr:cNvPr id="269" name="Grafik 268" descr="Robin Quaison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81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142875</xdr:colOff>
      <xdr:row>163</xdr:row>
      <xdr:rowOff>85725</xdr:rowOff>
    </xdr:to>
    <xdr:pic>
      <xdr:nvPicPr>
        <xdr:cNvPr id="270" name="Grafik 269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81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142875</xdr:colOff>
      <xdr:row>164</xdr:row>
      <xdr:rowOff>85725</xdr:rowOff>
    </xdr:to>
    <xdr:pic>
      <xdr:nvPicPr>
        <xdr:cNvPr id="271" name="Grafik 270" descr="Ghana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19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190500</xdr:colOff>
      <xdr:row>163</xdr:row>
      <xdr:rowOff>190500</xdr:rowOff>
    </xdr:to>
    <xdr:pic>
      <xdr:nvPicPr>
        <xdr:cNvPr id="272" name="Grafik 271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81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3</xdr:col>
      <xdr:colOff>190500</xdr:colOff>
      <xdr:row>168</xdr:row>
      <xdr:rowOff>285750</xdr:rowOff>
    </xdr:to>
    <xdr:pic>
      <xdr:nvPicPr>
        <xdr:cNvPr id="273" name="Grafik 272" descr="Daniel Baier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57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142875</xdr:colOff>
      <xdr:row>165</xdr:row>
      <xdr:rowOff>85725</xdr:rowOff>
    </xdr:to>
    <xdr:pic>
      <xdr:nvPicPr>
        <xdr:cNvPr id="274" name="Grafik 27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57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142875</xdr:colOff>
      <xdr:row>165</xdr:row>
      <xdr:rowOff>190500</xdr:rowOff>
    </xdr:to>
    <xdr:pic>
      <xdr:nvPicPr>
        <xdr:cNvPr id="275" name="Grafik 274" descr="FC Augsburg">
          <a:hlinkClick xmlns:r="http://schemas.openxmlformats.org/officeDocument/2006/relationships" r:id="rId10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579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3</xdr:col>
      <xdr:colOff>190500</xdr:colOff>
      <xdr:row>170</xdr:row>
      <xdr:rowOff>285750</xdr:rowOff>
    </xdr:to>
    <xdr:pic>
      <xdr:nvPicPr>
        <xdr:cNvPr id="276" name="Grafik 275" descr="Mike Frantz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34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142875</xdr:colOff>
      <xdr:row>167</xdr:row>
      <xdr:rowOff>85725</xdr:rowOff>
    </xdr:to>
    <xdr:pic>
      <xdr:nvPicPr>
        <xdr:cNvPr id="277" name="Grafik 27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34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133350</xdr:colOff>
      <xdr:row>168</xdr:row>
      <xdr:rowOff>0</xdr:rowOff>
    </xdr:to>
    <xdr:pic>
      <xdr:nvPicPr>
        <xdr:cNvPr id="278" name="Grafik 277" descr="SC Freiburg">
          <a:hlinkClick xmlns:r="http://schemas.openxmlformats.org/officeDocument/2006/relationships" r:id="rId14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341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190500</xdr:colOff>
      <xdr:row>172</xdr:row>
      <xdr:rowOff>95250</xdr:rowOff>
    </xdr:to>
    <xdr:pic>
      <xdr:nvPicPr>
        <xdr:cNvPr id="279" name="Grafik 278" descr="Makoto Hasebe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91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142875</xdr:colOff>
      <xdr:row>169</xdr:row>
      <xdr:rowOff>85725</xdr:rowOff>
    </xdr:to>
    <xdr:pic>
      <xdr:nvPicPr>
        <xdr:cNvPr id="280" name="Grafik 279" descr="Japa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190500</xdr:colOff>
      <xdr:row>169</xdr:row>
      <xdr:rowOff>190500</xdr:rowOff>
    </xdr:to>
    <xdr:pic>
      <xdr:nvPicPr>
        <xdr:cNvPr id="281" name="Grafik 280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91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3</xdr:col>
      <xdr:colOff>190500</xdr:colOff>
      <xdr:row>174</xdr:row>
      <xdr:rowOff>95250</xdr:rowOff>
    </xdr:to>
    <xdr:pic>
      <xdr:nvPicPr>
        <xdr:cNvPr id="282" name="Grafik 281" descr="Alfredo Morales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67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142875</xdr:colOff>
      <xdr:row>171</xdr:row>
      <xdr:rowOff>85725</xdr:rowOff>
    </xdr:to>
    <xdr:pic>
      <xdr:nvPicPr>
        <xdr:cNvPr id="283" name="Grafik 282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67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142875</xdr:colOff>
      <xdr:row>172</xdr:row>
      <xdr:rowOff>85725</xdr:rowOff>
    </xdr:to>
    <xdr:pic>
      <xdr:nvPicPr>
        <xdr:cNvPr id="284" name="Grafik 28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05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171450</xdr:colOff>
      <xdr:row>171</xdr:row>
      <xdr:rowOff>190500</xdr:rowOff>
    </xdr:to>
    <xdr:pic>
      <xdr:nvPicPr>
        <xdr:cNvPr id="285" name="Grafik 284" descr="FC Ingolstadt 04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674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3</xdr:col>
      <xdr:colOff>190500</xdr:colOff>
      <xdr:row>176</xdr:row>
      <xdr:rowOff>95250</xdr:rowOff>
    </xdr:to>
    <xdr:pic>
      <xdr:nvPicPr>
        <xdr:cNvPr id="286" name="Grafik 285" descr="Jérôme Gondorf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43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142875</xdr:colOff>
      <xdr:row>173</xdr:row>
      <xdr:rowOff>85725</xdr:rowOff>
    </xdr:to>
    <xdr:pic>
      <xdr:nvPicPr>
        <xdr:cNvPr id="287" name="Grafik 28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43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190500</xdr:colOff>
      <xdr:row>173</xdr:row>
      <xdr:rowOff>190500</xdr:rowOff>
    </xdr:to>
    <xdr:pic>
      <xdr:nvPicPr>
        <xdr:cNvPr id="288" name="Grafik 287" descr="SV Darmstadt 98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343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3</xdr:col>
      <xdr:colOff>190500</xdr:colOff>
      <xdr:row>178</xdr:row>
      <xdr:rowOff>95250</xdr:rowOff>
    </xdr:to>
    <xdr:pic>
      <xdr:nvPicPr>
        <xdr:cNvPr id="289" name="Grafik 288" descr="Paul Seguin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19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142875</xdr:colOff>
      <xdr:row>175</xdr:row>
      <xdr:rowOff>85725</xdr:rowOff>
    </xdr:to>
    <xdr:pic>
      <xdr:nvPicPr>
        <xdr:cNvPr id="290" name="Grafik 28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19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190500</xdr:colOff>
      <xdr:row>175</xdr:row>
      <xdr:rowOff>190500</xdr:rowOff>
    </xdr:to>
    <xdr:pic>
      <xdr:nvPicPr>
        <xdr:cNvPr id="291" name="Grafik 290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19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3</xdr:col>
      <xdr:colOff>190500</xdr:colOff>
      <xdr:row>180</xdr:row>
      <xdr:rowOff>95250</xdr:rowOff>
    </xdr:to>
    <xdr:pic>
      <xdr:nvPicPr>
        <xdr:cNvPr id="292" name="Grafik 291" descr="Mijat Gacinovic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96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142875</xdr:colOff>
      <xdr:row>177</xdr:row>
      <xdr:rowOff>85725</xdr:rowOff>
    </xdr:to>
    <xdr:pic>
      <xdr:nvPicPr>
        <xdr:cNvPr id="293" name="Grafik 292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96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142875</xdr:colOff>
      <xdr:row>178</xdr:row>
      <xdr:rowOff>85725</xdr:rowOff>
    </xdr:to>
    <xdr:pic>
      <xdr:nvPicPr>
        <xdr:cNvPr id="294" name="Grafik 293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34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190500</xdr:colOff>
      <xdr:row>177</xdr:row>
      <xdr:rowOff>190500</xdr:rowOff>
    </xdr:to>
    <xdr:pic>
      <xdr:nvPicPr>
        <xdr:cNvPr id="295" name="Grafik 294" descr="Eintracht Frankfurt">
          <a:hlinkClick xmlns:r="http://schemas.openxmlformats.org/officeDocument/2006/relationships" r:id="rId7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96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3</xdr:col>
      <xdr:colOff>190500</xdr:colOff>
      <xdr:row>182</xdr:row>
      <xdr:rowOff>95250</xdr:rowOff>
    </xdr:to>
    <xdr:pic>
      <xdr:nvPicPr>
        <xdr:cNvPr id="296" name="Grafik 295" descr="Gideon Ju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72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142875</xdr:colOff>
      <xdr:row>179</xdr:row>
      <xdr:rowOff>85725</xdr:rowOff>
    </xdr:to>
    <xdr:pic>
      <xdr:nvPicPr>
        <xdr:cNvPr id="297" name="Grafik 29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72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142875</xdr:colOff>
      <xdr:row>180</xdr:row>
      <xdr:rowOff>85725</xdr:rowOff>
    </xdr:to>
    <xdr:pic>
      <xdr:nvPicPr>
        <xdr:cNvPr id="298" name="Grafik 297" descr="Ghana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10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190500</xdr:colOff>
      <xdr:row>179</xdr:row>
      <xdr:rowOff>133350</xdr:rowOff>
    </xdr:to>
    <xdr:pic>
      <xdr:nvPicPr>
        <xdr:cNvPr id="299" name="Grafik 298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722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3</xdr:col>
      <xdr:colOff>190500</xdr:colOff>
      <xdr:row>183</xdr:row>
      <xdr:rowOff>476250</xdr:rowOff>
    </xdr:to>
    <xdr:pic>
      <xdr:nvPicPr>
        <xdr:cNvPr id="300" name="Grafik 299" descr="Pirmin Schwegler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48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142875</xdr:colOff>
      <xdr:row>181</xdr:row>
      <xdr:rowOff>85725</xdr:rowOff>
    </xdr:to>
    <xdr:pic>
      <xdr:nvPicPr>
        <xdr:cNvPr id="301" name="Grafik 300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48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161925</xdr:colOff>
      <xdr:row>181</xdr:row>
      <xdr:rowOff>190500</xdr:rowOff>
    </xdr:to>
    <xdr:pic>
      <xdr:nvPicPr>
        <xdr:cNvPr id="302" name="Grafik 301" descr="TSG 1899 Hoffenheim">
          <a:hlinkClick xmlns:r="http://schemas.openxmlformats.org/officeDocument/2006/relationships" r:id="rId8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484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3</xdr:col>
      <xdr:colOff>190500</xdr:colOff>
      <xdr:row>186</xdr:row>
      <xdr:rowOff>95250</xdr:rowOff>
    </xdr:to>
    <xdr:pic>
      <xdr:nvPicPr>
        <xdr:cNvPr id="303" name="Grafik 302" descr="Max Christiansen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24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142875</xdr:colOff>
      <xdr:row>183</xdr:row>
      <xdr:rowOff>85725</xdr:rowOff>
    </xdr:to>
    <xdr:pic>
      <xdr:nvPicPr>
        <xdr:cNvPr id="304" name="Grafik 30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24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171450</xdr:colOff>
      <xdr:row>183</xdr:row>
      <xdr:rowOff>190500</xdr:rowOff>
    </xdr:to>
    <xdr:pic>
      <xdr:nvPicPr>
        <xdr:cNvPr id="305" name="Grafik 304" descr="FC Ingolstadt 04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7246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3</xdr:col>
      <xdr:colOff>190500</xdr:colOff>
      <xdr:row>188</xdr:row>
      <xdr:rowOff>285750</xdr:rowOff>
    </xdr:to>
    <xdr:pic>
      <xdr:nvPicPr>
        <xdr:cNvPr id="306" name="Grafik 305" descr="Aaron Hunt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19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142875</xdr:colOff>
      <xdr:row>185</xdr:row>
      <xdr:rowOff>85725</xdr:rowOff>
    </xdr:to>
    <xdr:pic>
      <xdr:nvPicPr>
        <xdr:cNvPr id="307" name="Grafik 30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19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142875</xdr:colOff>
      <xdr:row>186</xdr:row>
      <xdr:rowOff>85725</xdr:rowOff>
    </xdr:to>
    <xdr:pic>
      <xdr:nvPicPr>
        <xdr:cNvPr id="308" name="Grafik 307" descr="England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38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190500</xdr:colOff>
      <xdr:row>185</xdr:row>
      <xdr:rowOff>133350</xdr:rowOff>
    </xdr:to>
    <xdr:pic>
      <xdr:nvPicPr>
        <xdr:cNvPr id="309" name="Grafik 308" descr="Hamburger SV">
          <a:hlinkClick xmlns:r="http://schemas.openxmlformats.org/officeDocument/2006/relationships" r:id="rId6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199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3</xdr:col>
      <xdr:colOff>190500</xdr:colOff>
      <xdr:row>190</xdr:row>
      <xdr:rowOff>95250</xdr:rowOff>
    </xdr:to>
    <xdr:pic>
      <xdr:nvPicPr>
        <xdr:cNvPr id="310" name="Grafik 309" descr="Ashkan Dejagah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77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142875</xdr:colOff>
      <xdr:row>187</xdr:row>
      <xdr:rowOff>85725</xdr:rowOff>
    </xdr:to>
    <xdr:pic>
      <xdr:nvPicPr>
        <xdr:cNvPr id="311" name="Grafik 310" descr="Iran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77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142875</xdr:colOff>
      <xdr:row>188</xdr:row>
      <xdr:rowOff>85725</xdr:rowOff>
    </xdr:to>
    <xdr:pic>
      <xdr:nvPicPr>
        <xdr:cNvPr id="312" name="Grafik 31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15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190500</xdr:colOff>
      <xdr:row>187</xdr:row>
      <xdr:rowOff>190500</xdr:rowOff>
    </xdr:to>
    <xdr:pic>
      <xdr:nvPicPr>
        <xdr:cNvPr id="313" name="Grafik 312" descr="VfL Wolfsburg">
          <a:hlinkClick xmlns:r="http://schemas.openxmlformats.org/officeDocument/2006/relationships" r:id="rId4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77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3</xdr:col>
      <xdr:colOff>190500</xdr:colOff>
      <xdr:row>192</xdr:row>
      <xdr:rowOff>95250</xdr:rowOff>
    </xdr:to>
    <xdr:pic>
      <xdr:nvPicPr>
        <xdr:cNvPr id="314" name="Grafik 313" descr="Marcel Heller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53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142875</xdr:colOff>
      <xdr:row>189</xdr:row>
      <xdr:rowOff>85725</xdr:rowOff>
    </xdr:to>
    <xdr:pic>
      <xdr:nvPicPr>
        <xdr:cNvPr id="315" name="Grafik 31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53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190500</xdr:colOff>
      <xdr:row>189</xdr:row>
      <xdr:rowOff>190500</xdr:rowOff>
    </xdr:to>
    <xdr:pic>
      <xdr:nvPicPr>
        <xdr:cNvPr id="316" name="Grafik 315" descr="SV Darmstadt 98">
          <a:hlinkClick xmlns:r="http://schemas.openxmlformats.org/officeDocument/2006/relationships" r:id="rId1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53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3</xdr:col>
      <xdr:colOff>190500</xdr:colOff>
      <xdr:row>194</xdr:row>
      <xdr:rowOff>95250</xdr:rowOff>
    </xdr:to>
    <xdr:pic>
      <xdr:nvPicPr>
        <xdr:cNvPr id="317" name="Grafik 316" descr="Philipp Bargfrede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29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142875</xdr:colOff>
      <xdr:row>191</xdr:row>
      <xdr:rowOff>85725</xdr:rowOff>
    </xdr:to>
    <xdr:pic>
      <xdr:nvPicPr>
        <xdr:cNvPr id="318" name="Grafik 31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29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123825</xdr:colOff>
      <xdr:row>191</xdr:row>
      <xdr:rowOff>190500</xdr:rowOff>
    </xdr:to>
    <xdr:pic>
      <xdr:nvPicPr>
        <xdr:cNvPr id="319" name="Grafik 318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0294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3</xdr:col>
      <xdr:colOff>190500</xdr:colOff>
      <xdr:row>196</xdr:row>
      <xdr:rowOff>95250</xdr:rowOff>
    </xdr:to>
    <xdr:pic>
      <xdr:nvPicPr>
        <xdr:cNvPr id="320" name="Grafik 319" descr="Almog Cohen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05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142875</xdr:colOff>
      <xdr:row>193</xdr:row>
      <xdr:rowOff>85725</xdr:rowOff>
    </xdr:to>
    <xdr:pic>
      <xdr:nvPicPr>
        <xdr:cNvPr id="321" name="Grafik 320" descr="Israel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05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171450</xdr:colOff>
      <xdr:row>193</xdr:row>
      <xdr:rowOff>190500</xdr:rowOff>
    </xdr:to>
    <xdr:pic>
      <xdr:nvPicPr>
        <xdr:cNvPr id="322" name="Grafik 321" descr="FC Ingolstadt 04">
          <a:hlinkClick xmlns:r="http://schemas.openxmlformats.org/officeDocument/2006/relationships" r:id="rId1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1056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3</xdr:col>
      <xdr:colOff>190500</xdr:colOff>
      <xdr:row>198</xdr:row>
      <xdr:rowOff>285750</xdr:rowOff>
    </xdr:to>
    <xdr:pic>
      <xdr:nvPicPr>
        <xdr:cNvPr id="323" name="Grafik 322" descr="Sambou Yatabaré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81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142875</xdr:colOff>
      <xdr:row>195</xdr:row>
      <xdr:rowOff>85725</xdr:rowOff>
    </xdr:to>
    <xdr:pic>
      <xdr:nvPicPr>
        <xdr:cNvPr id="324" name="Grafik 323" descr="Mali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81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142875</xdr:colOff>
      <xdr:row>196</xdr:row>
      <xdr:rowOff>85725</xdr:rowOff>
    </xdr:to>
    <xdr:pic>
      <xdr:nvPicPr>
        <xdr:cNvPr id="325" name="Grafik 324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19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123825</xdr:colOff>
      <xdr:row>195</xdr:row>
      <xdr:rowOff>190500</xdr:rowOff>
    </xdr:to>
    <xdr:pic>
      <xdr:nvPicPr>
        <xdr:cNvPr id="326" name="Grafik 325" descr="SV Werder Bremen">
          <a:hlinkClick xmlns:r="http://schemas.openxmlformats.org/officeDocument/2006/relationships" r:id="rId6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1818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3</xdr:col>
      <xdr:colOff>190500</xdr:colOff>
      <xdr:row>201</xdr:row>
      <xdr:rowOff>95250</xdr:rowOff>
    </xdr:to>
    <xdr:pic>
      <xdr:nvPicPr>
        <xdr:cNvPr id="327" name="Grafik 326" descr="Milos Jojic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258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142875</xdr:colOff>
      <xdr:row>197</xdr:row>
      <xdr:rowOff>85725</xdr:rowOff>
    </xdr:to>
    <xdr:pic>
      <xdr:nvPicPr>
        <xdr:cNvPr id="328" name="Grafik 327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58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171450</xdr:colOff>
      <xdr:row>198</xdr:row>
      <xdr:rowOff>0</xdr:rowOff>
    </xdr:to>
    <xdr:pic>
      <xdr:nvPicPr>
        <xdr:cNvPr id="329" name="Grafik 328" descr="1.FC Köln">
          <a:hlinkClick xmlns:r="http://schemas.openxmlformats.org/officeDocument/2006/relationships" r:id="rId9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580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3</xdr:col>
      <xdr:colOff>190500</xdr:colOff>
      <xdr:row>204</xdr:row>
      <xdr:rowOff>95250</xdr:rowOff>
    </xdr:to>
    <xdr:pic>
      <xdr:nvPicPr>
        <xdr:cNvPr id="330" name="Grafik 329" descr="Suat Serdar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315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142875</xdr:colOff>
      <xdr:row>199</xdr:row>
      <xdr:rowOff>85725</xdr:rowOff>
    </xdr:to>
    <xdr:pic>
      <xdr:nvPicPr>
        <xdr:cNvPr id="331" name="Grafik 33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15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142875</xdr:colOff>
      <xdr:row>200</xdr:row>
      <xdr:rowOff>85725</xdr:rowOff>
    </xdr:to>
    <xdr:pic>
      <xdr:nvPicPr>
        <xdr:cNvPr id="332" name="Grafik 331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34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190500</xdr:colOff>
      <xdr:row>200</xdr:row>
      <xdr:rowOff>0</xdr:rowOff>
    </xdr:to>
    <xdr:pic>
      <xdr:nvPicPr>
        <xdr:cNvPr id="333" name="Grafik 332" descr="1.FSV Mainz 05">
          <a:hlinkClick xmlns:r="http://schemas.openxmlformats.org/officeDocument/2006/relationships" r:id="rId9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315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190500</xdr:colOff>
      <xdr:row>4</xdr:row>
      <xdr:rowOff>95250</xdr:rowOff>
    </xdr:to>
    <xdr:pic>
      <xdr:nvPicPr>
        <xdr:cNvPr id="2" name="Grafik 1" descr="Jérôme Boate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142875</xdr:colOff>
      <xdr:row>1</xdr:row>
      <xdr:rowOff>85725</xdr:rowOff>
    </xdr:to>
    <xdr:pic>
      <xdr:nvPicPr>
        <xdr:cNvPr id="3" name="Grafik 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190500</xdr:colOff>
      <xdr:row>1</xdr:row>
      <xdr:rowOff>190500</xdr:rowOff>
    </xdr:to>
    <xdr:pic>
      <xdr:nvPicPr>
        <xdr:cNvPr id="4" name="Grafik 3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190500</xdr:colOff>
      <xdr:row>6</xdr:row>
      <xdr:rowOff>95250</xdr:rowOff>
    </xdr:to>
    <xdr:pic>
      <xdr:nvPicPr>
        <xdr:cNvPr id="5" name="Grafik 4" descr="David Alaba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142875</xdr:colOff>
      <xdr:row>3</xdr:row>
      <xdr:rowOff>85725</xdr:rowOff>
    </xdr:to>
    <xdr:pic>
      <xdr:nvPicPr>
        <xdr:cNvPr id="6" name="Grafik 5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5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190500</xdr:colOff>
      <xdr:row>3</xdr:row>
      <xdr:rowOff>190500</xdr:rowOff>
    </xdr:to>
    <xdr:pic>
      <xdr:nvPicPr>
        <xdr:cNvPr id="7" name="Grafik 6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5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3</xdr:col>
      <xdr:colOff>190500</xdr:colOff>
      <xdr:row>8</xdr:row>
      <xdr:rowOff>285750</xdr:rowOff>
    </xdr:to>
    <xdr:pic>
      <xdr:nvPicPr>
        <xdr:cNvPr id="8" name="Grafik 7" descr="Mats Hummels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1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142875</xdr:colOff>
      <xdr:row>5</xdr:row>
      <xdr:rowOff>85725</xdr:rowOff>
    </xdr:to>
    <xdr:pic>
      <xdr:nvPicPr>
        <xdr:cNvPr id="9" name="Grafik 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190500</xdr:colOff>
      <xdr:row>5</xdr:row>
      <xdr:rowOff>190500</xdr:rowOff>
    </xdr:to>
    <xdr:pic>
      <xdr:nvPicPr>
        <xdr:cNvPr id="10" name="Grafik 9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14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190500</xdr:colOff>
      <xdr:row>10</xdr:row>
      <xdr:rowOff>285750</xdr:rowOff>
    </xdr:to>
    <xdr:pic>
      <xdr:nvPicPr>
        <xdr:cNvPr id="11" name="Grafik 10" descr="Sokratis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142875</xdr:colOff>
      <xdr:row>7</xdr:row>
      <xdr:rowOff>85725</xdr:rowOff>
    </xdr:to>
    <xdr:pic>
      <xdr:nvPicPr>
        <xdr:cNvPr id="12" name="Grafik 11" descr="Grieche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190500</xdr:colOff>
      <xdr:row>8</xdr:row>
      <xdr:rowOff>0</xdr:rowOff>
    </xdr:to>
    <xdr:pic>
      <xdr:nvPicPr>
        <xdr:cNvPr id="13" name="Grafik 12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7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190500</xdr:colOff>
      <xdr:row>12</xdr:row>
      <xdr:rowOff>95250</xdr:rowOff>
    </xdr:to>
    <xdr:pic>
      <xdr:nvPicPr>
        <xdr:cNvPr id="14" name="Grafik 13" descr="Javi Martínez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142875</xdr:colOff>
      <xdr:row>9</xdr:row>
      <xdr:rowOff>85725</xdr:rowOff>
    </xdr:to>
    <xdr:pic>
      <xdr:nvPicPr>
        <xdr:cNvPr id="15" name="Grafik 14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190500</xdr:colOff>
      <xdr:row>9</xdr:row>
      <xdr:rowOff>190500</xdr:rowOff>
    </xdr:to>
    <xdr:pic>
      <xdr:nvPicPr>
        <xdr:cNvPr id="16" name="Grafik 15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3</xdr:col>
      <xdr:colOff>190500</xdr:colOff>
      <xdr:row>14</xdr:row>
      <xdr:rowOff>285750</xdr:rowOff>
    </xdr:to>
    <xdr:pic>
      <xdr:nvPicPr>
        <xdr:cNvPr id="17" name="Grafik 16" descr="Jonathan Tah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142875</xdr:colOff>
      <xdr:row>11</xdr:row>
      <xdr:rowOff>85725</xdr:rowOff>
    </xdr:to>
    <xdr:pic>
      <xdr:nvPicPr>
        <xdr:cNvPr id="18" name="Grafik 1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142875</xdr:colOff>
      <xdr:row>12</xdr:row>
      <xdr:rowOff>85725</xdr:rowOff>
    </xdr:to>
    <xdr:pic>
      <xdr:nvPicPr>
        <xdr:cNvPr id="19" name="Grafik 18" descr="Elfenbeinküst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190500</xdr:colOff>
      <xdr:row>11</xdr:row>
      <xdr:rowOff>142875</xdr:rowOff>
    </xdr:to>
    <xdr:pic>
      <xdr:nvPicPr>
        <xdr:cNvPr id="20" name="Grafik 19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190500</xdr:colOff>
      <xdr:row>16</xdr:row>
      <xdr:rowOff>285750</xdr:rowOff>
    </xdr:to>
    <xdr:pic>
      <xdr:nvPicPr>
        <xdr:cNvPr id="21" name="Grafik 20" descr="Niklas Sül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7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142875</xdr:colOff>
      <xdr:row>13</xdr:row>
      <xdr:rowOff>85725</xdr:rowOff>
    </xdr:to>
    <xdr:pic>
      <xdr:nvPicPr>
        <xdr:cNvPr id="22" name="Grafik 2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7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161925</xdr:colOff>
      <xdr:row>14</xdr:row>
      <xdr:rowOff>0</xdr:rowOff>
    </xdr:to>
    <xdr:pic>
      <xdr:nvPicPr>
        <xdr:cNvPr id="23" name="Grafik 22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72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190500</xdr:colOff>
      <xdr:row>18</xdr:row>
      <xdr:rowOff>95250</xdr:rowOff>
    </xdr:to>
    <xdr:pic>
      <xdr:nvPicPr>
        <xdr:cNvPr id="24" name="Grafik 23" descr="Benedikt Höwedes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4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142875</xdr:colOff>
      <xdr:row>15</xdr:row>
      <xdr:rowOff>85725</xdr:rowOff>
    </xdr:to>
    <xdr:pic>
      <xdr:nvPicPr>
        <xdr:cNvPr id="25" name="Grafik 2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4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190500</xdr:colOff>
      <xdr:row>15</xdr:row>
      <xdr:rowOff>190500</xdr:rowOff>
    </xdr:to>
    <xdr:pic>
      <xdr:nvPicPr>
        <xdr:cNvPr id="26" name="Grafik 25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4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190500</xdr:colOff>
      <xdr:row>20</xdr:row>
      <xdr:rowOff>95250</xdr:rowOff>
    </xdr:to>
    <xdr:pic>
      <xdr:nvPicPr>
        <xdr:cNvPr id="27" name="Grafik 26" descr="Ömer Toprak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0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142875</xdr:colOff>
      <xdr:row>17</xdr:row>
      <xdr:rowOff>85725</xdr:rowOff>
    </xdr:to>
    <xdr:pic>
      <xdr:nvPicPr>
        <xdr:cNvPr id="28" name="Grafik 27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0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142875</xdr:colOff>
      <xdr:row>18</xdr:row>
      <xdr:rowOff>85725</xdr:rowOff>
    </xdr:to>
    <xdr:pic>
      <xdr:nvPicPr>
        <xdr:cNvPr id="29" name="Grafik 2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190500</xdr:colOff>
      <xdr:row>17</xdr:row>
      <xdr:rowOff>142875</xdr:rowOff>
    </xdr:to>
    <xdr:pic>
      <xdr:nvPicPr>
        <xdr:cNvPr id="30" name="Grafik 29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05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190500</xdr:colOff>
      <xdr:row>22</xdr:row>
      <xdr:rowOff>95250</xdr:rowOff>
    </xdr:to>
    <xdr:pic>
      <xdr:nvPicPr>
        <xdr:cNvPr id="31" name="Grafik 30" descr="Jonas Hecto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6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142875</xdr:colOff>
      <xdr:row>19</xdr:row>
      <xdr:rowOff>85725</xdr:rowOff>
    </xdr:to>
    <xdr:pic>
      <xdr:nvPicPr>
        <xdr:cNvPr id="32" name="Grafik 3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171450</xdr:colOff>
      <xdr:row>19</xdr:row>
      <xdr:rowOff>190500</xdr:rowOff>
    </xdr:to>
    <xdr:pic>
      <xdr:nvPicPr>
        <xdr:cNvPr id="33" name="Grafik 32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67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190500</xdr:colOff>
      <xdr:row>24</xdr:row>
      <xdr:rowOff>95250</xdr:rowOff>
    </xdr:to>
    <xdr:pic>
      <xdr:nvPicPr>
        <xdr:cNvPr id="34" name="Grafik 33" descr="Raphaël Guerreiro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42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142875</xdr:colOff>
      <xdr:row>21</xdr:row>
      <xdr:rowOff>85725</xdr:rowOff>
    </xdr:to>
    <xdr:pic>
      <xdr:nvPicPr>
        <xdr:cNvPr id="35" name="Grafik 34" descr="Portugal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2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142875</xdr:colOff>
      <xdr:row>22</xdr:row>
      <xdr:rowOff>85725</xdr:rowOff>
    </xdr:to>
    <xdr:pic>
      <xdr:nvPicPr>
        <xdr:cNvPr id="36" name="Grafik 35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81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190500</xdr:colOff>
      <xdr:row>21</xdr:row>
      <xdr:rowOff>190500</xdr:rowOff>
    </xdr:to>
    <xdr:pic>
      <xdr:nvPicPr>
        <xdr:cNvPr id="37" name="Grafik 36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42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190500</xdr:colOff>
      <xdr:row>26</xdr:row>
      <xdr:rowOff>95250</xdr:rowOff>
    </xdr:to>
    <xdr:pic>
      <xdr:nvPicPr>
        <xdr:cNvPr id="38" name="Grafik 37" descr="Ricardo Rodríguez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19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142875</xdr:colOff>
      <xdr:row>23</xdr:row>
      <xdr:rowOff>85725</xdr:rowOff>
    </xdr:to>
    <xdr:pic>
      <xdr:nvPicPr>
        <xdr:cNvPr id="39" name="Grafik 38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19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142875</xdr:colOff>
      <xdr:row>24</xdr:row>
      <xdr:rowOff>85725</xdr:rowOff>
    </xdr:to>
    <xdr:pic>
      <xdr:nvPicPr>
        <xdr:cNvPr id="40" name="Grafik 39" descr="Chile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57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190500</xdr:colOff>
      <xdr:row>23</xdr:row>
      <xdr:rowOff>190500</xdr:rowOff>
    </xdr:to>
    <xdr:pic>
      <xdr:nvPicPr>
        <xdr:cNvPr id="41" name="Grafik 40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19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190500</xdr:colOff>
      <xdr:row>28</xdr:row>
      <xdr:rowOff>95250</xdr:rowOff>
    </xdr:to>
    <xdr:pic>
      <xdr:nvPicPr>
        <xdr:cNvPr id="42" name="Grafik 41" descr="Juan Bernat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5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142875</xdr:colOff>
      <xdr:row>25</xdr:row>
      <xdr:rowOff>85725</xdr:rowOff>
    </xdr:to>
    <xdr:pic>
      <xdr:nvPicPr>
        <xdr:cNvPr id="43" name="Grafik 42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895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190500</xdr:colOff>
      <xdr:row>25</xdr:row>
      <xdr:rowOff>190500</xdr:rowOff>
    </xdr:to>
    <xdr:pic>
      <xdr:nvPicPr>
        <xdr:cNvPr id="44" name="Grafik 43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895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3</xdr:col>
      <xdr:colOff>190500</xdr:colOff>
      <xdr:row>30</xdr:row>
      <xdr:rowOff>95250</xdr:rowOff>
    </xdr:to>
    <xdr:pic>
      <xdr:nvPicPr>
        <xdr:cNvPr id="45" name="Grafik 44" descr="Andreas Christensen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71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142875</xdr:colOff>
      <xdr:row>27</xdr:row>
      <xdr:rowOff>85725</xdr:rowOff>
    </xdr:to>
    <xdr:pic>
      <xdr:nvPicPr>
        <xdr:cNvPr id="46" name="Grafik 45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971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114300</xdr:colOff>
      <xdr:row>27</xdr:row>
      <xdr:rowOff>190500</xdr:rowOff>
    </xdr:to>
    <xdr:pic>
      <xdr:nvPicPr>
        <xdr:cNvPr id="47" name="Grafik 46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9715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190500</xdr:colOff>
      <xdr:row>32</xdr:row>
      <xdr:rowOff>95250</xdr:rowOff>
    </xdr:to>
    <xdr:pic>
      <xdr:nvPicPr>
        <xdr:cNvPr id="48" name="Grafik 47" descr="Aleksandar Dragovic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47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142875</xdr:colOff>
      <xdr:row>29</xdr:row>
      <xdr:rowOff>85725</xdr:rowOff>
    </xdr:to>
    <xdr:pic>
      <xdr:nvPicPr>
        <xdr:cNvPr id="49" name="Grafik 48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47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142875</xdr:colOff>
      <xdr:row>30</xdr:row>
      <xdr:rowOff>85725</xdr:rowOff>
    </xdr:to>
    <xdr:pic>
      <xdr:nvPicPr>
        <xdr:cNvPr id="50" name="Grafik 49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85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190500</xdr:colOff>
      <xdr:row>29</xdr:row>
      <xdr:rowOff>142875</xdr:rowOff>
    </xdr:to>
    <xdr:pic>
      <xdr:nvPicPr>
        <xdr:cNvPr id="51" name="Grafik 50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0477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190500</xdr:colOff>
      <xdr:row>34</xdr:row>
      <xdr:rowOff>95250</xdr:rowOff>
    </xdr:to>
    <xdr:pic>
      <xdr:nvPicPr>
        <xdr:cNvPr id="52" name="Grafik 51" descr="Matthias Ginter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23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142875</xdr:colOff>
      <xdr:row>31</xdr:row>
      <xdr:rowOff>85725</xdr:rowOff>
    </xdr:to>
    <xdr:pic>
      <xdr:nvPicPr>
        <xdr:cNvPr id="53" name="Grafik 5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3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190500</xdr:colOff>
      <xdr:row>31</xdr:row>
      <xdr:rowOff>190500</xdr:rowOff>
    </xdr:to>
    <xdr:pic>
      <xdr:nvPicPr>
        <xdr:cNvPr id="54" name="Grafik 53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12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190500</xdr:colOff>
      <xdr:row>36</xdr:row>
      <xdr:rowOff>285750</xdr:rowOff>
    </xdr:to>
    <xdr:pic>
      <xdr:nvPicPr>
        <xdr:cNvPr id="55" name="Grafik 54" descr="Matija Nastasic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0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142875</xdr:colOff>
      <xdr:row>33</xdr:row>
      <xdr:rowOff>85725</xdr:rowOff>
    </xdr:to>
    <xdr:pic>
      <xdr:nvPicPr>
        <xdr:cNvPr id="56" name="Grafik 55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00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190500</xdr:colOff>
      <xdr:row>33</xdr:row>
      <xdr:rowOff>190500</xdr:rowOff>
    </xdr:to>
    <xdr:pic>
      <xdr:nvPicPr>
        <xdr:cNvPr id="57" name="Grafik 56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00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190500</xdr:colOff>
      <xdr:row>38</xdr:row>
      <xdr:rowOff>285750</xdr:rowOff>
    </xdr:to>
    <xdr:pic>
      <xdr:nvPicPr>
        <xdr:cNvPr id="58" name="Grafik 57" descr="Wendell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6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142875</xdr:colOff>
      <xdr:row>35</xdr:row>
      <xdr:rowOff>85725</xdr:rowOff>
    </xdr:to>
    <xdr:pic>
      <xdr:nvPicPr>
        <xdr:cNvPr id="59" name="Grafik 58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276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190500</xdr:colOff>
      <xdr:row>35</xdr:row>
      <xdr:rowOff>142875</xdr:rowOff>
    </xdr:to>
    <xdr:pic>
      <xdr:nvPicPr>
        <xdr:cNvPr id="60" name="Grafik 59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27635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3</xdr:col>
      <xdr:colOff>190500</xdr:colOff>
      <xdr:row>40</xdr:row>
      <xdr:rowOff>95250</xdr:rowOff>
    </xdr:to>
    <xdr:pic>
      <xdr:nvPicPr>
        <xdr:cNvPr id="61" name="Grafik 60" descr="Yannick Gerhardt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3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142875</xdr:colOff>
      <xdr:row>37</xdr:row>
      <xdr:rowOff>85725</xdr:rowOff>
    </xdr:to>
    <xdr:pic>
      <xdr:nvPicPr>
        <xdr:cNvPr id="62" name="Grafik 6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333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190500</xdr:colOff>
      <xdr:row>37</xdr:row>
      <xdr:rowOff>190500</xdr:rowOff>
    </xdr:to>
    <xdr:pic>
      <xdr:nvPicPr>
        <xdr:cNvPr id="63" name="Grafik 62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333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190500</xdr:colOff>
      <xdr:row>42</xdr:row>
      <xdr:rowOff>95250</xdr:rowOff>
    </xdr:to>
    <xdr:pic>
      <xdr:nvPicPr>
        <xdr:cNvPr id="64" name="Grafik 63" descr="Philipp Lahm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09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142875</xdr:colOff>
      <xdr:row>39</xdr:row>
      <xdr:rowOff>85725</xdr:rowOff>
    </xdr:to>
    <xdr:pic>
      <xdr:nvPicPr>
        <xdr:cNvPr id="65" name="Grafik 6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09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190500</xdr:colOff>
      <xdr:row>39</xdr:row>
      <xdr:rowOff>190500</xdr:rowOff>
    </xdr:to>
    <xdr:pic>
      <xdr:nvPicPr>
        <xdr:cNvPr id="66" name="Grafik 65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09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3</xdr:col>
      <xdr:colOff>190500</xdr:colOff>
      <xdr:row>43</xdr:row>
      <xdr:rowOff>476250</xdr:rowOff>
    </xdr:to>
    <xdr:pic>
      <xdr:nvPicPr>
        <xdr:cNvPr id="67" name="Grafik 66" descr="Jeffrey Bruma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85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142875</xdr:colOff>
      <xdr:row>41</xdr:row>
      <xdr:rowOff>85725</xdr:rowOff>
    </xdr:to>
    <xdr:pic>
      <xdr:nvPicPr>
        <xdr:cNvPr id="68" name="Grafik 67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485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142875</xdr:colOff>
      <xdr:row>42</xdr:row>
      <xdr:rowOff>85725</xdr:rowOff>
    </xdr:to>
    <xdr:pic>
      <xdr:nvPicPr>
        <xdr:cNvPr id="69" name="Grafik 68" descr="Suriname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24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190500</xdr:colOff>
      <xdr:row>41</xdr:row>
      <xdr:rowOff>190500</xdr:rowOff>
    </xdr:to>
    <xdr:pic>
      <xdr:nvPicPr>
        <xdr:cNvPr id="70" name="Grafik 69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485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</xdr:col>
      <xdr:colOff>190500</xdr:colOff>
      <xdr:row>45</xdr:row>
      <xdr:rowOff>285750</xdr:rowOff>
    </xdr:to>
    <xdr:pic>
      <xdr:nvPicPr>
        <xdr:cNvPr id="71" name="Grafik 70" descr="Jannik Vestergaard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62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142875</xdr:colOff>
      <xdr:row>43</xdr:row>
      <xdr:rowOff>85725</xdr:rowOff>
    </xdr:to>
    <xdr:pic>
      <xdr:nvPicPr>
        <xdr:cNvPr id="72" name="Grafik 71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562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142875</xdr:colOff>
      <xdr:row>44</xdr:row>
      <xdr:rowOff>85725</xdr:rowOff>
    </xdr:to>
    <xdr:pic>
      <xdr:nvPicPr>
        <xdr:cNvPr id="73" name="Grafik 7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19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114300</xdr:colOff>
      <xdr:row>43</xdr:row>
      <xdr:rowOff>190500</xdr:rowOff>
    </xdr:to>
    <xdr:pic>
      <xdr:nvPicPr>
        <xdr:cNvPr id="74" name="Grafik 73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5621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190500</xdr:colOff>
      <xdr:row>47</xdr:row>
      <xdr:rowOff>285750</xdr:rowOff>
    </xdr:to>
    <xdr:pic>
      <xdr:nvPicPr>
        <xdr:cNvPr id="75" name="Grafik 74" descr="John Anthony Brooks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142875</xdr:colOff>
      <xdr:row>45</xdr:row>
      <xdr:rowOff>85725</xdr:rowOff>
    </xdr:to>
    <xdr:pic>
      <xdr:nvPicPr>
        <xdr:cNvPr id="76" name="Grafik 75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657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142875</xdr:colOff>
      <xdr:row>46</xdr:row>
      <xdr:rowOff>85725</xdr:rowOff>
    </xdr:to>
    <xdr:pic>
      <xdr:nvPicPr>
        <xdr:cNvPr id="77" name="Grafik 7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14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190500</xdr:colOff>
      <xdr:row>45</xdr:row>
      <xdr:rowOff>180975</xdr:rowOff>
    </xdr:to>
    <xdr:pic>
      <xdr:nvPicPr>
        <xdr:cNvPr id="78" name="Grafik 77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6573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3</xdr:col>
      <xdr:colOff>190500</xdr:colOff>
      <xdr:row>50</xdr:row>
      <xdr:rowOff>95250</xdr:rowOff>
    </xdr:to>
    <xdr:pic>
      <xdr:nvPicPr>
        <xdr:cNvPr id="79" name="Grafik 78" descr="Benjamin Henrichs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2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142875</xdr:colOff>
      <xdr:row>47</xdr:row>
      <xdr:rowOff>85725</xdr:rowOff>
    </xdr:to>
    <xdr:pic>
      <xdr:nvPicPr>
        <xdr:cNvPr id="80" name="Grafik 79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52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142875</xdr:colOff>
      <xdr:row>48</xdr:row>
      <xdr:rowOff>85725</xdr:rowOff>
    </xdr:to>
    <xdr:pic>
      <xdr:nvPicPr>
        <xdr:cNvPr id="81" name="Grafik 80" descr="Ghana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790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190500</xdr:colOff>
      <xdr:row>47</xdr:row>
      <xdr:rowOff>142875</xdr:rowOff>
    </xdr:to>
    <xdr:pic>
      <xdr:nvPicPr>
        <xdr:cNvPr id="82" name="Grafik 81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7526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3</xdr:col>
      <xdr:colOff>190500</xdr:colOff>
      <xdr:row>52</xdr:row>
      <xdr:rowOff>95250</xdr:rowOff>
    </xdr:to>
    <xdr:pic>
      <xdr:nvPicPr>
        <xdr:cNvPr id="83" name="Grafik 82" descr="Sven Bender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28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142875</xdr:colOff>
      <xdr:row>49</xdr:row>
      <xdr:rowOff>85725</xdr:rowOff>
    </xdr:to>
    <xdr:pic>
      <xdr:nvPicPr>
        <xdr:cNvPr id="84" name="Grafik 8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828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190500</xdr:colOff>
      <xdr:row>49</xdr:row>
      <xdr:rowOff>190500</xdr:rowOff>
    </xdr:to>
    <xdr:pic>
      <xdr:nvPicPr>
        <xdr:cNvPr id="85" name="Grafik 84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828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3</xdr:col>
      <xdr:colOff>190500</xdr:colOff>
      <xdr:row>54</xdr:row>
      <xdr:rowOff>95250</xdr:rowOff>
    </xdr:to>
    <xdr:pic>
      <xdr:nvPicPr>
        <xdr:cNvPr id="86" name="Grafik 85" descr="Marcel Schmelzer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142875</xdr:colOff>
      <xdr:row>51</xdr:row>
      <xdr:rowOff>85725</xdr:rowOff>
    </xdr:to>
    <xdr:pic>
      <xdr:nvPicPr>
        <xdr:cNvPr id="87" name="Grafik 8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190500</xdr:colOff>
      <xdr:row>51</xdr:row>
      <xdr:rowOff>190500</xdr:rowOff>
    </xdr:to>
    <xdr:pic>
      <xdr:nvPicPr>
        <xdr:cNvPr id="88" name="Grafik 87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05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190500</xdr:colOff>
      <xdr:row>56</xdr:row>
      <xdr:rowOff>95250</xdr:rowOff>
    </xdr:to>
    <xdr:pic>
      <xdr:nvPicPr>
        <xdr:cNvPr id="89" name="Grafik 88" descr="Sead Kolasinac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1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142875</xdr:colOff>
      <xdr:row>53</xdr:row>
      <xdr:rowOff>85725</xdr:rowOff>
    </xdr:to>
    <xdr:pic>
      <xdr:nvPicPr>
        <xdr:cNvPr id="90" name="Grafik 89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81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142875</xdr:colOff>
      <xdr:row>54</xdr:row>
      <xdr:rowOff>85725</xdr:rowOff>
    </xdr:to>
    <xdr:pic>
      <xdr:nvPicPr>
        <xdr:cNvPr id="91" name="Grafik 9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19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190500</xdr:colOff>
      <xdr:row>53</xdr:row>
      <xdr:rowOff>190500</xdr:rowOff>
    </xdr:to>
    <xdr:pic>
      <xdr:nvPicPr>
        <xdr:cNvPr id="92" name="Grafik 91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1981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3</xdr:col>
      <xdr:colOff>190500</xdr:colOff>
      <xdr:row>57</xdr:row>
      <xdr:rowOff>476250</xdr:rowOff>
    </xdr:to>
    <xdr:pic>
      <xdr:nvPicPr>
        <xdr:cNvPr id="93" name="Grafik 92" descr="Mitchell Weiser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7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142875</xdr:colOff>
      <xdr:row>55</xdr:row>
      <xdr:rowOff>85725</xdr:rowOff>
    </xdr:to>
    <xdr:pic>
      <xdr:nvPicPr>
        <xdr:cNvPr id="94" name="Grafik 9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57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190500</xdr:colOff>
      <xdr:row>55</xdr:row>
      <xdr:rowOff>180975</xdr:rowOff>
    </xdr:to>
    <xdr:pic>
      <xdr:nvPicPr>
        <xdr:cNvPr id="95" name="Grafik 94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0574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3</xdr:col>
      <xdr:colOff>190500</xdr:colOff>
      <xdr:row>59</xdr:row>
      <xdr:rowOff>285750</xdr:rowOff>
    </xdr:to>
    <xdr:pic>
      <xdr:nvPicPr>
        <xdr:cNvPr id="96" name="Grafik 95" descr="Martin Hinteregger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3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142875</xdr:colOff>
      <xdr:row>57</xdr:row>
      <xdr:rowOff>85725</xdr:rowOff>
    </xdr:to>
    <xdr:pic>
      <xdr:nvPicPr>
        <xdr:cNvPr id="97" name="Grafik 96" descr="Österreich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133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142875</xdr:colOff>
      <xdr:row>57</xdr:row>
      <xdr:rowOff>190500</xdr:rowOff>
    </xdr:to>
    <xdr:pic>
      <xdr:nvPicPr>
        <xdr:cNvPr id="98" name="Grafik 97" descr="FC Augsbur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1336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190500</xdr:colOff>
      <xdr:row>62</xdr:row>
      <xdr:rowOff>95250</xdr:rowOff>
    </xdr:to>
    <xdr:pic>
      <xdr:nvPicPr>
        <xdr:cNvPr id="99" name="Grafik 98" descr="Marc Bartra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28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142875</xdr:colOff>
      <xdr:row>59</xdr:row>
      <xdr:rowOff>85725</xdr:rowOff>
    </xdr:to>
    <xdr:pic>
      <xdr:nvPicPr>
        <xdr:cNvPr id="100" name="Grafik 99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228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190500</xdr:colOff>
      <xdr:row>59</xdr:row>
      <xdr:rowOff>190500</xdr:rowOff>
    </xdr:to>
    <xdr:pic>
      <xdr:nvPicPr>
        <xdr:cNvPr id="101" name="Grafik 100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228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190500</xdr:colOff>
      <xdr:row>63</xdr:row>
      <xdr:rowOff>476250</xdr:rowOff>
    </xdr:to>
    <xdr:pic>
      <xdr:nvPicPr>
        <xdr:cNvPr id="102" name="Grafik 101" descr="Niklas Stark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05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142875</xdr:colOff>
      <xdr:row>61</xdr:row>
      <xdr:rowOff>85725</xdr:rowOff>
    </xdr:to>
    <xdr:pic>
      <xdr:nvPicPr>
        <xdr:cNvPr id="103" name="Grafik 10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05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190500</xdr:colOff>
      <xdr:row>61</xdr:row>
      <xdr:rowOff>180975</xdr:rowOff>
    </xdr:to>
    <xdr:pic>
      <xdr:nvPicPr>
        <xdr:cNvPr id="104" name="Grafik 103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050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63</xdr:row>
      <xdr:rowOff>0</xdr:rowOff>
    </xdr:from>
    <xdr:to>
      <xdr:col>3</xdr:col>
      <xdr:colOff>190500</xdr:colOff>
      <xdr:row>65</xdr:row>
      <xdr:rowOff>285750</xdr:rowOff>
    </xdr:to>
    <xdr:pic>
      <xdr:nvPicPr>
        <xdr:cNvPr id="105" name="Grafik 104" descr="Abdul Rahman Baba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81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142875</xdr:colOff>
      <xdr:row>63</xdr:row>
      <xdr:rowOff>85725</xdr:rowOff>
    </xdr:to>
    <xdr:pic>
      <xdr:nvPicPr>
        <xdr:cNvPr id="106" name="Grafik 105" descr="Ghana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38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63</xdr:row>
      <xdr:rowOff>0</xdr:rowOff>
    </xdr:from>
    <xdr:to>
      <xdr:col>6</xdr:col>
      <xdr:colOff>190500</xdr:colOff>
      <xdr:row>63</xdr:row>
      <xdr:rowOff>190500</xdr:rowOff>
    </xdr:to>
    <xdr:pic>
      <xdr:nvPicPr>
        <xdr:cNvPr id="107" name="Grafik 106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381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3</xdr:col>
      <xdr:colOff>190500</xdr:colOff>
      <xdr:row>67</xdr:row>
      <xdr:rowOff>476250</xdr:rowOff>
    </xdr:to>
    <xdr:pic>
      <xdr:nvPicPr>
        <xdr:cNvPr id="108" name="Grafik 107" descr="Jesús Vallejo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6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142875</xdr:colOff>
      <xdr:row>65</xdr:row>
      <xdr:rowOff>85725</xdr:rowOff>
    </xdr:to>
    <xdr:pic>
      <xdr:nvPicPr>
        <xdr:cNvPr id="109" name="Grafik 108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476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65</xdr:row>
      <xdr:rowOff>0</xdr:rowOff>
    </xdr:from>
    <xdr:to>
      <xdr:col>6</xdr:col>
      <xdr:colOff>190500</xdr:colOff>
      <xdr:row>65</xdr:row>
      <xdr:rowOff>190500</xdr:rowOff>
    </xdr:to>
    <xdr:pic>
      <xdr:nvPicPr>
        <xdr:cNvPr id="110" name="Grafik 109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476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3</xdr:col>
      <xdr:colOff>190500</xdr:colOff>
      <xdr:row>70</xdr:row>
      <xdr:rowOff>95250</xdr:rowOff>
    </xdr:to>
    <xdr:pic>
      <xdr:nvPicPr>
        <xdr:cNvPr id="111" name="Grafik 110" descr="Timothée Kolodziejczak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2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142875</xdr:colOff>
      <xdr:row>67</xdr:row>
      <xdr:rowOff>85725</xdr:rowOff>
    </xdr:to>
    <xdr:pic>
      <xdr:nvPicPr>
        <xdr:cNvPr id="112" name="Grafik 111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552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142875</xdr:colOff>
      <xdr:row>68</xdr:row>
      <xdr:rowOff>85725</xdr:rowOff>
    </xdr:to>
    <xdr:pic>
      <xdr:nvPicPr>
        <xdr:cNvPr id="113" name="Grafik 112" descr="Polen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09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67</xdr:row>
      <xdr:rowOff>0</xdr:rowOff>
    </xdr:from>
    <xdr:to>
      <xdr:col>6</xdr:col>
      <xdr:colOff>114300</xdr:colOff>
      <xdr:row>67</xdr:row>
      <xdr:rowOff>190500</xdr:rowOff>
    </xdr:to>
    <xdr:pic>
      <xdr:nvPicPr>
        <xdr:cNvPr id="114" name="Grafik 113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5527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3</xdr:col>
      <xdr:colOff>190500</xdr:colOff>
      <xdr:row>73</xdr:row>
      <xdr:rowOff>95250</xdr:rowOff>
    </xdr:to>
    <xdr:pic>
      <xdr:nvPicPr>
        <xdr:cNvPr id="115" name="Grafik 114" descr="Nico Elvedi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142875</xdr:colOff>
      <xdr:row>69</xdr:row>
      <xdr:rowOff>85725</xdr:rowOff>
    </xdr:to>
    <xdr:pic>
      <xdr:nvPicPr>
        <xdr:cNvPr id="116" name="Grafik 115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647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69</xdr:row>
      <xdr:rowOff>0</xdr:rowOff>
    </xdr:from>
    <xdr:to>
      <xdr:col>6</xdr:col>
      <xdr:colOff>114300</xdr:colOff>
      <xdr:row>70</xdr:row>
      <xdr:rowOff>0</xdr:rowOff>
    </xdr:to>
    <xdr:pic>
      <xdr:nvPicPr>
        <xdr:cNvPr id="117" name="Grafik 116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6479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3</xdr:col>
      <xdr:colOff>190500</xdr:colOff>
      <xdr:row>74</xdr:row>
      <xdr:rowOff>285750</xdr:rowOff>
    </xdr:to>
    <xdr:pic>
      <xdr:nvPicPr>
        <xdr:cNvPr id="118" name="Grafik 117" descr="Tin Jedvaj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05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142875</xdr:colOff>
      <xdr:row>71</xdr:row>
      <xdr:rowOff>85725</xdr:rowOff>
    </xdr:to>
    <xdr:pic>
      <xdr:nvPicPr>
        <xdr:cNvPr id="119" name="Grafik 118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05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71</xdr:row>
      <xdr:rowOff>0</xdr:rowOff>
    </xdr:from>
    <xdr:to>
      <xdr:col>6</xdr:col>
      <xdr:colOff>190500</xdr:colOff>
      <xdr:row>71</xdr:row>
      <xdr:rowOff>142875</xdr:rowOff>
    </xdr:to>
    <xdr:pic>
      <xdr:nvPicPr>
        <xdr:cNvPr id="120" name="Grafik 119" descr="Bayer 04 Leverkusen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0510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3</xdr:col>
      <xdr:colOff>190500</xdr:colOff>
      <xdr:row>76</xdr:row>
      <xdr:rowOff>95250</xdr:rowOff>
    </xdr:to>
    <xdr:pic>
      <xdr:nvPicPr>
        <xdr:cNvPr id="121" name="Grafik 120" descr="Lukasz Piszczek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2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142875</xdr:colOff>
      <xdr:row>73</xdr:row>
      <xdr:rowOff>85725</xdr:rowOff>
    </xdr:to>
    <xdr:pic>
      <xdr:nvPicPr>
        <xdr:cNvPr id="122" name="Grafik 121" descr="Polen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762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73</xdr:row>
      <xdr:rowOff>0</xdr:rowOff>
    </xdr:from>
    <xdr:to>
      <xdr:col>6</xdr:col>
      <xdr:colOff>190500</xdr:colOff>
      <xdr:row>73</xdr:row>
      <xdr:rowOff>190500</xdr:rowOff>
    </xdr:to>
    <xdr:pic>
      <xdr:nvPicPr>
        <xdr:cNvPr id="123" name="Grafik 122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7622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190500</xdr:colOff>
      <xdr:row>78</xdr:row>
      <xdr:rowOff>285750</xdr:rowOff>
    </xdr:to>
    <xdr:pic>
      <xdr:nvPicPr>
        <xdr:cNvPr id="124" name="Grafik 123" descr="Tony Jantschke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84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142875</xdr:colOff>
      <xdr:row>75</xdr:row>
      <xdr:rowOff>85725</xdr:rowOff>
    </xdr:to>
    <xdr:pic>
      <xdr:nvPicPr>
        <xdr:cNvPr id="125" name="Grafik 12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838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114300</xdr:colOff>
      <xdr:row>75</xdr:row>
      <xdr:rowOff>190500</xdr:rowOff>
    </xdr:to>
    <xdr:pic>
      <xdr:nvPicPr>
        <xdr:cNvPr id="126" name="Grafik 125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8384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190500</xdr:colOff>
      <xdr:row>80</xdr:row>
      <xdr:rowOff>95250</xdr:rowOff>
    </xdr:to>
    <xdr:pic>
      <xdr:nvPicPr>
        <xdr:cNvPr id="127" name="Grafik 126" descr="Stefan Bell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146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142875</xdr:colOff>
      <xdr:row>77</xdr:row>
      <xdr:rowOff>85725</xdr:rowOff>
    </xdr:to>
    <xdr:pic>
      <xdr:nvPicPr>
        <xdr:cNvPr id="128" name="Grafik 12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146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77</xdr:row>
      <xdr:rowOff>0</xdr:rowOff>
    </xdr:from>
    <xdr:to>
      <xdr:col>6</xdr:col>
      <xdr:colOff>190500</xdr:colOff>
      <xdr:row>78</xdr:row>
      <xdr:rowOff>0</xdr:rowOff>
    </xdr:to>
    <xdr:pic>
      <xdr:nvPicPr>
        <xdr:cNvPr id="129" name="Grafik 128" descr="1.FSV Mainz 05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146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190500</xdr:colOff>
      <xdr:row>81</xdr:row>
      <xdr:rowOff>285750</xdr:rowOff>
    </xdr:to>
    <xdr:pic>
      <xdr:nvPicPr>
        <xdr:cNvPr id="130" name="Grafik 129" descr="Marvin Plattenhardt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71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142875</xdr:colOff>
      <xdr:row>79</xdr:row>
      <xdr:rowOff>85725</xdr:rowOff>
    </xdr:to>
    <xdr:pic>
      <xdr:nvPicPr>
        <xdr:cNvPr id="131" name="Grafik 13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971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79</xdr:row>
      <xdr:rowOff>0</xdr:rowOff>
    </xdr:from>
    <xdr:to>
      <xdr:col>6</xdr:col>
      <xdr:colOff>190500</xdr:colOff>
      <xdr:row>79</xdr:row>
      <xdr:rowOff>180975</xdr:rowOff>
    </xdr:to>
    <xdr:pic>
      <xdr:nvPicPr>
        <xdr:cNvPr id="132" name="Grafik 131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29718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190500</xdr:colOff>
      <xdr:row>84</xdr:row>
      <xdr:rowOff>285750</xdr:rowOff>
    </xdr:to>
    <xdr:pic>
      <xdr:nvPicPr>
        <xdr:cNvPr id="133" name="Grafik 132" descr="Frederik Sörensen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670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142875</xdr:colOff>
      <xdr:row>81</xdr:row>
      <xdr:rowOff>85725</xdr:rowOff>
    </xdr:to>
    <xdr:pic>
      <xdr:nvPicPr>
        <xdr:cNvPr id="134" name="Grafik 133" descr="Dänemark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67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81</xdr:row>
      <xdr:rowOff>0</xdr:rowOff>
    </xdr:from>
    <xdr:to>
      <xdr:col>6</xdr:col>
      <xdr:colOff>171450</xdr:colOff>
      <xdr:row>81</xdr:row>
      <xdr:rowOff>190500</xdr:rowOff>
    </xdr:to>
    <xdr:pic>
      <xdr:nvPicPr>
        <xdr:cNvPr id="135" name="Grafik 134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0670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190500</xdr:colOff>
      <xdr:row>86</xdr:row>
      <xdr:rowOff>285750</xdr:rowOff>
    </xdr:to>
    <xdr:pic>
      <xdr:nvPicPr>
        <xdr:cNvPr id="136" name="Grafik 135" descr="Willi Orban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43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142875</xdr:colOff>
      <xdr:row>83</xdr:row>
      <xdr:rowOff>85725</xdr:rowOff>
    </xdr:to>
    <xdr:pic>
      <xdr:nvPicPr>
        <xdr:cNvPr id="137" name="Grafik 13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43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142875</xdr:colOff>
      <xdr:row>84</xdr:row>
      <xdr:rowOff>85725</xdr:rowOff>
    </xdr:to>
    <xdr:pic>
      <xdr:nvPicPr>
        <xdr:cNvPr id="138" name="Grafik 137" descr="Ungarn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162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83</xdr:row>
      <xdr:rowOff>0</xdr:rowOff>
    </xdr:from>
    <xdr:to>
      <xdr:col>6</xdr:col>
      <xdr:colOff>190500</xdr:colOff>
      <xdr:row>83</xdr:row>
      <xdr:rowOff>95250</xdr:rowOff>
    </xdr:to>
    <xdr:pic>
      <xdr:nvPicPr>
        <xdr:cNvPr id="139" name="Grafik 138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432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3</xdr:col>
      <xdr:colOff>190500</xdr:colOff>
      <xdr:row>88</xdr:row>
      <xdr:rowOff>95250</xdr:rowOff>
    </xdr:to>
    <xdr:pic>
      <xdr:nvPicPr>
        <xdr:cNvPr id="140" name="Grafik 139" descr="Dominique Heintz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00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142875</xdr:colOff>
      <xdr:row>85</xdr:row>
      <xdr:rowOff>85725</xdr:rowOff>
    </xdr:to>
    <xdr:pic>
      <xdr:nvPicPr>
        <xdr:cNvPr id="141" name="Grafik 14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00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85</xdr:row>
      <xdr:rowOff>0</xdr:rowOff>
    </xdr:from>
    <xdr:to>
      <xdr:col>6</xdr:col>
      <xdr:colOff>171450</xdr:colOff>
      <xdr:row>85</xdr:row>
      <xdr:rowOff>190500</xdr:rowOff>
    </xdr:to>
    <xdr:pic>
      <xdr:nvPicPr>
        <xdr:cNvPr id="142" name="Grafik 141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004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3</xdr:col>
      <xdr:colOff>190500</xdr:colOff>
      <xdr:row>90</xdr:row>
      <xdr:rowOff>95250</xdr:rowOff>
    </xdr:to>
    <xdr:pic>
      <xdr:nvPicPr>
        <xdr:cNvPr id="143" name="Grafik 142" descr="Douglas Santos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76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142875</xdr:colOff>
      <xdr:row>87</xdr:row>
      <xdr:rowOff>85725</xdr:rowOff>
    </xdr:to>
    <xdr:pic>
      <xdr:nvPicPr>
        <xdr:cNvPr id="144" name="Grafik 143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276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87</xdr:row>
      <xdr:rowOff>0</xdr:rowOff>
    </xdr:from>
    <xdr:to>
      <xdr:col>6</xdr:col>
      <xdr:colOff>190500</xdr:colOff>
      <xdr:row>87</xdr:row>
      <xdr:rowOff>133350</xdr:rowOff>
    </xdr:to>
    <xdr:pic>
      <xdr:nvPicPr>
        <xdr:cNvPr id="145" name="Grafik 144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766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3</xdr:col>
      <xdr:colOff>190500</xdr:colOff>
      <xdr:row>92</xdr:row>
      <xdr:rowOff>285750</xdr:rowOff>
    </xdr:to>
    <xdr:pic>
      <xdr:nvPicPr>
        <xdr:cNvPr id="146" name="Grafik 145" descr="Caglar Söyüncü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52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142875</xdr:colOff>
      <xdr:row>89</xdr:row>
      <xdr:rowOff>85725</xdr:rowOff>
    </xdr:to>
    <xdr:pic>
      <xdr:nvPicPr>
        <xdr:cNvPr id="147" name="Grafik 146" descr="Türkei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352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89</xdr:row>
      <xdr:rowOff>0</xdr:rowOff>
    </xdr:from>
    <xdr:to>
      <xdr:col>6</xdr:col>
      <xdr:colOff>133350</xdr:colOff>
      <xdr:row>89</xdr:row>
      <xdr:rowOff>190500</xdr:rowOff>
    </xdr:to>
    <xdr:pic>
      <xdr:nvPicPr>
        <xdr:cNvPr id="148" name="Grafik 147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528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3</xdr:col>
      <xdr:colOff>190500</xdr:colOff>
      <xdr:row>94</xdr:row>
      <xdr:rowOff>285750</xdr:rowOff>
    </xdr:to>
    <xdr:pic>
      <xdr:nvPicPr>
        <xdr:cNvPr id="149" name="Grafik 148" descr="Rafinha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9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142875</xdr:colOff>
      <xdr:row>91</xdr:row>
      <xdr:rowOff>85725</xdr:rowOff>
    </xdr:to>
    <xdr:pic>
      <xdr:nvPicPr>
        <xdr:cNvPr id="150" name="Grafik 149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29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142875</xdr:colOff>
      <xdr:row>92</xdr:row>
      <xdr:rowOff>85725</xdr:rowOff>
    </xdr:to>
    <xdr:pic>
      <xdr:nvPicPr>
        <xdr:cNvPr id="151" name="Grafik 15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48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91</xdr:row>
      <xdr:rowOff>0</xdr:rowOff>
    </xdr:from>
    <xdr:to>
      <xdr:col>6</xdr:col>
      <xdr:colOff>190500</xdr:colOff>
      <xdr:row>92</xdr:row>
      <xdr:rowOff>0</xdr:rowOff>
    </xdr:to>
    <xdr:pic>
      <xdr:nvPicPr>
        <xdr:cNvPr id="152" name="Grafik 151" descr="FC Bayern München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29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3</xdr:col>
      <xdr:colOff>190500</xdr:colOff>
      <xdr:row>95</xdr:row>
      <xdr:rowOff>476250</xdr:rowOff>
    </xdr:to>
    <xdr:pic>
      <xdr:nvPicPr>
        <xdr:cNvPr id="153" name="Grafik 152" descr="Neven Subotic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6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142875</xdr:colOff>
      <xdr:row>93</xdr:row>
      <xdr:rowOff>85725</xdr:rowOff>
    </xdr:to>
    <xdr:pic>
      <xdr:nvPicPr>
        <xdr:cNvPr id="154" name="Grafik 153" descr="Serbien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486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142875</xdr:colOff>
      <xdr:row>94</xdr:row>
      <xdr:rowOff>85725</xdr:rowOff>
    </xdr:to>
    <xdr:pic>
      <xdr:nvPicPr>
        <xdr:cNvPr id="155" name="Grafik 154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24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93</xdr:row>
      <xdr:rowOff>0</xdr:rowOff>
    </xdr:from>
    <xdr:to>
      <xdr:col>6</xdr:col>
      <xdr:colOff>171450</xdr:colOff>
      <xdr:row>93</xdr:row>
      <xdr:rowOff>190500</xdr:rowOff>
    </xdr:to>
    <xdr:pic>
      <xdr:nvPicPr>
        <xdr:cNvPr id="156" name="Grafik 155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4861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3</xdr:col>
      <xdr:colOff>190500</xdr:colOff>
      <xdr:row>97</xdr:row>
      <xdr:rowOff>285750</xdr:rowOff>
    </xdr:to>
    <xdr:pic>
      <xdr:nvPicPr>
        <xdr:cNvPr id="157" name="Grafik 156" descr="Kyriakos Papadopoulos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62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142875</xdr:colOff>
      <xdr:row>95</xdr:row>
      <xdr:rowOff>85725</xdr:rowOff>
    </xdr:to>
    <xdr:pic>
      <xdr:nvPicPr>
        <xdr:cNvPr id="158" name="Grafik 157" descr="Grieche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562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95</xdr:row>
      <xdr:rowOff>0</xdr:rowOff>
    </xdr:from>
    <xdr:to>
      <xdr:col>6</xdr:col>
      <xdr:colOff>190500</xdr:colOff>
      <xdr:row>95</xdr:row>
      <xdr:rowOff>133350</xdr:rowOff>
    </xdr:to>
    <xdr:pic>
      <xdr:nvPicPr>
        <xdr:cNvPr id="159" name="Grafik 158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5623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3</xdr:col>
      <xdr:colOff>190500</xdr:colOff>
      <xdr:row>100</xdr:row>
      <xdr:rowOff>95250</xdr:rowOff>
    </xdr:to>
    <xdr:pic>
      <xdr:nvPicPr>
        <xdr:cNvPr id="160" name="Grafik 159" descr="Marcel Halstenber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57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142875</xdr:colOff>
      <xdr:row>97</xdr:row>
      <xdr:rowOff>85725</xdr:rowOff>
    </xdr:to>
    <xdr:pic>
      <xdr:nvPicPr>
        <xdr:cNvPr id="161" name="Grafik 16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657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97</xdr:row>
      <xdr:rowOff>0</xdr:rowOff>
    </xdr:from>
    <xdr:to>
      <xdr:col>6</xdr:col>
      <xdr:colOff>190500</xdr:colOff>
      <xdr:row>97</xdr:row>
      <xdr:rowOff>95250</xdr:rowOff>
    </xdr:to>
    <xdr:pic>
      <xdr:nvPicPr>
        <xdr:cNvPr id="162" name="Grafik 161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6576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3</xdr:col>
      <xdr:colOff>190500</xdr:colOff>
      <xdr:row>102</xdr:row>
      <xdr:rowOff>95250</xdr:rowOff>
    </xdr:to>
    <xdr:pic>
      <xdr:nvPicPr>
        <xdr:cNvPr id="163" name="Grafik 162" descr="Erik Durm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7528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142875</xdr:colOff>
      <xdr:row>99</xdr:row>
      <xdr:rowOff>85725</xdr:rowOff>
    </xdr:to>
    <xdr:pic>
      <xdr:nvPicPr>
        <xdr:cNvPr id="164" name="Grafik 16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7528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190500</xdr:colOff>
      <xdr:row>100</xdr:row>
      <xdr:rowOff>0</xdr:rowOff>
    </xdr:to>
    <xdr:pic>
      <xdr:nvPicPr>
        <xdr:cNvPr id="165" name="Grafik 164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7528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3</xdr:col>
      <xdr:colOff>190500</xdr:colOff>
      <xdr:row>104</xdr:row>
      <xdr:rowOff>95250</xdr:rowOff>
    </xdr:to>
    <xdr:pic>
      <xdr:nvPicPr>
        <xdr:cNvPr id="166" name="Grafik 165" descr="Dayot Upamecano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142875</xdr:colOff>
      <xdr:row>101</xdr:row>
      <xdr:rowOff>85725</xdr:rowOff>
    </xdr:to>
    <xdr:pic>
      <xdr:nvPicPr>
        <xdr:cNvPr id="167" name="Grafik 166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10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142875</xdr:colOff>
      <xdr:row>102</xdr:row>
      <xdr:rowOff>85725</xdr:rowOff>
    </xdr:to>
    <xdr:pic>
      <xdr:nvPicPr>
        <xdr:cNvPr id="168" name="Grafik 167" descr="Guinea-Bissau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867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6</xdr:col>
      <xdr:colOff>190500</xdr:colOff>
      <xdr:row>101</xdr:row>
      <xdr:rowOff>95250</xdr:rowOff>
    </xdr:to>
    <xdr:pic>
      <xdr:nvPicPr>
        <xdr:cNvPr id="169" name="Grafik 168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8100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3</xdr:col>
      <xdr:colOff>190500</xdr:colOff>
      <xdr:row>106</xdr:row>
      <xdr:rowOff>285750</xdr:rowOff>
    </xdr:to>
    <xdr:pic>
      <xdr:nvPicPr>
        <xdr:cNvPr id="170" name="Grafik 169" descr="Kevin Vogt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052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142875</xdr:colOff>
      <xdr:row>103</xdr:row>
      <xdr:rowOff>85725</xdr:rowOff>
    </xdr:to>
    <xdr:pic>
      <xdr:nvPicPr>
        <xdr:cNvPr id="171" name="Grafik 17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05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103</xdr:row>
      <xdr:rowOff>0</xdr:rowOff>
    </xdr:from>
    <xdr:to>
      <xdr:col>6</xdr:col>
      <xdr:colOff>161925</xdr:colOff>
      <xdr:row>104</xdr:row>
      <xdr:rowOff>0</xdr:rowOff>
    </xdr:to>
    <xdr:pic>
      <xdr:nvPicPr>
        <xdr:cNvPr id="172" name="Grafik 171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052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3</xdr:col>
      <xdr:colOff>190500</xdr:colOff>
      <xdr:row>108</xdr:row>
      <xdr:rowOff>95250</xdr:rowOff>
    </xdr:to>
    <xdr:pic>
      <xdr:nvPicPr>
        <xdr:cNvPr id="173" name="Grafik 172" descr="Robin Knoche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962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142875</xdr:colOff>
      <xdr:row>105</xdr:row>
      <xdr:rowOff>85725</xdr:rowOff>
    </xdr:to>
    <xdr:pic>
      <xdr:nvPicPr>
        <xdr:cNvPr id="174" name="Grafik 17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962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105</xdr:row>
      <xdr:rowOff>0</xdr:rowOff>
    </xdr:from>
    <xdr:to>
      <xdr:col>6</xdr:col>
      <xdr:colOff>190500</xdr:colOff>
      <xdr:row>105</xdr:row>
      <xdr:rowOff>190500</xdr:rowOff>
    </xdr:to>
    <xdr:pic>
      <xdr:nvPicPr>
        <xdr:cNvPr id="175" name="Grafik 174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962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107</xdr:row>
      <xdr:rowOff>0</xdr:rowOff>
    </xdr:from>
    <xdr:to>
      <xdr:col>3</xdr:col>
      <xdr:colOff>190500</xdr:colOff>
      <xdr:row>110</xdr:row>
      <xdr:rowOff>95250</xdr:rowOff>
    </xdr:to>
    <xdr:pic>
      <xdr:nvPicPr>
        <xdr:cNvPr id="176" name="Grafik 175" descr="Pavel Kaderábek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38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142875</xdr:colOff>
      <xdr:row>107</xdr:row>
      <xdr:rowOff>85725</xdr:rowOff>
    </xdr:to>
    <xdr:pic>
      <xdr:nvPicPr>
        <xdr:cNvPr id="177" name="Grafik 176" descr="Tschechien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038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107</xdr:row>
      <xdr:rowOff>0</xdr:rowOff>
    </xdr:from>
    <xdr:to>
      <xdr:col>6</xdr:col>
      <xdr:colOff>161925</xdr:colOff>
      <xdr:row>107</xdr:row>
      <xdr:rowOff>190500</xdr:rowOff>
    </xdr:to>
    <xdr:pic>
      <xdr:nvPicPr>
        <xdr:cNvPr id="178" name="Grafik 177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0386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3</xdr:col>
      <xdr:colOff>190500</xdr:colOff>
      <xdr:row>112</xdr:row>
      <xdr:rowOff>285750</xdr:rowOff>
    </xdr:to>
    <xdr:pic>
      <xdr:nvPicPr>
        <xdr:cNvPr id="179" name="Grafik 178" descr="David Abraham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14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142875</xdr:colOff>
      <xdr:row>109</xdr:row>
      <xdr:rowOff>85725</xdr:rowOff>
    </xdr:to>
    <xdr:pic>
      <xdr:nvPicPr>
        <xdr:cNvPr id="180" name="Grafik 179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14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142875</xdr:colOff>
      <xdr:row>110</xdr:row>
      <xdr:rowOff>85725</xdr:rowOff>
    </xdr:to>
    <xdr:pic>
      <xdr:nvPicPr>
        <xdr:cNvPr id="181" name="Grafik 180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52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109</xdr:row>
      <xdr:rowOff>0</xdr:rowOff>
    </xdr:from>
    <xdr:to>
      <xdr:col>6</xdr:col>
      <xdr:colOff>190500</xdr:colOff>
      <xdr:row>109</xdr:row>
      <xdr:rowOff>190500</xdr:rowOff>
    </xdr:to>
    <xdr:pic>
      <xdr:nvPicPr>
        <xdr:cNvPr id="182" name="Grafik 181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1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3</xdr:col>
      <xdr:colOff>190500</xdr:colOff>
      <xdr:row>115</xdr:row>
      <xdr:rowOff>95250</xdr:rowOff>
    </xdr:to>
    <xdr:pic>
      <xdr:nvPicPr>
        <xdr:cNvPr id="183" name="Grafik 182" descr="Coke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91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142875</xdr:colOff>
      <xdr:row>111</xdr:row>
      <xdr:rowOff>85725</xdr:rowOff>
    </xdr:to>
    <xdr:pic>
      <xdr:nvPicPr>
        <xdr:cNvPr id="184" name="Grafik 183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191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111</xdr:row>
      <xdr:rowOff>0</xdr:rowOff>
    </xdr:from>
    <xdr:to>
      <xdr:col>6</xdr:col>
      <xdr:colOff>190500</xdr:colOff>
      <xdr:row>112</xdr:row>
      <xdr:rowOff>0</xdr:rowOff>
    </xdr:to>
    <xdr:pic>
      <xdr:nvPicPr>
        <xdr:cNvPr id="185" name="Grafik 184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191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3</xdr:col>
      <xdr:colOff>190500</xdr:colOff>
      <xdr:row>116</xdr:row>
      <xdr:rowOff>285750</xdr:rowOff>
    </xdr:to>
    <xdr:pic>
      <xdr:nvPicPr>
        <xdr:cNvPr id="186" name="Grafik 185" descr="Julian Korb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248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142875</xdr:colOff>
      <xdr:row>113</xdr:row>
      <xdr:rowOff>85725</xdr:rowOff>
    </xdr:to>
    <xdr:pic>
      <xdr:nvPicPr>
        <xdr:cNvPr id="187" name="Grafik 18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248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113</xdr:row>
      <xdr:rowOff>0</xdr:rowOff>
    </xdr:from>
    <xdr:to>
      <xdr:col>6</xdr:col>
      <xdr:colOff>114300</xdr:colOff>
      <xdr:row>114</xdr:row>
      <xdr:rowOff>0</xdr:rowOff>
    </xdr:to>
    <xdr:pic>
      <xdr:nvPicPr>
        <xdr:cNvPr id="188" name="Grafik 187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24815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3</xdr:col>
      <xdr:colOff>190500</xdr:colOff>
      <xdr:row>117</xdr:row>
      <xdr:rowOff>476250</xdr:rowOff>
    </xdr:to>
    <xdr:pic>
      <xdr:nvPicPr>
        <xdr:cNvPr id="189" name="Grafik 188" descr="Lamine Sané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05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142875</xdr:colOff>
      <xdr:row>115</xdr:row>
      <xdr:rowOff>85725</xdr:rowOff>
    </xdr:to>
    <xdr:pic>
      <xdr:nvPicPr>
        <xdr:cNvPr id="190" name="Grafik 189" descr="Senegal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05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142875</xdr:colOff>
      <xdr:row>116</xdr:row>
      <xdr:rowOff>85725</xdr:rowOff>
    </xdr:to>
    <xdr:pic>
      <xdr:nvPicPr>
        <xdr:cNvPr id="191" name="Grafik 190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43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</xdr:row>
      <xdr:rowOff>0</xdr:rowOff>
    </xdr:from>
    <xdr:to>
      <xdr:col>6</xdr:col>
      <xdr:colOff>123825</xdr:colOff>
      <xdr:row>115</xdr:row>
      <xdr:rowOff>190500</xdr:rowOff>
    </xdr:to>
    <xdr:pic>
      <xdr:nvPicPr>
        <xdr:cNvPr id="192" name="Grafik 191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053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3</xdr:col>
      <xdr:colOff>190500</xdr:colOff>
      <xdr:row>120</xdr:row>
      <xdr:rowOff>95250</xdr:rowOff>
    </xdr:to>
    <xdr:pic>
      <xdr:nvPicPr>
        <xdr:cNvPr id="193" name="Grafik 192" descr="Konstantinos Stafylidis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81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142875</xdr:colOff>
      <xdr:row>117</xdr:row>
      <xdr:rowOff>85725</xdr:rowOff>
    </xdr:to>
    <xdr:pic>
      <xdr:nvPicPr>
        <xdr:cNvPr id="194" name="Grafik 193" descr="Griechenland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381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117</xdr:row>
      <xdr:rowOff>0</xdr:rowOff>
    </xdr:from>
    <xdr:to>
      <xdr:col>6</xdr:col>
      <xdr:colOff>142875</xdr:colOff>
      <xdr:row>117</xdr:row>
      <xdr:rowOff>190500</xdr:rowOff>
    </xdr:to>
    <xdr:pic>
      <xdr:nvPicPr>
        <xdr:cNvPr id="195" name="Grafik 194" descr="FC Augsbur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3815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3</xdr:col>
      <xdr:colOff>190500</xdr:colOff>
      <xdr:row>122</xdr:row>
      <xdr:rowOff>285750</xdr:rowOff>
    </xdr:to>
    <xdr:pic>
      <xdr:nvPicPr>
        <xdr:cNvPr id="196" name="Grafik 195" descr="Bernardo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476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142875</xdr:colOff>
      <xdr:row>119</xdr:row>
      <xdr:rowOff>85725</xdr:rowOff>
    </xdr:to>
    <xdr:pic>
      <xdr:nvPicPr>
        <xdr:cNvPr id="197" name="Grafik 196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476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119</xdr:row>
      <xdr:rowOff>0</xdr:rowOff>
    </xdr:from>
    <xdr:to>
      <xdr:col>6</xdr:col>
      <xdr:colOff>190500</xdr:colOff>
      <xdr:row>119</xdr:row>
      <xdr:rowOff>95250</xdr:rowOff>
    </xdr:to>
    <xdr:pic>
      <xdr:nvPicPr>
        <xdr:cNvPr id="198" name="Grafik 197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4767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190500</xdr:colOff>
      <xdr:row>124</xdr:row>
      <xdr:rowOff>95250</xdr:rowOff>
    </xdr:to>
    <xdr:pic>
      <xdr:nvPicPr>
        <xdr:cNvPr id="199" name="Grafik 198" descr="Oscar Wendt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33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142875</xdr:colOff>
      <xdr:row>121</xdr:row>
      <xdr:rowOff>85725</xdr:rowOff>
    </xdr:to>
    <xdr:pic>
      <xdr:nvPicPr>
        <xdr:cNvPr id="200" name="Grafik 199" descr="Schweden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533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121</xdr:row>
      <xdr:rowOff>0</xdr:rowOff>
    </xdr:from>
    <xdr:to>
      <xdr:col>6</xdr:col>
      <xdr:colOff>114300</xdr:colOff>
      <xdr:row>121</xdr:row>
      <xdr:rowOff>190500</xdr:rowOff>
    </xdr:to>
    <xdr:pic>
      <xdr:nvPicPr>
        <xdr:cNvPr id="201" name="Grafik 200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5339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3</xdr:col>
      <xdr:colOff>190500</xdr:colOff>
      <xdr:row>126</xdr:row>
      <xdr:rowOff>95250</xdr:rowOff>
    </xdr:to>
    <xdr:pic>
      <xdr:nvPicPr>
        <xdr:cNvPr id="202" name="Grafik 201" descr="Benjamin Hübner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10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142875</xdr:colOff>
      <xdr:row>123</xdr:row>
      <xdr:rowOff>85725</xdr:rowOff>
    </xdr:to>
    <xdr:pic>
      <xdr:nvPicPr>
        <xdr:cNvPr id="203" name="Grafik 20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10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123</xdr:row>
      <xdr:rowOff>0</xdr:rowOff>
    </xdr:from>
    <xdr:to>
      <xdr:col>6</xdr:col>
      <xdr:colOff>161925</xdr:colOff>
      <xdr:row>123</xdr:row>
      <xdr:rowOff>190500</xdr:rowOff>
    </xdr:to>
    <xdr:pic>
      <xdr:nvPicPr>
        <xdr:cNvPr id="204" name="Grafik 203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1010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3</xdr:col>
      <xdr:colOff>190500</xdr:colOff>
      <xdr:row>127</xdr:row>
      <xdr:rowOff>476250</xdr:rowOff>
    </xdr:to>
    <xdr:pic>
      <xdr:nvPicPr>
        <xdr:cNvPr id="205" name="Grafik 204" descr="Giulio Donati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686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142875</xdr:colOff>
      <xdr:row>125</xdr:row>
      <xdr:rowOff>85725</xdr:rowOff>
    </xdr:to>
    <xdr:pic>
      <xdr:nvPicPr>
        <xdr:cNvPr id="206" name="Grafik 205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686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</xdr:row>
      <xdr:rowOff>0</xdr:rowOff>
    </xdr:from>
    <xdr:to>
      <xdr:col>6</xdr:col>
      <xdr:colOff>190500</xdr:colOff>
      <xdr:row>125</xdr:row>
      <xdr:rowOff>190500</xdr:rowOff>
    </xdr:to>
    <xdr:pic>
      <xdr:nvPicPr>
        <xdr:cNvPr id="207" name="Grafik 206" descr="1.FSV Mainz 05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686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127</xdr:row>
      <xdr:rowOff>0</xdr:rowOff>
    </xdr:from>
    <xdr:to>
      <xdr:col>3</xdr:col>
      <xdr:colOff>190500</xdr:colOff>
      <xdr:row>129</xdr:row>
      <xdr:rowOff>285750</xdr:rowOff>
    </xdr:to>
    <xdr:pic>
      <xdr:nvPicPr>
        <xdr:cNvPr id="208" name="Grafik 207" descr="Jeffrey Gouweleeuw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62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142875</xdr:colOff>
      <xdr:row>127</xdr:row>
      <xdr:rowOff>85725</xdr:rowOff>
    </xdr:to>
    <xdr:pic>
      <xdr:nvPicPr>
        <xdr:cNvPr id="209" name="Grafik 208" descr="Niederlande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762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127</xdr:row>
      <xdr:rowOff>0</xdr:rowOff>
    </xdr:from>
    <xdr:to>
      <xdr:col>6</xdr:col>
      <xdr:colOff>142875</xdr:colOff>
      <xdr:row>127</xdr:row>
      <xdr:rowOff>190500</xdr:rowOff>
    </xdr:to>
    <xdr:pic>
      <xdr:nvPicPr>
        <xdr:cNvPr id="210" name="Grafik 209" descr="FC Augsbur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76250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3</xdr:col>
      <xdr:colOff>190500</xdr:colOff>
      <xdr:row>132</xdr:row>
      <xdr:rowOff>95250</xdr:rowOff>
    </xdr:to>
    <xdr:pic>
      <xdr:nvPicPr>
        <xdr:cNvPr id="211" name="Grafik 210" descr="Philipp Max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857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142875</xdr:colOff>
      <xdr:row>129</xdr:row>
      <xdr:rowOff>85725</xdr:rowOff>
    </xdr:to>
    <xdr:pic>
      <xdr:nvPicPr>
        <xdr:cNvPr id="212" name="Grafik 21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857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129</xdr:row>
      <xdr:rowOff>0</xdr:rowOff>
    </xdr:from>
    <xdr:to>
      <xdr:col>6</xdr:col>
      <xdr:colOff>142875</xdr:colOff>
      <xdr:row>129</xdr:row>
      <xdr:rowOff>190500</xdr:rowOff>
    </xdr:to>
    <xdr:pic>
      <xdr:nvPicPr>
        <xdr:cNvPr id="213" name="Grafik 212" descr="FC Augsburg">
          <a:hlinkClick xmlns:r="http://schemas.openxmlformats.org/officeDocument/2006/relationships" r:id="rId6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8577500"/>
          <a:ext cx="1428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3</xdr:col>
      <xdr:colOff>190500</xdr:colOff>
      <xdr:row>134</xdr:row>
      <xdr:rowOff>95250</xdr:rowOff>
    </xdr:to>
    <xdr:pic>
      <xdr:nvPicPr>
        <xdr:cNvPr id="214" name="Grafik 213" descr="Jeremy Toljan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33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142875</xdr:colOff>
      <xdr:row>131</xdr:row>
      <xdr:rowOff>85725</xdr:rowOff>
    </xdr:to>
    <xdr:pic>
      <xdr:nvPicPr>
        <xdr:cNvPr id="215" name="Grafik 21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33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142875</xdr:colOff>
      <xdr:row>132</xdr:row>
      <xdr:rowOff>85725</xdr:rowOff>
    </xdr:to>
    <xdr:pic>
      <xdr:nvPicPr>
        <xdr:cNvPr id="216" name="Grafik 215" descr="Kroatien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4972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131</xdr:row>
      <xdr:rowOff>0</xdr:rowOff>
    </xdr:from>
    <xdr:to>
      <xdr:col>6</xdr:col>
      <xdr:colOff>161925</xdr:colOff>
      <xdr:row>131</xdr:row>
      <xdr:rowOff>190500</xdr:rowOff>
    </xdr:to>
    <xdr:pic>
      <xdr:nvPicPr>
        <xdr:cNvPr id="217" name="Grafik 216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49339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133</xdr:row>
      <xdr:rowOff>0</xdr:rowOff>
    </xdr:from>
    <xdr:to>
      <xdr:col>3</xdr:col>
      <xdr:colOff>190500</xdr:colOff>
      <xdr:row>136</xdr:row>
      <xdr:rowOff>95250</xdr:rowOff>
    </xdr:to>
    <xdr:pic>
      <xdr:nvPicPr>
        <xdr:cNvPr id="218" name="Grafik 217" descr="Fabian Schär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010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142875</xdr:colOff>
      <xdr:row>133</xdr:row>
      <xdr:rowOff>85725</xdr:rowOff>
    </xdr:to>
    <xdr:pic>
      <xdr:nvPicPr>
        <xdr:cNvPr id="219" name="Grafik 218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10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133</xdr:row>
      <xdr:rowOff>0</xdr:rowOff>
    </xdr:from>
    <xdr:to>
      <xdr:col>6</xdr:col>
      <xdr:colOff>161925</xdr:colOff>
      <xdr:row>133</xdr:row>
      <xdr:rowOff>190500</xdr:rowOff>
    </xdr:to>
    <xdr:pic>
      <xdr:nvPicPr>
        <xdr:cNvPr id="220" name="Grafik 219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101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135</xdr:row>
      <xdr:rowOff>0</xdr:rowOff>
    </xdr:from>
    <xdr:to>
      <xdr:col>3</xdr:col>
      <xdr:colOff>190500</xdr:colOff>
      <xdr:row>138</xdr:row>
      <xdr:rowOff>95250</xdr:rowOff>
    </xdr:to>
    <xdr:pic>
      <xdr:nvPicPr>
        <xdr:cNvPr id="221" name="Grafik 220" descr="Michael Hector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086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142875</xdr:colOff>
      <xdr:row>135</xdr:row>
      <xdr:rowOff>85725</xdr:rowOff>
    </xdr:to>
    <xdr:pic>
      <xdr:nvPicPr>
        <xdr:cNvPr id="222" name="Grafik 221" descr="Jamaika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086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142875</xdr:colOff>
      <xdr:row>136</xdr:row>
      <xdr:rowOff>85725</xdr:rowOff>
    </xdr:to>
    <xdr:pic>
      <xdr:nvPicPr>
        <xdr:cNvPr id="223" name="Grafik 222" descr="England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244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135</xdr:row>
      <xdr:rowOff>0</xdr:rowOff>
    </xdr:from>
    <xdr:to>
      <xdr:col>6</xdr:col>
      <xdr:colOff>190500</xdr:colOff>
      <xdr:row>135</xdr:row>
      <xdr:rowOff>190500</xdr:rowOff>
    </xdr:to>
    <xdr:pic>
      <xdr:nvPicPr>
        <xdr:cNvPr id="224" name="Grafik 223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086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137</xdr:row>
      <xdr:rowOff>0</xdr:rowOff>
    </xdr:from>
    <xdr:to>
      <xdr:col>3</xdr:col>
      <xdr:colOff>190500</xdr:colOff>
      <xdr:row>140</xdr:row>
      <xdr:rowOff>95250</xdr:rowOff>
    </xdr:to>
    <xdr:pic>
      <xdr:nvPicPr>
        <xdr:cNvPr id="225" name="Grafik 224" descr="Marc-Oliver Kempf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62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142875</xdr:colOff>
      <xdr:row>137</xdr:row>
      <xdr:rowOff>85725</xdr:rowOff>
    </xdr:to>
    <xdr:pic>
      <xdr:nvPicPr>
        <xdr:cNvPr id="226" name="Grafik 22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162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137</xdr:row>
      <xdr:rowOff>0</xdr:rowOff>
    </xdr:from>
    <xdr:to>
      <xdr:col>6</xdr:col>
      <xdr:colOff>133350</xdr:colOff>
      <xdr:row>137</xdr:row>
      <xdr:rowOff>190500</xdr:rowOff>
    </xdr:to>
    <xdr:pic>
      <xdr:nvPicPr>
        <xdr:cNvPr id="227" name="Grafik 226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1625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139</xdr:row>
      <xdr:rowOff>0</xdr:rowOff>
    </xdr:from>
    <xdr:to>
      <xdr:col>3</xdr:col>
      <xdr:colOff>190500</xdr:colOff>
      <xdr:row>142</xdr:row>
      <xdr:rowOff>95250</xdr:rowOff>
    </xdr:to>
    <xdr:pic>
      <xdr:nvPicPr>
        <xdr:cNvPr id="228" name="Grafik 227" descr="Sebastian Langkamp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238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142875</xdr:colOff>
      <xdr:row>139</xdr:row>
      <xdr:rowOff>85725</xdr:rowOff>
    </xdr:to>
    <xdr:pic>
      <xdr:nvPicPr>
        <xdr:cNvPr id="229" name="Grafik 22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238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139</xdr:row>
      <xdr:rowOff>0</xdr:rowOff>
    </xdr:from>
    <xdr:to>
      <xdr:col>6</xdr:col>
      <xdr:colOff>190500</xdr:colOff>
      <xdr:row>139</xdr:row>
      <xdr:rowOff>180975</xdr:rowOff>
    </xdr:to>
    <xdr:pic>
      <xdr:nvPicPr>
        <xdr:cNvPr id="230" name="Grafik 229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23875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141</xdr:row>
      <xdr:rowOff>0</xdr:rowOff>
    </xdr:from>
    <xdr:to>
      <xdr:col>3</xdr:col>
      <xdr:colOff>190500</xdr:colOff>
      <xdr:row>144</xdr:row>
      <xdr:rowOff>95250</xdr:rowOff>
    </xdr:to>
    <xdr:pic>
      <xdr:nvPicPr>
        <xdr:cNvPr id="231" name="Grafik 230" descr="Dominic Maroh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14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142875</xdr:colOff>
      <xdr:row>141</xdr:row>
      <xdr:rowOff>85725</xdr:rowOff>
    </xdr:to>
    <xdr:pic>
      <xdr:nvPicPr>
        <xdr:cNvPr id="232" name="Grafik 231" descr="Slowenien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14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142875</xdr:colOff>
      <xdr:row>142</xdr:row>
      <xdr:rowOff>85725</xdr:rowOff>
    </xdr:to>
    <xdr:pic>
      <xdr:nvPicPr>
        <xdr:cNvPr id="233" name="Grafik 232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53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141</xdr:row>
      <xdr:rowOff>0</xdr:rowOff>
    </xdr:from>
    <xdr:to>
      <xdr:col>6</xdr:col>
      <xdr:colOff>171450</xdr:colOff>
      <xdr:row>141</xdr:row>
      <xdr:rowOff>190500</xdr:rowOff>
    </xdr:to>
    <xdr:pic>
      <xdr:nvPicPr>
        <xdr:cNvPr id="234" name="Grafik 233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149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143</xdr:row>
      <xdr:rowOff>0</xdr:rowOff>
    </xdr:from>
    <xdr:to>
      <xdr:col>3</xdr:col>
      <xdr:colOff>180975</xdr:colOff>
      <xdr:row>146</xdr:row>
      <xdr:rowOff>95250</xdr:rowOff>
    </xdr:to>
    <xdr:pic>
      <xdr:nvPicPr>
        <xdr:cNvPr id="235" name="Grafik 234" descr="Philipp Wollscheid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911500"/>
          <a:ext cx="942975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142875</xdr:colOff>
      <xdr:row>143</xdr:row>
      <xdr:rowOff>85725</xdr:rowOff>
    </xdr:to>
    <xdr:pic>
      <xdr:nvPicPr>
        <xdr:cNvPr id="236" name="Grafik 23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391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190500</xdr:colOff>
      <xdr:row>143</xdr:row>
      <xdr:rowOff>190500</xdr:rowOff>
    </xdr:to>
    <xdr:pic>
      <xdr:nvPicPr>
        <xdr:cNvPr id="237" name="Grafik 236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391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3</xdr:col>
      <xdr:colOff>190500</xdr:colOff>
      <xdr:row>148</xdr:row>
      <xdr:rowOff>95250</xdr:rowOff>
    </xdr:to>
    <xdr:pic>
      <xdr:nvPicPr>
        <xdr:cNvPr id="238" name="Grafik 237" descr="Bastian Oczipka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67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142875</xdr:colOff>
      <xdr:row>145</xdr:row>
      <xdr:rowOff>85725</xdr:rowOff>
    </xdr:to>
    <xdr:pic>
      <xdr:nvPicPr>
        <xdr:cNvPr id="239" name="Grafik 23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467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145</xdr:row>
      <xdr:rowOff>0</xdr:rowOff>
    </xdr:from>
    <xdr:to>
      <xdr:col>6</xdr:col>
      <xdr:colOff>190500</xdr:colOff>
      <xdr:row>145</xdr:row>
      <xdr:rowOff>190500</xdr:rowOff>
    </xdr:to>
    <xdr:pic>
      <xdr:nvPicPr>
        <xdr:cNvPr id="240" name="Grafik 239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467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147</xdr:row>
      <xdr:rowOff>0</xdr:rowOff>
    </xdr:from>
    <xdr:to>
      <xdr:col>3</xdr:col>
      <xdr:colOff>190500</xdr:colOff>
      <xdr:row>150</xdr:row>
      <xdr:rowOff>95250</xdr:rowOff>
    </xdr:to>
    <xdr:pic>
      <xdr:nvPicPr>
        <xdr:cNvPr id="241" name="Grafik 240" descr="Holger Badstuber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435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142875</xdr:colOff>
      <xdr:row>147</xdr:row>
      <xdr:rowOff>85725</xdr:rowOff>
    </xdr:to>
    <xdr:pic>
      <xdr:nvPicPr>
        <xdr:cNvPr id="242" name="Grafik 24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5435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147</xdr:row>
      <xdr:rowOff>0</xdr:rowOff>
    </xdr:from>
    <xdr:to>
      <xdr:col>6</xdr:col>
      <xdr:colOff>190500</xdr:colOff>
      <xdr:row>147</xdr:row>
      <xdr:rowOff>190500</xdr:rowOff>
    </xdr:to>
    <xdr:pic>
      <xdr:nvPicPr>
        <xdr:cNvPr id="243" name="Grafik 242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543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149</xdr:row>
      <xdr:rowOff>0</xdr:rowOff>
    </xdr:from>
    <xdr:to>
      <xdr:col>3</xdr:col>
      <xdr:colOff>190500</xdr:colOff>
      <xdr:row>152</xdr:row>
      <xdr:rowOff>95250</xdr:rowOff>
    </xdr:to>
    <xdr:pic>
      <xdr:nvPicPr>
        <xdr:cNvPr id="244" name="Grafik 243" descr="Luca Caldirola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19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142875</xdr:colOff>
      <xdr:row>149</xdr:row>
      <xdr:rowOff>85725</xdr:rowOff>
    </xdr:to>
    <xdr:pic>
      <xdr:nvPicPr>
        <xdr:cNvPr id="245" name="Grafik 244" descr="Italie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19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149</xdr:row>
      <xdr:rowOff>0</xdr:rowOff>
    </xdr:from>
    <xdr:to>
      <xdr:col>6</xdr:col>
      <xdr:colOff>123825</xdr:colOff>
      <xdr:row>149</xdr:row>
      <xdr:rowOff>190500</xdr:rowOff>
    </xdr:to>
    <xdr:pic>
      <xdr:nvPicPr>
        <xdr:cNvPr id="246" name="Grafik 245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197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151</xdr:row>
      <xdr:rowOff>0</xdr:rowOff>
    </xdr:from>
    <xdr:to>
      <xdr:col>3</xdr:col>
      <xdr:colOff>190500</xdr:colOff>
      <xdr:row>154</xdr:row>
      <xdr:rowOff>95250</xdr:rowOff>
    </xdr:to>
    <xdr:pic>
      <xdr:nvPicPr>
        <xdr:cNvPr id="247" name="Grafik 246" descr="Gotoku Sakai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6959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142875</xdr:colOff>
      <xdr:row>151</xdr:row>
      <xdr:rowOff>85725</xdr:rowOff>
    </xdr:to>
    <xdr:pic>
      <xdr:nvPicPr>
        <xdr:cNvPr id="248" name="Grafik 247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6959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151</xdr:row>
      <xdr:rowOff>0</xdr:rowOff>
    </xdr:from>
    <xdr:to>
      <xdr:col>6</xdr:col>
      <xdr:colOff>190500</xdr:colOff>
      <xdr:row>151</xdr:row>
      <xdr:rowOff>133350</xdr:rowOff>
    </xdr:to>
    <xdr:pic>
      <xdr:nvPicPr>
        <xdr:cNvPr id="249" name="Grafik 248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69595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153</xdr:row>
      <xdr:rowOff>0</xdr:rowOff>
    </xdr:from>
    <xdr:to>
      <xdr:col>3</xdr:col>
      <xdr:colOff>190500</xdr:colOff>
      <xdr:row>155</xdr:row>
      <xdr:rowOff>476250</xdr:rowOff>
    </xdr:to>
    <xdr:pic>
      <xdr:nvPicPr>
        <xdr:cNvPr id="250" name="Grafik 249" descr="Marcel Tisserand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72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142875</xdr:colOff>
      <xdr:row>153</xdr:row>
      <xdr:rowOff>85725</xdr:rowOff>
    </xdr:to>
    <xdr:pic>
      <xdr:nvPicPr>
        <xdr:cNvPr id="251" name="Grafik 250" descr="Kongo DR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772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142875</xdr:colOff>
      <xdr:row>154</xdr:row>
      <xdr:rowOff>85725</xdr:rowOff>
    </xdr:to>
    <xdr:pic>
      <xdr:nvPicPr>
        <xdr:cNvPr id="252" name="Grafik 251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10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153</xdr:row>
      <xdr:rowOff>0</xdr:rowOff>
    </xdr:from>
    <xdr:to>
      <xdr:col>6</xdr:col>
      <xdr:colOff>171450</xdr:colOff>
      <xdr:row>153</xdr:row>
      <xdr:rowOff>190500</xdr:rowOff>
    </xdr:to>
    <xdr:pic>
      <xdr:nvPicPr>
        <xdr:cNvPr id="253" name="Grafik 252" descr="FC Ingolstadt 04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77215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155</xdr:row>
      <xdr:rowOff>0</xdr:rowOff>
    </xdr:from>
    <xdr:to>
      <xdr:col>3</xdr:col>
      <xdr:colOff>190500</xdr:colOff>
      <xdr:row>157</xdr:row>
      <xdr:rowOff>285750</xdr:rowOff>
    </xdr:to>
    <xdr:pic>
      <xdr:nvPicPr>
        <xdr:cNvPr id="254" name="Grafik 253" descr="Lukas Klostermann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48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142875</xdr:colOff>
      <xdr:row>155</xdr:row>
      <xdr:rowOff>85725</xdr:rowOff>
    </xdr:to>
    <xdr:pic>
      <xdr:nvPicPr>
        <xdr:cNvPr id="255" name="Grafik 25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848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155</xdr:row>
      <xdr:rowOff>0</xdr:rowOff>
    </xdr:from>
    <xdr:to>
      <xdr:col>6</xdr:col>
      <xdr:colOff>190500</xdr:colOff>
      <xdr:row>155</xdr:row>
      <xdr:rowOff>95250</xdr:rowOff>
    </xdr:to>
    <xdr:pic>
      <xdr:nvPicPr>
        <xdr:cNvPr id="256" name="Grafik 255" descr="RasenBallsport Leipzig">
          <a:hlinkClick xmlns:r="http://schemas.openxmlformats.org/officeDocument/2006/relationships" r:id="rId8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483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157</xdr:row>
      <xdr:rowOff>0</xdr:rowOff>
    </xdr:from>
    <xdr:to>
      <xdr:col>3</xdr:col>
      <xdr:colOff>190500</xdr:colOff>
      <xdr:row>160</xdr:row>
      <xdr:rowOff>95250</xdr:rowOff>
    </xdr:to>
    <xdr:pic>
      <xdr:nvPicPr>
        <xdr:cNvPr id="257" name="Grafik 256" descr="Felix Passlack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43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142875</xdr:colOff>
      <xdr:row>157</xdr:row>
      <xdr:rowOff>85725</xdr:rowOff>
    </xdr:to>
    <xdr:pic>
      <xdr:nvPicPr>
        <xdr:cNvPr id="258" name="Grafik 25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5943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157</xdr:row>
      <xdr:rowOff>0</xdr:rowOff>
    </xdr:from>
    <xdr:to>
      <xdr:col>6</xdr:col>
      <xdr:colOff>190500</xdr:colOff>
      <xdr:row>157</xdr:row>
      <xdr:rowOff>190500</xdr:rowOff>
    </xdr:to>
    <xdr:pic>
      <xdr:nvPicPr>
        <xdr:cNvPr id="259" name="Grafik 258" descr="Borussia Dortmund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943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3</xdr:col>
      <xdr:colOff>190500</xdr:colOff>
      <xdr:row>162</xdr:row>
      <xdr:rowOff>285750</xdr:rowOff>
    </xdr:to>
    <xdr:pic>
      <xdr:nvPicPr>
        <xdr:cNvPr id="260" name="Grafik 259" descr="Christian Günter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19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142875</xdr:colOff>
      <xdr:row>159</xdr:row>
      <xdr:rowOff>85725</xdr:rowOff>
    </xdr:to>
    <xdr:pic>
      <xdr:nvPicPr>
        <xdr:cNvPr id="261" name="Grafik 26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19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159</xdr:row>
      <xdr:rowOff>0</xdr:rowOff>
    </xdr:from>
    <xdr:to>
      <xdr:col>6</xdr:col>
      <xdr:colOff>133350</xdr:colOff>
      <xdr:row>159</xdr:row>
      <xdr:rowOff>190500</xdr:rowOff>
    </xdr:to>
    <xdr:pic>
      <xdr:nvPicPr>
        <xdr:cNvPr id="262" name="Grafik 261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198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161</xdr:row>
      <xdr:rowOff>0</xdr:rowOff>
    </xdr:from>
    <xdr:to>
      <xdr:col>3</xdr:col>
      <xdr:colOff>190500</xdr:colOff>
      <xdr:row>164</xdr:row>
      <xdr:rowOff>285750</xdr:rowOff>
    </xdr:to>
    <xdr:pic>
      <xdr:nvPicPr>
        <xdr:cNvPr id="263" name="Grafik 262" descr="Marco Russ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96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142875</xdr:colOff>
      <xdr:row>161</xdr:row>
      <xdr:rowOff>85725</xdr:rowOff>
    </xdr:to>
    <xdr:pic>
      <xdr:nvPicPr>
        <xdr:cNvPr id="264" name="Grafik 263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096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161</xdr:row>
      <xdr:rowOff>0</xdr:rowOff>
    </xdr:from>
    <xdr:to>
      <xdr:col>6</xdr:col>
      <xdr:colOff>190500</xdr:colOff>
      <xdr:row>162</xdr:row>
      <xdr:rowOff>0</xdr:rowOff>
    </xdr:to>
    <xdr:pic>
      <xdr:nvPicPr>
        <xdr:cNvPr id="265" name="Grafik 264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096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3</xdr:col>
      <xdr:colOff>190500</xdr:colOff>
      <xdr:row>166</xdr:row>
      <xdr:rowOff>285750</xdr:rowOff>
    </xdr:to>
    <xdr:pic>
      <xdr:nvPicPr>
        <xdr:cNvPr id="266" name="Grafik 265" descr="Dennis Aogo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153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142875</xdr:colOff>
      <xdr:row>163</xdr:row>
      <xdr:rowOff>85725</xdr:rowOff>
    </xdr:to>
    <xdr:pic>
      <xdr:nvPicPr>
        <xdr:cNvPr id="267" name="Grafik 266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53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142875</xdr:colOff>
      <xdr:row>164</xdr:row>
      <xdr:rowOff>85725</xdr:rowOff>
    </xdr:to>
    <xdr:pic>
      <xdr:nvPicPr>
        <xdr:cNvPr id="268" name="Grafik 267" descr="Nigeria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191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163</xdr:row>
      <xdr:rowOff>0</xdr:rowOff>
    </xdr:from>
    <xdr:to>
      <xdr:col>6</xdr:col>
      <xdr:colOff>190500</xdr:colOff>
      <xdr:row>163</xdr:row>
      <xdr:rowOff>190500</xdr:rowOff>
    </xdr:to>
    <xdr:pic>
      <xdr:nvPicPr>
        <xdr:cNvPr id="269" name="Grafik 268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153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165</xdr:row>
      <xdr:rowOff>0</xdr:rowOff>
    </xdr:from>
    <xdr:to>
      <xdr:col>3</xdr:col>
      <xdr:colOff>190500</xdr:colOff>
      <xdr:row>168</xdr:row>
      <xdr:rowOff>285750</xdr:rowOff>
    </xdr:to>
    <xdr:pic>
      <xdr:nvPicPr>
        <xdr:cNvPr id="270" name="Grafik 269" descr="Naldo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29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142875</xdr:colOff>
      <xdr:row>165</xdr:row>
      <xdr:rowOff>85725</xdr:rowOff>
    </xdr:to>
    <xdr:pic>
      <xdr:nvPicPr>
        <xdr:cNvPr id="271" name="Grafik 270" descr="Brasilien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29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142875</xdr:colOff>
      <xdr:row>166</xdr:row>
      <xdr:rowOff>85725</xdr:rowOff>
    </xdr:to>
    <xdr:pic>
      <xdr:nvPicPr>
        <xdr:cNvPr id="272" name="Grafik 27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48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165</xdr:row>
      <xdr:rowOff>0</xdr:rowOff>
    </xdr:from>
    <xdr:to>
      <xdr:col>6</xdr:col>
      <xdr:colOff>190500</xdr:colOff>
      <xdr:row>166</xdr:row>
      <xdr:rowOff>0</xdr:rowOff>
    </xdr:to>
    <xdr:pic>
      <xdr:nvPicPr>
        <xdr:cNvPr id="273" name="Grafik 272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293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167</xdr:row>
      <xdr:rowOff>0</xdr:rowOff>
    </xdr:from>
    <xdr:to>
      <xdr:col>3</xdr:col>
      <xdr:colOff>190500</xdr:colOff>
      <xdr:row>170</xdr:row>
      <xdr:rowOff>95250</xdr:rowOff>
    </xdr:to>
    <xdr:pic>
      <xdr:nvPicPr>
        <xdr:cNvPr id="274" name="Grafik 273" descr="Mergim Mavraj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86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142875</xdr:colOff>
      <xdr:row>167</xdr:row>
      <xdr:rowOff>85725</xdr:rowOff>
    </xdr:to>
    <xdr:pic>
      <xdr:nvPicPr>
        <xdr:cNvPr id="275" name="Grafik 274" descr="Albanien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286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142875</xdr:colOff>
      <xdr:row>168</xdr:row>
      <xdr:rowOff>85725</xdr:rowOff>
    </xdr:to>
    <xdr:pic>
      <xdr:nvPicPr>
        <xdr:cNvPr id="276" name="Grafik 27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24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167</xdr:row>
      <xdr:rowOff>0</xdr:rowOff>
    </xdr:from>
    <xdr:to>
      <xdr:col>6</xdr:col>
      <xdr:colOff>190500</xdr:colOff>
      <xdr:row>167</xdr:row>
      <xdr:rowOff>133350</xdr:rowOff>
    </xdr:to>
    <xdr:pic>
      <xdr:nvPicPr>
        <xdr:cNvPr id="277" name="Grafik 276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2865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190500</xdr:colOff>
      <xdr:row>172</xdr:row>
      <xdr:rowOff>95250</xdr:rowOff>
    </xdr:to>
    <xdr:pic>
      <xdr:nvPicPr>
        <xdr:cNvPr id="278" name="Grafik 277" descr="Christian Träsch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362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142875</xdr:colOff>
      <xdr:row>169</xdr:row>
      <xdr:rowOff>85725</xdr:rowOff>
    </xdr:to>
    <xdr:pic>
      <xdr:nvPicPr>
        <xdr:cNvPr id="279" name="Grafik 278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362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169</xdr:row>
      <xdr:rowOff>0</xdr:rowOff>
    </xdr:from>
    <xdr:to>
      <xdr:col>6</xdr:col>
      <xdr:colOff>190500</xdr:colOff>
      <xdr:row>169</xdr:row>
      <xdr:rowOff>190500</xdr:rowOff>
    </xdr:to>
    <xdr:pic>
      <xdr:nvPicPr>
        <xdr:cNvPr id="280" name="Grafik 279" descr="VfL Wolfsburg">
          <a:hlinkClick xmlns:r="http://schemas.openxmlformats.org/officeDocument/2006/relationships" r:id="rId3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3627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171</xdr:row>
      <xdr:rowOff>0</xdr:rowOff>
    </xdr:from>
    <xdr:to>
      <xdr:col>3</xdr:col>
      <xdr:colOff>190500</xdr:colOff>
      <xdr:row>174</xdr:row>
      <xdr:rowOff>95250</xdr:rowOff>
    </xdr:to>
    <xdr:pic>
      <xdr:nvPicPr>
        <xdr:cNvPr id="281" name="Grafik 280" descr="Daniel Brosinski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38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142875</xdr:colOff>
      <xdr:row>171</xdr:row>
      <xdr:rowOff>85725</xdr:rowOff>
    </xdr:to>
    <xdr:pic>
      <xdr:nvPicPr>
        <xdr:cNvPr id="282" name="Grafik 28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438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171</xdr:row>
      <xdr:rowOff>0</xdr:rowOff>
    </xdr:from>
    <xdr:to>
      <xdr:col>6</xdr:col>
      <xdr:colOff>190500</xdr:colOff>
      <xdr:row>171</xdr:row>
      <xdr:rowOff>190500</xdr:rowOff>
    </xdr:to>
    <xdr:pic>
      <xdr:nvPicPr>
        <xdr:cNvPr id="283" name="Grafik 282" descr="1.FSV Mainz 05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4389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173</xdr:row>
      <xdr:rowOff>0</xdr:rowOff>
    </xdr:from>
    <xdr:to>
      <xdr:col>3</xdr:col>
      <xdr:colOff>190500</xdr:colOff>
      <xdr:row>176</xdr:row>
      <xdr:rowOff>95250</xdr:rowOff>
    </xdr:to>
    <xdr:pic>
      <xdr:nvPicPr>
        <xdr:cNvPr id="284" name="Grafik 283" descr="Timothy Chandler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151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142875</xdr:colOff>
      <xdr:row>173</xdr:row>
      <xdr:rowOff>85725</xdr:rowOff>
    </xdr:to>
    <xdr:pic>
      <xdr:nvPicPr>
        <xdr:cNvPr id="285" name="Grafik 284" descr="Vereinigte Staaten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151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142875</xdr:colOff>
      <xdr:row>174</xdr:row>
      <xdr:rowOff>85725</xdr:rowOff>
    </xdr:to>
    <xdr:pic>
      <xdr:nvPicPr>
        <xdr:cNvPr id="286" name="Grafik 28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53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173</xdr:row>
      <xdr:rowOff>0</xdr:rowOff>
    </xdr:from>
    <xdr:to>
      <xdr:col>6</xdr:col>
      <xdr:colOff>190500</xdr:colOff>
      <xdr:row>173</xdr:row>
      <xdr:rowOff>190500</xdr:rowOff>
    </xdr:to>
    <xdr:pic>
      <xdr:nvPicPr>
        <xdr:cNvPr id="287" name="Grafik 286" descr="Eintracht Frankfurt">
          <a:hlinkClick xmlns:r="http://schemas.openxmlformats.org/officeDocument/2006/relationships" r:id="rId7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151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175</xdr:row>
      <xdr:rowOff>0</xdr:rowOff>
    </xdr:from>
    <xdr:to>
      <xdr:col>3</xdr:col>
      <xdr:colOff>190500</xdr:colOff>
      <xdr:row>178</xdr:row>
      <xdr:rowOff>95250</xdr:rowOff>
    </xdr:to>
    <xdr:pic>
      <xdr:nvPicPr>
        <xdr:cNvPr id="288" name="Grafik 287" descr="Peter Pekarík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5913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142875</xdr:colOff>
      <xdr:row>175</xdr:row>
      <xdr:rowOff>85725</xdr:rowOff>
    </xdr:to>
    <xdr:pic>
      <xdr:nvPicPr>
        <xdr:cNvPr id="289" name="Grafik 288" descr="Slowakei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5913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175</xdr:row>
      <xdr:rowOff>0</xdr:rowOff>
    </xdr:from>
    <xdr:to>
      <xdr:col>6</xdr:col>
      <xdr:colOff>190500</xdr:colOff>
      <xdr:row>175</xdr:row>
      <xdr:rowOff>180975</xdr:rowOff>
    </xdr:to>
    <xdr:pic>
      <xdr:nvPicPr>
        <xdr:cNvPr id="290" name="Grafik 289" descr="Hertha BSC">
          <a:hlinkClick xmlns:r="http://schemas.openxmlformats.org/officeDocument/2006/relationships" r:id="rId5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59130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177</xdr:row>
      <xdr:rowOff>0</xdr:rowOff>
    </xdr:from>
    <xdr:to>
      <xdr:col>3</xdr:col>
      <xdr:colOff>190500</xdr:colOff>
      <xdr:row>180</xdr:row>
      <xdr:rowOff>95250</xdr:rowOff>
    </xdr:to>
    <xdr:pic>
      <xdr:nvPicPr>
        <xdr:cNvPr id="291" name="Grafik 290" descr="Matthias Ostrzolek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675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142875</xdr:colOff>
      <xdr:row>177</xdr:row>
      <xdr:rowOff>85725</xdr:rowOff>
    </xdr:to>
    <xdr:pic>
      <xdr:nvPicPr>
        <xdr:cNvPr id="292" name="Grafik 291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667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142875</xdr:colOff>
      <xdr:row>178</xdr:row>
      <xdr:rowOff>85725</xdr:rowOff>
    </xdr:to>
    <xdr:pic>
      <xdr:nvPicPr>
        <xdr:cNvPr id="293" name="Grafik 292" descr="Polen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05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177</xdr:row>
      <xdr:rowOff>0</xdr:rowOff>
    </xdr:from>
    <xdr:to>
      <xdr:col>6</xdr:col>
      <xdr:colOff>190500</xdr:colOff>
      <xdr:row>177</xdr:row>
      <xdr:rowOff>133350</xdr:rowOff>
    </xdr:to>
    <xdr:pic>
      <xdr:nvPicPr>
        <xdr:cNvPr id="294" name="Grafik 293" descr="Hamburger SV">
          <a:hlinkClick xmlns:r="http://schemas.openxmlformats.org/officeDocument/2006/relationships" r:id="rId9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66750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3</xdr:col>
      <xdr:colOff>190500</xdr:colOff>
      <xdr:row>181</xdr:row>
      <xdr:rowOff>476250</xdr:rowOff>
    </xdr:to>
    <xdr:pic>
      <xdr:nvPicPr>
        <xdr:cNvPr id="295" name="Grafik 294" descr="Robert Bauer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7437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142875</xdr:colOff>
      <xdr:row>179</xdr:row>
      <xdr:rowOff>85725</xdr:rowOff>
    </xdr:to>
    <xdr:pic>
      <xdr:nvPicPr>
        <xdr:cNvPr id="296" name="Grafik 295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43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142875</xdr:colOff>
      <xdr:row>180</xdr:row>
      <xdr:rowOff>85725</xdr:rowOff>
    </xdr:to>
    <xdr:pic>
      <xdr:nvPicPr>
        <xdr:cNvPr id="297" name="Grafik 296" descr="Kasachstan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781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179</xdr:row>
      <xdr:rowOff>0</xdr:rowOff>
    </xdr:from>
    <xdr:to>
      <xdr:col>6</xdr:col>
      <xdr:colOff>123825</xdr:colOff>
      <xdr:row>179</xdr:row>
      <xdr:rowOff>190500</xdr:rowOff>
    </xdr:to>
    <xdr:pic>
      <xdr:nvPicPr>
        <xdr:cNvPr id="298" name="Grafik 297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7437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181</xdr:row>
      <xdr:rowOff>0</xdr:rowOff>
    </xdr:from>
    <xdr:to>
      <xdr:col>3</xdr:col>
      <xdr:colOff>190500</xdr:colOff>
      <xdr:row>183</xdr:row>
      <xdr:rowOff>285750</xdr:rowOff>
    </xdr:to>
    <xdr:pic>
      <xdr:nvPicPr>
        <xdr:cNvPr id="299" name="Grafik 298" descr="Florent Hadergjonaj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199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142875</xdr:colOff>
      <xdr:row>181</xdr:row>
      <xdr:rowOff>85725</xdr:rowOff>
    </xdr:to>
    <xdr:pic>
      <xdr:nvPicPr>
        <xdr:cNvPr id="300" name="Grafik 299" descr="Schweiz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199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142875</xdr:colOff>
      <xdr:row>182</xdr:row>
      <xdr:rowOff>85725</xdr:rowOff>
    </xdr:to>
    <xdr:pic>
      <xdr:nvPicPr>
        <xdr:cNvPr id="301" name="Grafik 300" descr="Kosovo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8770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181</xdr:row>
      <xdr:rowOff>0</xdr:rowOff>
    </xdr:from>
    <xdr:to>
      <xdr:col>6</xdr:col>
      <xdr:colOff>171450</xdr:colOff>
      <xdr:row>181</xdr:row>
      <xdr:rowOff>190500</xdr:rowOff>
    </xdr:to>
    <xdr:pic>
      <xdr:nvPicPr>
        <xdr:cNvPr id="302" name="Grafik 301" descr="FC Ingolstadt 04">
          <a:hlinkClick xmlns:r="http://schemas.openxmlformats.org/officeDocument/2006/relationships" r:id="rId14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8199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183</xdr:row>
      <xdr:rowOff>0</xdr:rowOff>
    </xdr:from>
    <xdr:to>
      <xdr:col>3</xdr:col>
      <xdr:colOff>190500</xdr:colOff>
      <xdr:row>185</xdr:row>
      <xdr:rowOff>476250</xdr:rowOff>
    </xdr:to>
    <xdr:pic>
      <xdr:nvPicPr>
        <xdr:cNvPr id="303" name="Grafik 302" descr="Ermin Bicakcic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151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142875</xdr:colOff>
      <xdr:row>183</xdr:row>
      <xdr:rowOff>85725</xdr:rowOff>
    </xdr:to>
    <xdr:pic>
      <xdr:nvPicPr>
        <xdr:cNvPr id="304" name="Grafik 303" descr="Bosnien-Herzegowina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151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142875</xdr:colOff>
      <xdr:row>184</xdr:row>
      <xdr:rowOff>85725</xdr:rowOff>
    </xdr:to>
    <xdr:pic>
      <xdr:nvPicPr>
        <xdr:cNvPr id="305" name="Grafik 30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532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183</xdr:row>
      <xdr:rowOff>0</xdr:rowOff>
    </xdr:from>
    <xdr:to>
      <xdr:col>6</xdr:col>
      <xdr:colOff>161925</xdr:colOff>
      <xdr:row>183</xdr:row>
      <xdr:rowOff>190500</xdr:rowOff>
    </xdr:to>
    <xdr:pic>
      <xdr:nvPicPr>
        <xdr:cNvPr id="306" name="Grafik 305" descr="TSG 1899 Hoffenheim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151500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185</xdr:row>
      <xdr:rowOff>0</xdr:rowOff>
    </xdr:from>
    <xdr:to>
      <xdr:col>3</xdr:col>
      <xdr:colOff>190500</xdr:colOff>
      <xdr:row>187</xdr:row>
      <xdr:rowOff>285750</xdr:rowOff>
    </xdr:to>
    <xdr:pic>
      <xdr:nvPicPr>
        <xdr:cNvPr id="307" name="Grafik 306" descr="Theodor Gebre Selassie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9913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142875</xdr:colOff>
      <xdr:row>185</xdr:row>
      <xdr:rowOff>85725</xdr:rowOff>
    </xdr:to>
    <xdr:pic>
      <xdr:nvPicPr>
        <xdr:cNvPr id="308" name="Grafik 307" descr="Tschechien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69913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142875</xdr:colOff>
      <xdr:row>186</xdr:row>
      <xdr:rowOff>85725</xdr:rowOff>
    </xdr:to>
    <xdr:pic>
      <xdr:nvPicPr>
        <xdr:cNvPr id="309" name="Grafik 308" descr="Äthiopien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485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185</xdr:row>
      <xdr:rowOff>0</xdr:rowOff>
    </xdr:from>
    <xdr:to>
      <xdr:col>6</xdr:col>
      <xdr:colOff>123825</xdr:colOff>
      <xdr:row>185</xdr:row>
      <xdr:rowOff>190500</xdr:rowOff>
    </xdr:to>
    <xdr:pic>
      <xdr:nvPicPr>
        <xdr:cNvPr id="310" name="Grafik 309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699135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187</xdr:row>
      <xdr:rowOff>0</xdr:rowOff>
    </xdr:from>
    <xdr:to>
      <xdr:col>3</xdr:col>
      <xdr:colOff>190500</xdr:colOff>
      <xdr:row>190</xdr:row>
      <xdr:rowOff>95250</xdr:rowOff>
    </xdr:to>
    <xdr:pic>
      <xdr:nvPicPr>
        <xdr:cNvPr id="311" name="Grafik 310" descr="Santiago García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86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142875</xdr:colOff>
      <xdr:row>187</xdr:row>
      <xdr:rowOff>85725</xdr:rowOff>
    </xdr:to>
    <xdr:pic>
      <xdr:nvPicPr>
        <xdr:cNvPr id="312" name="Grafik 311" descr="Argentinien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86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142875</xdr:colOff>
      <xdr:row>188</xdr:row>
      <xdr:rowOff>85725</xdr:rowOff>
    </xdr:to>
    <xdr:pic>
      <xdr:nvPicPr>
        <xdr:cNvPr id="313" name="Grafik 312" descr="Spanie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247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187</xdr:row>
      <xdr:rowOff>0</xdr:rowOff>
    </xdr:from>
    <xdr:to>
      <xdr:col>6</xdr:col>
      <xdr:colOff>123825</xdr:colOff>
      <xdr:row>187</xdr:row>
      <xdr:rowOff>190500</xdr:rowOff>
    </xdr:to>
    <xdr:pic>
      <xdr:nvPicPr>
        <xdr:cNvPr id="314" name="Grafik 313" descr="SV Werder Bremen">
          <a:hlinkClick xmlns:r="http://schemas.openxmlformats.org/officeDocument/2006/relationships" r:id="rId1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08660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3</xdr:col>
      <xdr:colOff>190500</xdr:colOff>
      <xdr:row>192</xdr:row>
      <xdr:rowOff>95250</xdr:rowOff>
    </xdr:to>
    <xdr:pic>
      <xdr:nvPicPr>
        <xdr:cNvPr id="315" name="Grafik 314" descr="Pawel Olkowski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1628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142875</xdr:colOff>
      <xdr:row>189</xdr:row>
      <xdr:rowOff>85725</xdr:rowOff>
    </xdr:to>
    <xdr:pic>
      <xdr:nvPicPr>
        <xdr:cNvPr id="316" name="Grafik 315" descr="Polen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1628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189</xdr:row>
      <xdr:rowOff>0</xdr:rowOff>
    </xdr:from>
    <xdr:to>
      <xdr:col>6</xdr:col>
      <xdr:colOff>171450</xdr:colOff>
      <xdr:row>189</xdr:row>
      <xdr:rowOff>190500</xdr:rowOff>
    </xdr:to>
    <xdr:pic>
      <xdr:nvPicPr>
        <xdr:cNvPr id="317" name="Grafik 316" descr="1.FC Köln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162800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3</xdr:col>
      <xdr:colOff>190500</xdr:colOff>
      <xdr:row>194</xdr:row>
      <xdr:rowOff>95250</xdr:rowOff>
    </xdr:to>
    <xdr:pic>
      <xdr:nvPicPr>
        <xdr:cNvPr id="318" name="Grafik 317" descr="Gaëtan Bussmann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2390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142875</xdr:colOff>
      <xdr:row>191</xdr:row>
      <xdr:rowOff>85725</xdr:rowOff>
    </xdr:to>
    <xdr:pic>
      <xdr:nvPicPr>
        <xdr:cNvPr id="319" name="Grafik 318" descr="Frankreich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2390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191</xdr:row>
      <xdr:rowOff>0</xdr:rowOff>
    </xdr:from>
    <xdr:to>
      <xdr:col>6</xdr:col>
      <xdr:colOff>190500</xdr:colOff>
      <xdr:row>191</xdr:row>
      <xdr:rowOff>190500</xdr:rowOff>
    </xdr:to>
    <xdr:pic>
      <xdr:nvPicPr>
        <xdr:cNvPr id="320" name="Grafik 319" descr="1.FSV Mainz 05">
          <a:hlinkClick xmlns:r="http://schemas.openxmlformats.org/officeDocument/2006/relationships" r:id="rId8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2390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193</xdr:row>
      <xdr:rowOff>0</xdr:rowOff>
    </xdr:from>
    <xdr:to>
      <xdr:col>3</xdr:col>
      <xdr:colOff>190500</xdr:colOff>
      <xdr:row>196</xdr:row>
      <xdr:rowOff>95250</xdr:rowOff>
    </xdr:to>
    <xdr:pic>
      <xdr:nvPicPr>
        <xdr:cNvPr id="321" name="Grafik 320" descr="Atsuto Uchida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3152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142875</xdr:colOff>
      <xdr:row>193</xdr:row>
      <xdr:rowOff>85725</xdr:rowOff>
    </xdr:to>
    <xdr:pic>
      <xdr:nvPicPr>
        <xdr:cNvPr id="322" name="Grafik 321" descr="Japan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152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193</xdr:row>
      <xdr:rowOff>0</xdr:rowOff>
    </xdr:from>
    <xdr:to>
      <xdr:col>6</xdr:col>
      <xdr:colOff>190500</xdr:colOff>
      <xdr:row>193</xdr:row>
      <xdr:rowOff>190500</xdr:rowOff>
    </xdr:to>
    <xdr:pic>
      <xdr:nvPicPr>
        <xdr:cNvPr id="323" name="Grafik 322" descr="FC Schalke 04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3152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195</xdr:row>
      <xdr:rowOff>0</xdr:rowOff>
    </xdr:from>
    <xdr:to>
      <xdr:col>3</xdr:col>
      <xdr:colOff>190500</xdr:colOff>
      <xdr:row>198</xdr:row>
      <xdr:rowOff>285750</xdr:rowOff>
    </xdr:to>
    <xdr:pic>
      <xdr:nvPicPr>
        <xdr:cNvPr id="324" name="Grafik 323" descr="Manuel Gulde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3914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4</xdr:col>
      <xdr:colOff>142875</xdr:colOff>
      <xdr:row>195</xdr:row>
      <xdr:rowOff>85725</xdr:rowOff>
    </xdr:to>
    <xdr:pic>
      <xdr:nvPicPr>
        <xdr:cNvPr id="325" name="Grafik 324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3914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195</xdr:row>
      <xdr:rowOff>0</xdr:rowOff>
    </xdr:from>
    <xdr:to>
      <xdr:col>6</xdr:col>
      <xdr:colOff>133350</xdr:colOff>
      <xdr:row>195</xdr:row>
      <xdr:rowOff>190500</xdr:rowOff>
    </xdr:to>
    <xdr:pic>
      <xdr:nvPicPr>
        <xdr:cNvPr id="326" name="Grafik 325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39140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197</xdr:row>
      <xdr:rowOff>0</xdr:rowOff>
    </xdr:from>
    <xdr:to>
      <xdr:col>3</xdr:col>
      <xdr:colOff>190500</xdr:colOff>
      <xdr:row>200</xdr:row>
      <xdr:rowOff>285750</xdr:rowOff>
    </xdr:to>
    <xdr:pic>
      <xdr:nvPicPr>
        <xdr:cNvPr id="327" name="Grafik 326" descr="Nico Schulz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46760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142875</xdr:colOff>
      <xdr:row>197</xdr:row>
      <xdr:rowOff>85725</xdr:rowOff>
    </xdr:to>
    <xdr:pic>
      <xdr:nvPicPr>
        <xdr:cNvPr id="328" name="Grafik 327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46760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197</xdr:row>
      <xdr:rowOff>0</xdr:rowOff>
    </xdr:from>
    <xdr:to>
      <xdr:col>6</xdr:col>
      <xdr:colOff>114300</xdr:colOff>
      <xdr:row>198</xdr:row>
      <xdr:rowOff>0</xdr:rowOff>
    </xdr:to>
    <xdr:pic>
      <xdr:nvPicPr>
        <xdr:cNvPr id="329" name="Grafik 328" descr="Borussia Mönchengladbach">
          <a:hlinkClick xmlns:r="http://schemas.openxmlformats.org/officeDocument/2006/relationships" r:id="rId4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4676000"/>
          <a:ext cx="114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199</xdr:row>
      <xdr:rowOff>0</xdr:rowOff>
    </xdr:from>
    <xdr:to>
      <xdr:col>3</xdr:col>
      <xdr:colOff>190500</xdr:colOff>
      <xdr:row>203</xdr:row>
      <xdr:rowOff>95250</xdr:rowOff>
    </xdr:to>
    <xdr:pic>
      <xdr:nvPicPr>
        <xdr:cNvPr id="330" name="Grafik 329" descr="Pascal Stenzel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5247500"/>
          <a:ext cx="952500" cy="123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142875</xdr:colOff>
      <xdr:row>199</xdr:row>
      <xdr:rowOff>85725</xdr:rowOff>
    </xdr:to>
    <xdr:pic>
      <xdr:nvPicPr>
        <xdr:cNvPr id="331" name="Grafik 330" descr="Deutsch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5247500"/>
          <a:ext cx="1428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199</xdr:row>
      <xdr:rowOff>0</xdr:rowOff>
    </xdr:from>
    <xdr:to>
      <xdr:col>6</xdr:col>
      <xdr:colOff>133350</xdr:colOff>
      <xdr:row>199</xdr:row>
      <xdr:rowOff>190500</xdr:rowOff>
    </xdr:to>
    <xdr:pic>
      <xdr:nvPicPr>
        <xdr:cNvPr id="332" name="Grafik 331" descr="SC Freiburg">
          <a:hlinkClick xmlns:r="http://schemas.openxmlformats.org/officeDocument/2006/relationships" r:id="rId9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75247500"/>
          <a:ext cx="1333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ifo-farbwerte-microsoft-03">
      <a:dk1>
        <a:srgbClr val="000000"/>
      </a:dk1>
      <a:lt1>
        <a:sysClr val="window" lastClr="FFFFFF"/>
      </a:lt1>
      <a:dk2>
        <a:srgbClr val="4F4F4F"/>
      </a:dk2>
      <a:lt2>
        <a:srgbClr val="BEBEBE"/>
      </a:lt2>
      <a:accent1>
        <a:srgbClr val="0074BC"/>
      </a:accent1>
      <a:accent2>
        <a:srgbClr val="B91E1E"/>
      </a:accent2>
      <a:accent3>
        <a:srgbClr val="E1CD00"/>
      </a:accent3>
      <a:accent4>
        <a:srgbClr val="5AA050"/>
      </a:accent4>
      <a:accent5>
        <a:srgbClr val="F07D00"/>
      </a:accent5>
      <a:accent6>
        <a:srgbClr val="009EE3"/>
      </a:accent6>
      <a:hlink>
        <a:srgbClr val="0D4080"/>
      </a:hlink>
      <a:folHlink>
        <a:srgbClr val="8250A0"/>
      </a:folHlink>
    </a:clrScheme>
    <a:fontScheme name="ifo-source-sans-pro">
      <a:majorFont>
        <a:latin typeface="Source Sans Pro Semibold"/>
        <a:ea typeface=""/>
        <a:cs typeface=""/>
      </a:majorFont>
      <a:minorFont>
        <a:latin typeface="Source Sans Pro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ransfermarkt.de/maximilian-arnold/profil/spieler/117674" TargetMode="External"/><Relationship Id="rId21" Type="http://schemas.openxmlformats.org/officeDocument/2006/relationships/hyperlink" Target="http://www.transfermarkt.de/yunus-malli/profil/spieler/85352" TargetMode="External"/><Relationship Id="rId34" Type="http://schemas.openxmlformats.org/officeDocument/2006/relationships/hyperlink" Target="http://www.transfermarkt.de/alessandro-schopf/profil/spieler/118397" TargetMode="External"/><Relationship Id="rId42" Type="http://schemas.openxmlformats.org/officeDocument/2006/relationships/hyperlink" Target="http://www.transfermarkt.de/julian-baumgartlinger/profil/spieler/34787" TargetMode="External"/><Relationship Id="rId47" Type="http://schemas.openxmlformats.org/officeDocument/2006/relationships/hyperlink" Target="http://www.transfermarkt.de/leonardo-bittencourt/profil/spieler/93844" TargetMode="External"/><Relationship Id="rId50" Type="http://schemas.openxmlformats.org/officeDocument/2006/relationships/hyperlink" Target="http://www.transfermarkt.de/nuri-sahin/profil/spieler/31095" TargetMode="External"/><Relationship Id="rId55" Type="http://schemas.openxmlformats.org/officeDocument/2006/relationships/hyperlink" Target="http://www.transfermarkt.de/per-ciljan-skjelbred/profil/spieler/18918" TargetMode="External"/><Relationship Id="rId63" Type="http://schemas.openxmlformats.org/officeDocument/2006/relationships/hyperlink" Target="http://www.transfermarkt.de/florian-grillitsch/profil/spieler/195736" TargetMode="External"/><Relationship Id="rId68" Type="http://schemas.openxmlformats.org/officeDocument/2006/relationships/hyperlink" Target="http://www.transfermarkt.de/valentin-stocker/profil/spieler/45178" TargetMode="External"/><Relationship Id="rId76" Type="http://schemas.openxmlformats.org/officeDocument/2006/relationships/hyperlink" Target="http://www.transfermarkt.de/fabian-frei/profil/spieler/52595" TargetMode="External"/><Relationship Id="rId84" Type="http://schemas.openxmlformats.org/officeDocument/2006/relationships/hyperlink" Target="http://www.transfermarkt.de/mike-frantz/profil/spieler/30942" TargetMode="External"/><Relationship Id="rId89" Type="http://schemas.openxmlformats.org/officeDocument/2006/relationships/hyperlink" Target="http://www.transfermarkt.de/mijat-gacinovic/profil/spieler/215864" TargetMode="External"/><Relationship Id="rId97" Type="http://schemas.openxmlformats.org/officeDocument/2006/relationships/hyperlink" Target="http://www.transfermarkt.de/almog-cohen/profil/spieler/56711" TargetMode="External"/><Relationship Id="rId7" Type="http://schemas.openxmlformats.org/officeDocument/2006/relationships/hyperlink" Target="http://www.transfermarkt.de/naby-keita/profil/spieler/302215" TargetMode="External"/><Relationship Id="rId71" Type="http://schemas.openxmlformats.org/officeDocument/2006/relationships/hyperlink" Target="http://www.transfermarkt.de/albin-ekdal/profil/spieler/49275" TargetMode="External"/><Relationship Id="rId92" Type="http://schemas.openxmlformats.org/officeDocument/2006/relationships/hyperlink" Target="http://www.transfermarkt.de/max-christiansen/profil/spieler/192300" TargetMode="External"/><Relationship Id="rId2" Type="http://schemas.openxmlformats.org/officeDocument/2006/relationships/hyperlink" Target="http://www.transfermarkt.de/arturo-vidal/profil/spieler/37666" TargetMode="External"/><Relationship Id="rId16" Type="http://schemas.openxmlformats.org/officeDocument/2006/relationships/hyperlink" Target="http://www.transfermarkt.de/kevin-kampl/profil/spieler/53418" TargetMode="External"/><Relationship Id="rId29" Type="http://schemas.openxmlformats.org/officeDocument/2006/relationships/hyperlink" Target="http://www.transfermarkt.de/walace/profil/spieler/323954" TargetMode="External"/><Relationship Id="rId11" Type="http://schemas.openxmlformats.org/officeDocument/2006/relationships/hyperlink" Target="http://www.transfermarkt.de/julian-brandt/profil/spieler/187492" TargetMode="External"/><Relationship Id="rId24" Type="http://schemas.openxmlformats.org/officeDocument/2006/relationships/hyperlink" Target="http://www.transfermarkt.de/riechedly-bazoer/profil/spieler/216443" TargetMode="External"/><Relationship Id="rId32" Type="http://schemas.openxmlformats.org/officeDocument/2006/relationships/hyperlink" Target="http://www.transfermarkt.de/sebastian-rode/profil/spieler/44466" TargetMode="External"/><Relationship Id="rId37" Type="http://schemas.openxmlformats.org/officeDocument/2006/relationships/hyperlink" Target="http://www.transfermarkt.de/nadiem-amiri/profil/spieler/232454" TargetMode="External"/><Relationship Id="rId40" Type="http://schemas.openxmlformats.org/officeDocument/2006/relationships/hyperlink" Target="http://www.transfermarkt.de/fabian-johnson/profil/spieler/31041" TargetMode="External"/><Relationship Id="rId45" Type="http://schemas.openxmlformats.org/officeDocument/2006/relationships/hyperlink" Target="http://www.transfermarkt.de/marco-fabian/profil/spieler/67685" TargetMode="External"/><Relationship Id="rId53" Type="http://schemas.openxmlformats.org/officeDocument/2006/relationships/hyperlink" Target="http://www.transfermarkt.de/thomas-delaney/profil/spieler/91849" TargetMode="External"/><Relationship Id="rId58" Type="http://schemas.openxmlformats.org/officeDocument/2006/relationships/hyperlink" Target="http://www.transfermarkt.de/stefan-ilsanker/profil/spieler/40074" TargetMode="External"/><Relationship Id="rId66" Type="http://schemas.openxmlformats.org/officeDocument/2006/relationships/hyperlink" Target="http://www.transfermarkt.de/xabi-alonso/profil/spieler/7476" TargetMode="External"/><Relationship Id="rId74" Type="http://schemas.openxmlformats.org/officeDocument/2006/relationships/hyperlink" Target="http://www.transfermarkt.de/mikel-merino/profil/spieler/338424" TargetMode="External"/><Relationship Id="rId79" Type="http://schemas.openxmlformats.org/officeDocument/2006/relationships/hyperlink" Target="http://www.transfermarkt.de/nicolas-hofler/profil/spieler/55099" TargetMode="External"/><Relationship Id="rId87" Type="http://schemas.openxmlformats.org/officeDocument/2006/relationships/hyperlink" Target="http://www.transfermarkt.de/jerome-gondorf/profil/spieler/77108" TargetMode="External"/><Relationship Id="rId5" Type="http://schemas.openxmlformats.org/officeDocument/2006/relationships/hyperlink" Target="http://www.transfermarkt.de/julian-weigl/profil/spieler/196792" TargetMode="External"/><Relationship Id="rId61" Type="http://schemas.openxmlformats.org/officeDocument/2006/relationships/hyperlink" Target="http://www.transfermarkt.de/pascal-gross/profil/spieler/82873" TargetMode="External"/><Relationship Id="rId82" Type="http://schemas.openxmlformats.org/officeDocument/2006/relationships/hyperlink" Target="http://www.transfermarkt.de/robin-quaison/profil/spieler/206542" TargetMode="External"/><Relationship Id="rId90" Type="http://schemas.openxmlformats.org/officeDocument/2006/relationships/hyperlink" Target="http://www.transfermarkt.de/gideon-jung/profil/spieler/247661" TargetMode="External"/><Relationship Id="rId95" Type="http://schemas.openxmlformats.org/officeDocument/2006/relationships/hyperlink" Target="http://www.transfermarkt.de/marcel-heller/profil/spieler/32207" TargetMode="External"/><Relationship Id="rId19" Type="http://schemas.openxmlformats.org/officeDocument/2006/relationships/hyperlink" Target="http://www.transfermarkt.de/luiz-gustavo/profil/spieler/10471" TargetMode="External"/><Relationship Id="rId14" Type="http://schemas.openxmlformats.org/officeDocument/2006/relationships/hyperlink" Target="http://www.transfermarkt.de/gonzalo-castro/profil/spieler/28947" TargetMode="External"/><Relationship Id="rId22" Type="http://schemas.openxmlformats.org/officeDocument/2006/relationships/hyperlink" Target="http://www.transfermarkt.de/christoph-kramer/profil/spieler/82097" TargetMode="External"/><Relationship Id="rId27" Type="http://schemas.openxmlformats.org/officeDocument/2006/relationships/hyperlink" Target="http://www.transfermarkt.de/serge-gnabry/profil/spieler/159471" TargetMode="External"/><Relationship Id="rId30" Type="http://schemas.openxmlformats.org/officeDocument/2006/relationships/hyperlink" Target="http://www.transfermarkt.de/franck-ribery/profil/spieler/22068" TargetMode="External"/><Relationship Id="rId35" Type="http://schemas.openxmlformats.org/officeDocument/2006/relationships/hyperlink" Target="http://www.transfermarkt.de/benjamin-stambouli/profil/spieler/127160" TargetMode="External"/><Relationship Id="rId43" Type="http://schemas.openxmlformats.org/officeDocument/2006/relationships/hyperlink" Target="http://www.transfermarkt.de/ibrahima-traore/profil/spieler/47285" TargetMode="External"/><Relationship Id="rId48" Type="http://schemas.openxmlformats.org/officeDocument/2006/relationships/hyperlink" Target="http://www.transfermarkt.de/jean-philippe-gbamin/profil/spieler/182894" TargetMode="External"/><Relationship Id="rId56" Type="http://schemas.openxmlformats.org/officeDocument/2006/relationships/hyperlink" Target="http://www.transfermarkt.de/vieirinha/profil/spieler/35247" TargetMode="External"/><Relationship Id="rId64" Type="http://schemas.openxmlformats.org/officeDocument/2006/relationships/hyperlink" Target="http://www.transfermarkt.de/ondrej-duda/profil/spieler/232418" TargetMode="External"/><Relationship Id="rId69" Type="http://schemas.openxmlformats.org/officeDocument/2006/relationships/hyperlink" Target="http://www.transfermarkt.de/dominik-kohr/profil/spieler/118847" TargetMode="External"/><Relationship Id="rId77" Type="http://schemas.openxmlformats.org/officeDocument/2006/relationships/hyperlink" Target="http://www.transfermarkt.de/florian-kainz/profil/spieler/106270" TargetMode="External"/><Relationship Id="rId100" Type="http://schemas.openxmlformats.org/officeDocument/2006/relationships/hyperlink" Target="http://www.transfermarkt.de/suat-serdar/profil/spieler/261905" TargetMode="External"/><Relationship Id="rId8" Type="http://schemas.openxmlformats.org/officeDocument/2006/relationships/hyperlink" Target="http://www.transfermarkt.de/mario-gotze/profil/spieler/74842" TargetMode="External"/><Relationship Id="rId51" Type="http://schemas.openxmlformats.org/officeDocument/2006/relationships/hyperlink" Target="http://www.transfermarkt.de/marcel-risse/profil/spieler/51176" TargetMode="External"/><Relationship Id="rId72" Type="http://schemas.openxmlformats.org/officeDocument/2006/relationships/hyperlink" Target="http://www.transfermarkt.de/dominik-kaiser/profil/spieler/52200" TargetMode="External"/><Relationship Id="rId80" Type="http://schemas.openxmlformats.org/officeDocument/2006/relationships/hyperlink" Target="http://www.transfermarkt.de/amir-abrashi/profil/spieler/66005" TargetMode="External"/><Relationship Id="rId85" Type="http://schemas.openxmlformats.org/officeDocument/2006/relationships/hyperlink" Target="http://www.transfermarkt.de/makoto-hasebe/profil/spieler/39259" TargetMode="External"/><Relationship Id="rId93" Type="http://schemas.openxmlformats.org/officeDocument/2006/relationships/hyperlink" Target="http://www.transfermarkt.de/aaron-hunt/profil/spieler/4687" TargetMode="External"/><Relationship Id="rId98" Type="http://schemas.openxmlformats.org/officeDocument/2006/relationships/hyperlink" Target="http://www.transfermarkt.de/sambou-yatabare/profil/spieler/93309" TargetMode="External"/><Relationship Id="rId3" Type="http://schemas.openxmlformats.org/officeDocument/2006/relationships/hyperlink" Target="http://www.transfermarkt.de/renato-sanches/profil/spieler/258027" TargetMode="External"/><Relationship Id="rId12" Type="http://schemas.openxmlformats.org/officeDocument/2006/relationships/hyperlink" Target="http://www.transfermarkt.de/nabil-bentaleb/profil/spieler/245537" TargetMode="External"/><Relationship Id="rId17" Type="http://schemas.openxmlformats.org/officeDocument/2006/relationships/hyperlink" Target="http://www.transfermarkt.de/johannes-geis/profil/spieler/89650" TargetMode="External"/><Relationship Id="rId25" Type="http://schemas.openxmlformats.org/officeDocument/2006/relationships/hyperlink" Target="http://www.transfermarkt.de/josuha-guilavogui/profil/spieler/93704" TargetMode="External"/><Relationship Id="rId33" Type="http://schemas.openxmlformats.org/officeDocument/2006/relationships/hyperlink" Target="http://www.transfermarkt.de/charles-aranguiz/profil/spieler/89701" TargetMode="External"/><Relationship Id="rId38" Type="http://schemas.openxmlformats.org/officeDocument/2006/relationships/hyperlink" Target="http://www.transfermarkt.de/sebastian-rudy/profil/spieler/57051" TargetMode="External"/><Relationship Id="rId46" Type="http://schemas.openxmlformats.org/officeDocument/2006/relationships/hyperlink" Target="http://www.transfermarkt.de/lukas-rupp/profil/spieler/82863" TargetMode="External"/><Relationship Id="rId59" Type="http://schemas.openxmlformats.org/officeDocument/2006/relationships/hyperlink" Target="http://www.transfermarkt.de/marco-hoger/profil/spieler/55510" TargetMode="External"/><Relationship Id="rId67" Type="http://schemas.openxmlformats.org/officeDocument/2006/relationships/hyperlink" Target="http://www.transfermarkt.de/fabian-lustenberger/profil/spieler/42203" TargetMode="External"/><Relationship Id="rId20" Type="http://schemas.openxmlformats.org/officeDocument/2006/relationships/hyperlink" Target="http://www.transfermarkt.de/shinji-kagawa/profil/spieler/81785" TargetMode="External"/><Relationship Id="rId41" Type="http://schemas.openxmlformats.org/officeDocument/2006/relationships/hyperlink" Target="http://www.transfermarkt.de/lewis-holtby/profil/spieler/55508" TargetMode="External"/><Relationship Id="rId54" Type="http://schemas.openxmlformats.org/officeDocument/2006/relationships/hyperlink" Target="http://www.transfermarkt.de/kerem-demirbay/profil/spieler/125858" TargetMode="External"/><Relationship Id="rId62" Type="http://schemas.openxmlformats.org/officeDocument/2006/relationships/hyperlink" Target="http://www.transfermarkt.de/omar-mascarell/profil/spieler/142031" TargetMode="External"/><Relationship Id="rId70" Type="http://schemas.openxmlformats.org/officeDocument/2006/relationships/hyperlink" Target="http://www.transfermarkt.de/fin-bartels/profil/spieler/36207" TargetMode="External"/><Relationship Id="rId75" Type="http://schemas.openxmlformats.org/officeDocument/2006/relationships/hyperlink" Target="http://www.transfermarkt.de/christian-clemens/profil/spieler/44713" TargetMode="External"/><Relationship Id="rId83" Type="http://schemas.openxmlformats.org/officeDocument/2006/relationships/hyperlink" Target="http://www.transfermarkt.de/daniel-baier/profil/spieler/4018" TargetMode="External"/><Relationship Id="rId88" Type="http://schemas.openxmlformats.org/officeDocument/2006/relationships/hyperlink" Target="http://www.transfermarkt.de/paul-seguin/profil/spieler/183780" TargetMode="External"/><Relationship Id="rId91" Type="http://schemas.openxmlformats.org/officeDocument/2006/relationships/hyperlink" Target="http://www.transfermarkt.de/pirmin-schwegler/profil/spieler/14533" TargetMode="External"/><Relationship Id="rId96" Type="http://schemas.openxmlformats.org/officeDocument/2006/relationships/hyperlink" Target="http://www.transfermarkt.de/philipp-bargfrede/profil/spieler/42033" TargetMode="External"/><Relationship Id="rId1" Type="http://schemas.openxmlformats.org/officeDocument/2006/relationships/hyperlink" Target="http://www.transfermarkt.de/thiago/profil/spieler/60444" TargetMode="External"/><Relationship Id="rId6" Type="http://schemas.openxmlformats.org/officeDocument/2006/relationships/hyperlink" Target="http://www.transfermarkt.de/karim-bellarabi/profil/spieler/61087" TargetMode="External"/><Relationship Id="rId15" Type="http://schemas.openxmlformats.org/officeDocument/2006/relationships/hyperlink" Target="http://www.transfermarkt.de/lars-bender/profil/spieler/30059" TargetMode="External"/><Relationship Id="rId23" Type="http://schemas.openxmlformats.org/officeDocument/2006/relationships/hyperlink" Target="http://www.transfermarkt.de/thorgan-hazard/profil/spieler/102226" TargetMode="External"/><Relationship Id="rId28" Type="http://schemas.openxmlformats.org/officeDocument/2006/relationships/hyperlink" Target="http://www.transfermarkt.de/vladimir-darida/profil/spieler/179643" TargetMode="External"/><Relationship Id="rId36" Type="http://schemas.openxmlformats.org/officeDocument/2006/relationships/hyperlink" Target="http://www.transfermarkt.de/marc-stendera/profil/spieler/160943" TargetMode="External"/><Relationship Id="rId49" Type="http://schemas.openxmlformats.org/officeDocument/2006/relationships/hyperlink" Target="http://www.transfermarkt.de/kai-havertz/profil/spieler/309400" TargetMode="External"/><Relationship Id="rId57" Type="http://schemas.openxmlformats.org/officeDocument/2006/relationships/hyperlink" Target="http://www.transfermarkt.de/danny-latza/profil/spieler/39025" TargetMode="External"/><Relationship Id="rId10" Type="http://schemas.openxmlformats.org/officeDocument/2006/relationships/hyperlink" Target="http://www.transfermarkt.de/leon-goretzka/profil/spieler/153084" TargetMode="External"/><Relationship Id="rId31" Type="http://schemas.openxmlformats.org/officeDocument/2006/relationships/hyperlink" Target="http://www.transfermarkt.de/patrick-herrmann/profil/spieler/32711" TargetMode="External"/><Relationship Id="rId44" Type="http://schemas.openxmlformats.org/officeDocument/2006/relationships/hyperlink" Target="http://www.transfermarkt.de/daniel-didavi/profil/spieler/57995" TargetMode="External"/><Relationship Id="rId52" Type="http://schemas.openxmlformats.org/officeDocument/2006/relationships/hyperlink" Target="http://www.transfermarkt.de/ja-cheol-koo/profil/spieler/91841" TargetMode="External"/><Relationship Id="rId60" Type="http://schemas.openxmlformats.org/officeDocument/2006/relationships/hyperlink" Target="http://www.transfermarkt.de/diego-demme/profil/spieler/82070" TargetMode="External"/><Relationship Id="rId65" Type="http://schemas.openxmlformats.org/officeDocument/2006/relationships/hyperlink" Target="http://www.transfermarkt.de/jonas-hofmann/profil/spieler/7161" TargetMode="External"/><Relationship Id="rId73" Type="http://schemas.openxmlformats.org/officeDocument/2006/relationships/hyperlink" Target="http://www.transfermarkt.de/tobias-strobl/profil/spieler/57845" TargetMode="External"/><Relationship Id="rId78" Type="http://schemas.openxmlformats.org/officeDocument/2006/relationships/hyperlink" Target="http://www.transfermarkt.de/eugen-polanski/profil/spieler/19548" TargetMode="External"/><Relationship Id="rId81" Type="http://schemas.openxmlformats.org/officeDocument/2006/relationships/hyperlink" Target="http://www.transfermarkt.de/steven-zuber/profil/spieler/68033" TargetMode="External"/><Relationship Id="rId86" Type="http://schemas.openxmlformats.org/officeDocument/2006/relationships/hyperlink" Target="http://www.transfermarkt.de/alfredo-morales/profil/spieler/58500" TargetMode="External"/><Relationship Id="rId94" Type="http://schemas.openxmlformats.org/officeDocument/2006/relationships/hyperlink" Target="http://www.transfermarkt.de/ashkan-dejagah/profil/spieler/13979" TargetMode="External"/><Relationship Id="rId99" Type="http://schemas.openxmlformats.org/officeDocument/2006/relationships/hyperlink" Target="http://www.transfermarkt.de/milos-jojic/profil/spieler/160285" TargetMode="External"/><Relationship Id="rId101" Type="http://schemas.openxmlformats.org/officeDocument/2006/relationships/drawing" Target="../drawings/drawing2.xml"/><Relationship Id="rId4" Type="http://schemas.openxmlformats.org/officeDocument/2006/relationships/hyperlink" Target="http://www.transfermarkt.de/joshua-kimmich/profil/spieler/161056" TargetMode="External"/><Relationship Id="rId9" Type="http://schemas.openxmlformats.org/officeDocument/2006/relationships/hyperlink" Target="http://www.transfermarkt.de/hakan-calhanoglu/profil/spieler/126414" TargetMode="External"/><Relationship Id="rId13" Type="http://schemas.openxmlformats.org/officeDocument/2006/relationships/hyperlink" Target="http://www.transfermarkt.de/max-meyer/profil/spieler/146164" TargetMode="External"/><Relationship Id="rId18" Type="http://schemas.openxmlformats.org/officeDocument/2006/relationships/hyperlink" Target="http://www.transfermarkt.de/mahmoud-dahoud/profil/spieler/191422" TargetMode="External"/><Relationship Id="rId39" Type="http://schemas.openxmlformats.org/officeDocument/2006/relationships/hyperlink" Target="http://www.transfermarkt.de/zlatko-junuzovic/profil/spieler/31007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transfermarkt.de/marcel-schmelzer/profil/spieler/35208" TargetMode="External"/><Relationship Id="rId21" Type="http://schemas.openxmlformats.org/officeDocument/2006/relationships/hyperlink" Target="http://www.transfermarkt.de/jeffrey-bruma/profil/spieler/88721" TargetMode="External"/><Relationship Id="rId34" Type="http://schemas.openxmlformats.org/officeDocument/2006/relationships/hyperlink" Target="http://www.transfermarkt.de/timothee-kolodziejczak/profil/spieler/84085" TargetMode="External"/><Relationship Id="rId42" Type="http://schemas.openxmlformats.org/officeDocument/2006/relationships/hyperlink" Target="http://www.transfermarkt.de/willi-orban/profil/spieler/93740" TargetMode="External"/><Relationship Id="rId47" Type="http://schemas.openxmlformats.org/officeDocument/2006/relationships/hyperlink" Target="http://www.transfermarkt.de/neven-subotic/profil/spieler/40995" TargetMode="External"/><Relationship Id="rId50" Type="http://schemas.openxmlformats.org/officeDocument/2006/relationships/hyperlink" Target="http://www.transfermarkt.de/erik-durm/profil/spieler/93922" TargetMode="External"/><Relationship Id="rId55" Type="http://schemas.openxmlformats.org/officeDocument/2006/relationships/hyperlink" Target="http://www.transfermarkt.de/david-abraham/profil/spieler/58178" TargetMode="External"/><Relationship Id="rId63" Type="http://schemas.openxmlformats.org/officeDocument/2006/relationships/hyperlink" Target="http://www.transfermarkt.de/giulio-donati/profil/spieler/88684" TargetMode="External"/><Relationship Id="rId68" Type="http://schemas.openxmlformats.org/officeDocument/2006/relationships/hyperlink" Target="http://www.transfermarkt.de/michael-hector/profil/spieler/157490" TargetMode="External"/><Relationship Id="rId76" Type="http://schemas.openxmlformats.org/officeDocument/2006/relationships/hyperlink" Target="http://www.transfermarkt.de/gotoku-sakai/profil/spieler/103310" TargetMode="External"/><Relationship Id="rId84" Type="http://schemas.openxmlformats.org/officeDocument/2006/relationships/hyperlink" Target="http://www.transfermarkt.de/mergim-mavraj/profil/spieler/38267" TargetMode="External"/><Relationship Id="rId89" Type="http://schemas.openxmlformats.org/officeDocument/2006/relationships/hyperlink" Target="http://www.transfermarkt.de/matthias-ostrzolek/profil/spieler/53669" TargetMode="External"/><Relationship Id="rId97" Type="http://schemas.openxmlformats.org/officeDocument/2006/relationships/hyperlink" Target="http://www.transfermarkt.de/atsuto-uchida/profil/spieler/27800" TargetMode="External"/><Relationship Id="rId7" Type="http://schemas.openxmlformats.org/officeDocument/2006/relationships/hyperlink" Target="http://www.transfermarkt.de/niklas-sule/profil/spieler/166601" TargetMode="External"/><Relationship Id="rId71" Type="http://schemas.openxmlformats.org/officeDocument/2006/relationships/hyperlink" Target="http://www.transfermarkt.de/dominic-maroh/profil/spieler/41023" TargetMode="External"/><Relationship Id="rId92" Type="http://schemas.openxmlformats.org/officeDocument/2006/relationships/hyperlink" Target="http://www.transfermarkt.de/ermin-bicakcic/profil/spieler/51676" TargetMode="External"/><Relationship Id="rId2" Type="http://schemas.openxmlformats.org/officeDocument/2006/relationships/hyperlink" Target="http://www.transfermarkt.de/david-alaba/profil/spieler/59016" TargetMode="External"/><Relationship Id="rId16" Type="http://schemas.openxmlformats.org/officeDocument/2006/relationships/hyperlink" Target="http://www.transfermarkt.de/matthias-ginter/profil/spieler/124502" TargetMode="External"/><Relationship Id="rId29" Type="http://schemas.openxmlformats.org/officeDocument/2006/relationships/hyperlink" Target="http://www.transfermarkt.de/martin-hinteregger/profil/spieler/85789" TargetMode="External"/><Relationship Id="rId11" Type="http://schemas.openxmlformats.org/officeDocument/2006/relationships/hyperlink" Target="http://www.transfermarkt.de/raphael-guerreiro/profil/spieler/170986" TargetMode="External"/><Relationship Id="rId24" Type="http://schemas.openxmlformats.org/officeDocument/2006/relationships/hyperlink" Target="http://www.transfermarkt.de/benjamin-henrichs/profil/spieler/202591" TargetMode="External"/><Relationship Id="rId32" Type="http://schemas.openxmlformats.org/officeDocument/2006/relationships/hyperlink" Target="http://www.transfermarkt.de/abdul-rahman-baba/profil/spieler/224884" TargetMode="External"/><Relationship Id="rId37" Type="http://schemas.openxmlformats.org/officeDocument/2006/relationships/hyperlink" Target="http://www.transfermarkt.de/lukasz-piszczek/profil/spieler/25727" TargetMode="External"/><Relationship Id="rId40" Type="http://schemas.openxmlformats.org/officeDocument/2006/relationships/hyperlink" Target="http://www.transfermarkt.de/marvin-plattenhardt/profil/spieler/89592" TargetMode="External"/><Relationship Id="rId45" Type="http://schemas.openxmlformats.org/officeDocument/2006/relationships/hyperlink" Target="http://www.transfermarkt.de/caglar-soyuncu/profil/spieler/320141" TargetMode="External"/><Relationship Id="rId53" Type="http://schemas.openxmlformats.org/officeDocument/2006/relationships/hyperlink" Target="http://www.transfermarkt.de/robin-knoche/profil/spieler/94201" TargetMode="External"/><Relationship Id="rId58" Type="http://schemas.openxmlformats.org/officeDocument/2006/relationships/hyperlink" Target="http://www.transfermarkt.de/lamine-sane/profil/spieler/93758" TargetMode="External"/><Relationship Id="rId66" Type="http://schemas.openxmlformats.org/officeDocument/2006/relationships/hyperlink" Target="http://www.transfermarkt.de/jeremy-toljan/profil/spieler/129674" TargetMode="External"/><Relationship Id="rId74" Type="http://schemas.openxmlformats.org/officeDocument/2006/relationships/hyperlink" Target="http://www.transfermarkt.de/holger-badstuber/profil/spieler/54659" TargetMode="External"/><Relationship Id="rId79" Type="http://schemas.openxmlformats.org/officeDocument/2006/relationships/hyperlink" Target="http://www.transfermarkt.de/felix-passlack/profil/spieler/274461" TargetMode="External"/><Relationship Id="rId87" Type="http://schemas.openxmlformats.org/officeDocument/2006/relationships/hyperlink" Target="http://www.transfermarkt.de/timothy-chandler/profil/spieler/49723" TargetMode="External"/><Relationship Id="rId5" Type="http://schemas.openxmlformats.org/officeDocument/2006/relationships/hyperlink" Target="http://www.transfermarkt.de/javi-martinez/profil/spieler/44017" TargetMode="External"/><Relationship Id="rId61" Type="http://schemas.openxmlformats.org/officeDocument/2006/relationships/hyperlink" Target="http://www.transfermarkt.de/oscar-wendt/profil/spieler/19305" TargetMode="External"/><Relationship Id="rId82" Type="http://schemas.openxmlformats.org/officeDocument/2006/relationships/hyperlink" Target="http://www.transfermarkt.de/dennis-aogo/profil/spieler/19354" TargetMode="External"/><Relationship Id="rId90" Type="http://schemas.openxmlformats.org/officeDocument/2006/relationships/hyperlink" Target="http://www.transfermarkt.de/robert-bauer/profil/spieler/179634" TargetMode="External"/><Relationship Id="rId95" Type="http://schemas.openxmlformats.org/officeDocument/2006/relationships/hyperlink" Target="http://www.transfermarkt.de/pawel-olkowski/profil/spieler/117469" TargetMode="External"/><Relationship Id="rId19" Type="http://schemas.openxmlformats.org/officeDocument/2006/relationships/hyperlink" Target="http://www.transfermarkt.de/yannick-gerhardt/profil/spieler/119277" TargetMode="External"/><Relationship Id="rId14" Type="http://schemas.openxmlformats.org/officeDocument/2006/relationships/hyperlink" Target="http://www.transfermarkt.de/andreas-christensen/profil/spieler/196948" TargetMode="External"/><Relationship Id="rId22" Type="http://schemas.openxmlformats.org/officeDocument/2006/relationships/hyperlink" Target="http://www.transfermarkt.de/jannik-vestergaard/profil/spieler/99331" TargetMode="External"/><Relationship Id="rId27" Type="http://schemas.openxmlformats.org/officeDocument/2006/relationships/hyperlink" Target="http://www.transfermarkt.de/sead-kolasinac/profil/spieler/94005" TargetMode="External"/><Relationship Id="rId30" Type="http://schemas.openxmlformats.org/officeDocument/2006/relationships/hyperlink" Target="http://www.transfermarkt.de/marc-bartra/profil/spieler/99922" TargetMode="External"/><Relationship Id="rId35" Type="http://schemas.openxmlformats.org/officeDocument/2006/relationships/hyperlink" Target="http://www.transfermarkt.de/nico-elvedi/profil/spieler/192635" TargetMode="External"/><Relationship Id="rId43" Type="http://schemas.openxmlformats.org/officeDocument/2006/relationships/hyperlink" Target="http://www.transfermarkt.de/dominique-heintz/profil/spieler/110036" TargetMode="External"/><Relationship Id="rId48" Type="http://schemas.openxmlformats.org/officeDocument/2006/relationships/hyperlink" Target="http://www.transfermarkt.de/kyriakos-papadopoulos/profil/spieler/58489" TargetMode="External"/><Relationship Id="rId56" Type="http://schemas.openxmlformats.org/officeDocument/2006/relationships/hyperlink" Target="http://www.transfermarkt.de/coke/profil/spieler/71905" TargetMode="External"/><Relationship Id="rId64" Type="http://schemas.openxmlformats.org/officeDocument/2006/relationships/hyperlink" Target="http://www.transfermarkt.de/jeffrey-gouweleeuw/profil/spieler/106405" TargetMode="External"/><Relationship Id="rId69" Type="http://schemas.openxmlformats.org/officeDocument/2006/relationships/hyperlink" Target="http://www.transfermarkt.de/marc-oliver-kempf/profil/spieler/160938" TargetMode="External"/><Relationship Id="rId77" Type="http://schemas.openxmlformats.org/officeDocument/2006/relationships/hyperlink" Target="http://www.transfermarkt.de/marcel-tisserand/profil/spieler/170463" TargetMode="External"/><Relationship Id="rId100" Type="http://schemas.openxmlformats.org/officeDocument/2006/relationships/hyperlink" Target="http://www.transfermarkt.de/pascal-stenzel/profil/spieler/195246" TargetMode="External"/><Relationship Id="rId8" Type="http://schemas.openxmlformats.org/officeDocument/2006/relationships/hyperlink" Target="http://www.transfermarkt.de/benedikt-howedes/profil/spieler/39020" TargetMode="External"/><Relationship Id="rId51" Type="http://schemas.openxmlformats.org/officeDocument/2006/relationships/hyperlink" Target="http://www.transfermarkt.de/dayot-upamecano/profil/spieler/344695" TargetMode="External"/><Relationship Id="rId72" Type="http://schemas.openxmlformats.org/officeDocument/2006/relationships/hyperlink" Target="http://www.transfermarkt.de/philipp-wollscheid/profil/spieler/53173" TargetMode="External"/><Relationship Id="rId80" Type="http://schemas.openxmlformats.org/officeDocument/2006/relationships/hyperlink" Target="http://www.transfermarkt.de/christian-gunter/profil/spieler/93707" TargetMode="External"/><Relationship Id="rId85" Type="http://schemas.openxmlformats.org/officeDocument/2006/relationships/hyperlink" Target="http://www.transfermarkt.de/christian-trasch/profil/spieler/38440" TargetMode="External"/><Relationship Id="rId93" Type="http://schemas.openxmlformats.org/officeDocument/2006/relationships/hyperlink" Target="http://www.transfermarkt.de/theodor-gebre-selassie/profil/spieler/60632" TargetMode="External"/><Relationship Id="rId98" Type="http://schemas.openxmlformats.org/officeDocument/2006/relationships/hyperlink" Target="http://www.transfermarkt.de/manuel-gulde/profil/spieler/45683" TargetMode="External"/><Relationship Id="rId3" Type="http://schemas.openxmlformats.org/officeDocument/2006/relationships/hyperlink" Target="http://www.transfermarkt.de/mats-hummels/profil/spieler/39728" TargetMode="External"/><Relationship Id="rId12" Type="http://schemas.openxmlformats.org/officeDocument/2006/relationships/hyperlink" Target="http://www.transfermarkt.de/ricardo-rodriguez/profil/spieler/86784" TargetMode="External"/><Relationship Id="rId17" Type="http://schemas.openxmlformats.org/officeDocument/2006/relationships/hyperlink" Target="http://www.transfermarkt.de/matija-nastasic/profil/spieler/143559" TargetMode="External"/><Relationship Id="rId25" Type="http://schemas.openxmlformats.org/officeDocument/2006/relationships/hyperlink" Target="http://www.transfermarkt.de/sven-bender/profil/spieler/29993" TargetMode="External"/><Relationship Id="rId33" Type="http://schemas.openxmlformats.org/officeDocument/2006/relationships/hyperlink" Target="http://www.transfermarkt.de/jesus-vallejo/profil/spieler/251896" TargetMode="External"/><Relationship Id="rId38" Type="http://schemas.openxmlformats.org/officeDocument/2006/relationships/hyperlink" Target="http://www.transfermarkt.de/tony-jantschke/profil/spieler/47587" TargetMode="External"/><Relationship Id="rId46" Type="http://schemas.openxmlformats.org/officeDocument/2006/relationships/hyperlink" Target="http://www.transfermarkt.de/rafinha/profil/spieler/33947" TargetMode="External"/><Relationship Id="rId59" Type="http://schemas.openxmlformats.org/officeDocument/2006/relationships/hyperlink" Target="http://www.transfermarkt.de/konstantinos-stafylidis/profil/spieler/148967" TargetMode="External"/><Relationship Id="rId67" Type="http://schemas.openxmlformats.org/officeDocument/2006/relationships/hyperlink" Target="http://www.transfermarkt.de/fabian-schar/profil/spieler/135343" TargetMode="External"/><Relationship Id="rId20" Type="http://schemas.openxmlformats.org/officeDocument/2006/relationships/hyperlink" Target="http://www.transfermarkt.de/philipp-lahm/profil/spieler/2219" TargetMode="External"/><Relationship Id="rId41" Type="http://schemas.openxmlformats.org/officeDocument/2006/relationships/hyperlink" Target="http://www.transfermarkt.de/frederik-sorensen/profil/spieler/91716" TargetMode="External"/><Relationship Id="rId54" Type="http://schemas.openxmlformats.org/officeDocument/2006/relationships/hyperlink" Target="http://www.transfermarkt.de/pavel-kaderabek/profil/spieler/143798" TargetMode="External"/><Relationship Id="rId62" Type="http://schemas.openxmlformats.org/officeDocument/2006/relationships/hyperlink" Target="http://www.transfermarkt.de/benjamin-hubner/profil/spieler/52348" TargetMode="External"/><Relationship Id="rId70" Type="http://schemas.openxmlformats.org/officeDocument/2006/relationships/hyperlink" Target="http://www.transfermarkt.de/sebastian-langkamp/profil/spieler/39094" TargetMode="External"/><Relationship Id="rId75" Type="http://schemas.openxmlformats.org/officeDocument/2006/relationships/hyperlink" Target="http://www.transfermarkt.de/luca-caldirola/profil/spieler/88680" TargetMode="External"/><Relationship Id="rId83" Type="http://schemas.openxmlformats.org/officeDocument/2006/relationships/hyperlink" Target="http://www.transfermarkt.de/naldo/profil/spieler/32213" TargetMode="External"/><Relationship Id="rId88" Type="http://schemas.openxmlformats.org/officeDocument/2006/relationships/hyperlink" Target="http://www.transfermarkt.de/peter-pekarik/profil/spieler/51100" TargetMode="External"/><Relationship Id="rId91" Type="http://schemas.openxmlformats.org/officeDocument/2006/relationships/hyperlink" Target="http://www.transfermarkt.de/florent-hadergjonaj/profil/spieler/238809" TargetMode="External"/><Relationship Id="rId96" Type="http://schemas.openxmlformats.org/officeDocument/2006/relationships/hyperlink" Target="http://www.transfermarkt.de/gaetan-bussmann/profil/spieler/127177" TargetMode="External"/><Relationship Id="rId1" Type="http://schemas.openxmlformats.org/officeDocument/2006/relationships/hyperlink" Target="http://www.transfermarkt.de/jerome-boateng/profil/spieler/26485" TargetMode="External"/><Relationship Id="rId6" Type="http://schemas.openxmlformats.org/officeDocument/2006/relationships/hyperlink" Target="http://www.transfermarkt.de/jonathan-tah/profil/spieler/196357" TargetMode="External"/><Relationship Id="rId15" Type="http://schemas.openxmlformats.org/officeDocument/2006/relationships/hyperlink" Target="http://www.transfermarkt.de/aleksandar-dragovic/profil/spieler/59032" TargetMode="External"/><Relationship Id="rId23" Type="http://schemas.openxmlformats.org/officeDocument/2006/relationships/hyperlink" Target="http://www.transfermarkt.de/john-anthony-brooks/profil/spieler/124732" TargetMode="External"/><Relationship Id="rId28" Type="http://schemas.openxmlformats.org/officeDocument/2006/relationships/hyperlink" Target="http://www.transfermarkt.de/mitchell-weiser/profil/spieler/119211" TargetMode="External"/><Relationship Id="rId36" Type="http://schemas.openxmlformats.org/officeDocument/2006/relationships/hyperlink" Target="http://www.transfermarkt.de/tin-jedvaj/profil/spieler/206386" TargetMode="External"/><Relationship Id="rId49" Type="http://schemas.openxmlformats.org/officeDocument/2006/relationships/hyperlink" Target="http://www.transfermarkt.de/marcel-halstenberg/profil/spieler/70243" TargetMode="External"/><Relationship Id="rId57" Type="http://schemas.openxmlformats.org/officeDocument/2006/relationships/hyperlink" Target="http://www.transfermarkt.de/julian-korb/profil/spieler/77809" TargetMode="External"/><Relationship Id="rId10" Type="http://schemas.openxmlformats.org/officeDocument/2006/relationships/hyperlink" Target="http://www.transfermarkt.de/jonas-hector/profil/spieler/108537" TargetMode="External"/><Relationship Id="rId31" Type="http://schemas.openxmlformats.org/officeDocument/2006/relationships/hyperlink" Target="http://www.transfermarkt.de/niklas-stark/profil/spieler/162434" TargetMode="External"/><Relationship Id="rId44" Type="http://schemas.openxmlformats.org/officeDocument/2006/relationships/hyperlink" Target="http://www.transfermarkt.de/douglas-santos/profil/spieler/220793" TargetMode="External"/><Relationship Id="rId52" Type="http://schemas.openxmlformats.org/officeDocument/2006/relationships/hyperlink" Target="http://www.transfermarkt.de/kevin-vogt/profil/spieler/84435" TargetMode="External"/><Relationship Id="rId60" Type="http://schemas.openxmlformats.org/officeDocument/2006/relationships/hyperlink" Target="http://www.transfermarkt.de/bernardo/profil/spieler/364258" TargetMode="External"/><Relationship Id="rId65" Type="http://schemas.openxmlformats.org/officeDocument/2006/relationships/hyperlink" Target="http://www.transfermarkt.de/philipp-max/profil/spieler/111275" TargetMode="External"/><Relationship Id="rId73" Type="http://schemas.openxmlformats.org/officeDocument/2006/relationships/hyperlink" Target="http://www.transfermarkt.de/bastian-oczipka/profil/spieler/53437" TargetMode="External"/><Relationship Id="rId78" Type="http://schemas.openxmlformats.org/officeDocument/2006/relationships/hyperlink" Target="http://www.transfermarkt.de/lukas-klostermann/profil/spieler/215599" TargetMode="External"/><Relationship Id="rId81" Type="http://schemas.openxmlformats.org/officeDocument/2006/relationships/hyperlink" Target="http://www.transfermarkt.de/marco-russ/profil/spieler/16520" TargetMode="External"/><Relationship Id="rId86" Type="http://schemas.openxmlformats.org/officeDocument/2006/relationships/hyperlink" Target="http://www.transfermarkt.de/daniel-brosinski/profil/spieler/43984" TargetMode="External"/><Relationship Id="rId94" Type="http://schemas.openxmlformats.org/officeDocument/2006/relationships/hyperlink" Target="http://www.transfermarkt.de/santiago-garcia/profil/spieler/90489" TargetMode="External"/><Relationship Id="rId99" Type="http://schemas.openxmlformats.org/officeDocument/2006/relationships/hyperlink" Target="http://www.transfermarkt.de/nico-schulz/profil/spieler/85867" TargetMode="External"/><Relationship Id="rId101" Type="http://schemas.openxmlformats.org/officeDocument/2006/relationships/drawing" Target="../drawings/drawing3.xml"/><Relationship Id="rId4" Type="http://schemas.openxmlformats.org/officeDocument/2006/relationships/hyperlink" Target="http://www.transfermarkt.de/sokratis/profil/spieler/34322" TargetMode="External"/><Relationship Id="rId9" Type="http://schemas.openxmlformats.org/officeDocument/2006/relationships/hyperlink" Target="http://www.transfermarkt.de/omer-toprak/profil/spieler/43512" TargetMode="External"/><Relationship Id="rId13" Type="http://schemas.openxmlformats.org/officeDocument/2006/relationships/hyperlink" Target="http://www.transfermarkt.de/juan-bernat/profil/spieler/126719" TargetMode="External"/><Relationship Id="rId18" Type="http://schemas.openxmlformats.org/officeDocument/2006/relationships/hyperlink" Target="http://www.transfermarkt.de/wendell/profil/spieler/228433" TargetMode="External"/><Relationship Id="rId39" Type="http://schemas.openxmlformats.org/officeDocument/2006/relationships/hyperlink" Target="http://www.transfermarkt.de/stefan-bell/profil/spieler/8235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topLeftCell="A25" workbookViewId="0">
      <selection activeCell="N22" sqref="N22"/>
    </sheetView>
  </sheetViews>
  <sheetFormatPr baseColWidth="10" defaultRowHeight="15" x14ac:dyDescent="0.25"/>
  <sheetData>
    <row r="2" spans="2:10" ht="15" customHeight="1" x14ac:dyDescent="0.25">
      <c r="B2" s="11">
        <v>1</v>
      </c>
      <c r="C2" s="11"/>
      <c r="D2" t="s">
        <v>0</v>
      </c>
      <c r="E2" s="11"/>
      <c r="F2" s="1">
        <v>28</v>
      </c>
      <c r="G2" s="11"/>
      <c r="H2" s="1" t="s">
        <v>133</v>
      </c>
      <c r="I2" s="3">
        <v>42773</v>
      </c>
      <c r="J2" s="1" t="s">
        <v>2</v>
      </c>
    </row>
    <row r="3" spans="2:10" ht="30" x14ac:dyDescent="0.25">
      <c r="B3" s="11"/>
      <c r="C3" s="11"/>
      <c r="D3" s="1" t="s">
        <v>1</v>
      </c>
      <c r="E3" s="11"/>
      <c r="F3" s="1"/>
      <c r="G3" s="11"/>
      <c r="H3" s="1"/>
      <c r="I3" s="3"/>
      <c r="J3" s="1"/>
    </row>
    <row r="4" spans="2:10" ht="15" customHeight="1" x14ac:dyDescent="0.25">
      <c r="B4" s="11">
        <v>2</v>
      </c>
      <c r="C4" s="11"/>
      <c r="D4" t="s">
        <v>3</v>
      </c>
      <c r="E4" s="11"/>
      <c r="F4" s="1">
        <v>27</v>
      </c>
      <c r="G4" s="11"/>
      <c r="H4" s="1" t="s">
        <v>134</v>
      </c>
      <c r="I4" s="3">
        <v>42773</v>
      </c>
      <c r="J4" s="1" t="s">
        <v>4</v>
      </c>
    </row>
    <row r="5" spans="2:10" ht="30" x14ac:dyDescent="0.25">
      <c r="B5" s="11"/>
      <c r="C5" s="11"/>
      <c r="D5" s="1" t="s">
        <v>1</v>
      </c>
      <c r="E5" s="11"/>
      <c r="F5" s="1"/>
      <c r="G5" s="11"/>
      <c r="H5" s="1"/>
      <c r="I5" s="3"/>
      <c r="J5" s="1"/>
    </row>
    <row r="6" spans="2:10" ht="15" customHeight="1" x14ac:dyDescent="0.25">
      <c r="B6" s="11">
        <v>3</v>
      </c>
      <c r="C6" s="11"/>
      <c r="D6" t="s">
        <v>5</v>
      </c>
      <c r="E6" s="11"/>
      <c r="F6" s="1">
        <v>27</v>
      </c>
      <c r="G6" s="11"/>
      <c r="H6" s="1" t="s">
        <v>135</v>
      </c>
      <c r="I6" s="3">
        <v>42773</v>
      </c>
      <c r="J6" s="1" t="s">
        <v>7</v>
      </c>
    </row>
    <row r="7" spans="2:10" ht="30" x14ac:dyDescent="0.25">
      <c r="B7" s="11"/>
      <c r="C7" s="11"/>
      <c r="D7" s="1" t="s">
        <v>6</v>
      </c>
      <c r="E7" s="11"/>
      <c r="F7" s="1"/>
      <c r="G7" s="11"/>
      <c r="H7" s="1"/>
      <c r="I7" s="3"/>
      <c r="J7" s="1"/>
    </row>
    <row r="8" spans="2:10" ht="15" customHeight="1" x14ac:dyDescent="0.25">
      <c r="B8" s="11">
        <v>4</v>
      </c>
      <c r="C8" s="11"/>
      <c r="D8" t="s">
        <v>11</v>
      </c>
      <c r="E8" s="11"/>
      <c r="F8" s="1">
        <v>27</v>
      </c>
      <c r="G8" s="11"/>
      <c r="H8" s="1" t="s">
        <v>136</v>
      </c>
      <c r="I8" s="3">
        <v>42773</v>
      </c>
      <c r="J8" s="1" t="s">
        <v>10</v>
      </c>
    </row>
    <row r="9" spans="2:10" x14ac:dyDescent="0.25">
      <c r="B9" s="11"/>
      <c r="C9" s="11"/>
      <c r="D9" s="1" t="s">
        <v>12</v>
      </c>
      <c r="E9" s="11"/>
      <c r="F9" s="1"/>
      <c r="G9" s="11"/>
      <c r="H9" s="1"/>
      <c r="I9" s="3"/>
      <c r="J9" s="1"/>
    </row>
    <row r="10" spans="2:10" ht="15" customHeight="1" x14ac:dyDescent="0.25">
      <c r="B10" s="11">
        <v>5</v>
      </c>
      <c r="C10" s="11"/>
      <c r="D10" t="s">
        <v>21</v>
      </c>
      <c r="E10" s="11"/>
      <c r="F10" s="1">
        <v>26</v>
      </c>
      <c r="G10" s="11"/>
      <c r="H10" s="1" t="s">
        <v>137</v>
      </c>
      <c r="I10" s="3">
        <v>42773</v>
      </c>
      <c r="J10" s="1" t="s">
        <v>22</v>
      </c>
    </row>
    <row r="11" spans="2:10" x14ac:dyDescent="0.25">
      <c r="B11" s="11"/>
      <c r="C11" s="11"/>
      <c r="D11" s="1" t="s">
        <v>12</v>
      </c>
      <c r="E11" s="11"/>
      <c r="F11" s="1"/>
      <c r="G11" s="11"/>
      <c r="H11" s="1"/>
      <c r="I11" s="3"/>
      <c r="J11" s="1"/>
    </row>
    <row r="12" spans="2:10" ht="15" customHeight="1" x14ac:dyDescent="0.25">
      <c r="B12" s="11">
        <v>6</v>
      </c>
      <c r="C12" s="11"/>
      <c r="D12" t="s">
        <v>26</v>
      </c>
      <c r="E12" s="11"/>
      <c r="F12" s="1">
        <v>20</v>
      </c>
      <c r="G12" s="11"/>
      <c r="H12" s="1" t="s">
        <v>138</v>
      </c>
      <c r="I12" s="3">
        <v>42773</v>
      </c>
      <c r="J12" s="1" t="s">
        <v>25</v>
      </c>
    </row>
    <row r="13" spans="2:10" x14ac:dyDescent="0.25">
      <c r="B13" s="11"/>
      <c r="C13" s="11"/>
      <c r="D13" s="1" t="s">
        <v>12</v>
      </c>
      <c r="E13" s="11"/>
      <c r="F13" s="1"/>
      <c r="G13" s="11"/>
      <c r="H13" s="1"/>
      <c r="I13" s="3"/>
      <c r="J13" s="1"/>
    </row>
    <row r="14" spans="2:10" ht="15" customHeight="1" x14ac:dyDescent="0.25">
      <c r="B14" s="11">
        <v>7</v>
      </c>
      <c r="C14" s="11"/>
      <c r="D14" t="s">
        <v>30</v>
      </c>
      <c r="E14" s="11"/>
      <c r="F14" s="1">
        <v>26</v>
      </c>
      <c r="G14" s="11"/>
      <c r="H14" s="1" t="s">
        <v>139</v>
      </c>
      <c r="I14" s="3">
        <v>42773</v>
      </c>
      <c r="J14" s="1" t="s">
        <v>31</v>
      </c>
    </row>
    <row r="15" spans="2:10" x14ac:dyDescent="0.25">
      <c r="B15" s="11"/>
      <c r="C15" s="11"/>
      <c r="D15" s="1" t="s">
        <v>12</v>
      </c>
      <c r="E15" s="11"/>
      <c r="F15" s="1"/>
      <c r="G15" s="11"/>
      <c r="H15" s="1"/>
      <c r="I15" s="3"/>
      <c r="J15" s="1"/>
    </row>
    <row r="16" spans="2:10" ht="15" customHeight="1" x14ac:dyDescent="0.25">
      <c r="B16" s="11">
        <v>8</v>
      </c>
      <c r="C16" s="11"/>
      <c r="D16" t="s">
        <v>34</v>
      </c>
      <c r="E16" s="11"/>
      <c r="F16" s="1">
        <v>28</v>
      </c>
      <c r="G16" s="11"/>
      <c r="H16" s="1" t="s">
        <v>140</v>
      </c>
      <c r="I16" s="3">
        <v>42773</v>
      </c>
      <c r="J16" s="1" t="s">
        <v>35</v>
      </c>
    </row>
    <row r="17" spans="2:10" ht="30" x14ac:dyDescent="0.25">
      <c r="B17" s="11"/>
      <c r="C17" s="11"/>
      <c r="D17" s="1" t="s">
        <v>1</v>
      </c>
      <c r="E17" s="11"/>
      <c r="F17" s="1"/>
      <c r="G17" s="11"/>
      <c r="H17" s="1"/>
      <c r="I17" s="3"/>
      <c r="J17" s="1"/>
    </row>
    <row r="18" spans="2:10" ht="15" customHeight="1" x14ac:dyDescent="0.25">
      <c r="B18" s="11">
        <v>9</v>
      </c>
      <c r="C18" s="11"/>
      <c r="D18" t="s">
        <v>49</v>
      </c>
      <c r="E18" s="11"/>
      <c r="F18" s="1">
        <v>20</v>
      </c>
      <c r="G18" s="11"/>
      <c r="H18" s="1" t="s">
        <v>141</v>
      </c>
      <c r="I18" s="3">
        <v>42773</v>
      </c>
      <c r="J18" s="1" t="s">
        <v>42</v>
      </c>
    </row>
    <row r="19" spans="2:10" ht="30" x14ac:dyDescent="0.25">
      <c r="B19" s="11"/>
      <c r="C19" s="11"/>
      <c r="D19" s="1" t="s">
        <v>1</v>
      </c>
      <c r="E19" s="11"/>
      <c r="F19" s="1"/>
      <c r="G19" s="11"/>
      <c r="H19" s="1"/>
      <c r="I19" s="3"/>
      <c r="J19" s="1"/>
    </row>
    <row r="20" spans="2:10" ht="15" customHeight="1" x14ac:dyDescent="0.25">
      <c r="B20" s="11">
        <v>10</v>
      </c>
      <c r="C20" s="11"/>
      <c r="D20" t="s">
        <v>50</v>
      </c>
      <c r="E20" s="11"/>
      <c r="F20" s="1">
        <v>20</v>
      </c>
      <c r="G20" s="11"/>
      <c r="H20" s="1" t="s">
        <v>45</v>
      </c>
      <c r="I20" s="3">
        <v>42773</v>
      </c>
      <c r="J20" s="1" t="s">
        <v>42</v>
      </c>
    </row>
    <row r="21" spans="2:10" ht="30" x14ac:dyDescent="0.25">
      <c r="B21" s="11"/>
      <c r="C21" s="11"/>
      <c r="D21" s="1" t="s">
        <v>51</v>
      </c>
      <c r="E21" s="11"/>
      <c r="F21" s="1"/>
      <c r="G21" s="11"/>
      <c r="H21" s="1"/>
      <c r="I21" s="3"/>
      <c r="J21" s="1"/>
    </row>
    <row r="22" spans="2:10" ht="15" customHeight="1" x14ac:dyDescent="0.25">
      <c r="B22" s="11">
        <v>11</v>
      </c>
      <c r="C22" s="11"/>
      <c r="D22" t="s">
        <v>58</v>
      </c>
      <c r="E22" s="11"/>
      <c r="F22" s="1">
        <v>29</v>
      </c>
      <c r="G22" s="11"/>
      <c r="H22" s="1" t="s">
        <v>142</v>
      </c>
      <c r="I22" s="3">
        <v>42816</v>
      </c>
      <c r="J22" s="1" t="s">
        <v>59</v>
      </c>
    </row>
    <row r="23" spans="2:10" ht="30" x14ac:dyDescent="0.25">
      <c r="B23" s="11"/>
      <c r="C23" s="11"/>
      <c r="D23" s="1" t="s">
        <v>1</v>
      </c>
      <c r="E23" s="11"/>
      <c r="F23" s="1"/>
      <c r="G23" s="11"/>
      <c r="H23" s="1"/>
      <c r="I23" s="3"/>
      <c r="J23" s="1"/>
    </row>
    <row r="24" spans="2:10" ht="15" customHeight="1" x14ac:dyDescent="0.25">
      <c r="B24" s="11">
        <v>12</v>
      </c>
      <c r="C24" s="11"/>
      <c r="D24" t="s">
        <v>60</v>
      </c>
      <c r="E24" s="11"/>
      <c r="F24" s="1">
        <v>24</v>
      </c>
      <c r="G24" s="11"/>
      <c r="H24" s="1" t="s">
        <v>45</v>
      </c>
      <c r="I24" s="3">
        <v>42773</v>
      </c>
      <c r="J24" s="1" t="s">
        <v>59</v>
      </c>
    </row>
    <row r="25" spans="2:10" ht="30" x14ac:dyDescent="0.25">
      <c r="B25" s="11"/>
      <c r="C25" s="11"/>
      <c r="D25" s="1" t="s">
        <v>1</v>
      </c>
      <c r="E25" s="11"/>
      <c r="F25" s="1"/>
      <c r="G25" s="11"/>
      <c r="H25" s="1"/>
      <c r="I25" s="3"/>
      <c r="J25" s="1"/>
    </row>
    <row r="26" spans="2:10" ht="15" customHeight="1" x14ac:dyDescent="0.25">
      <c r="B26" s="11">
        <v>13</v>
      </c>
      <c r="C26" s="11"/>
      <c r="D26" t="s">
        <v>65</v>
      </c>
      <c r="E26" s="11"/>
      <c r="F26" s="1">
        <v>21</v>
      </c>
      <c r="G26" s="11"/>
      <c r="H26" s="1" t="s">
        <v>143</v>
      </c>
      <c r="I26" s="3">
        <v>42816</v>
      </c>
      <c r="J26" s="1" t="s">
        <v>62</v>
      </c>
    </row>
    <row r="27" spans="2:10" ht="30" x14ac:dyDescent="0.25">
      <c r="B27" s="11"/>
      <c r="C27" s="11"/>
      <c r="D27" s="1" t="s">
        <v>1</v>
      </c>
      <c r="E27" s="11"/>
      <c r="F27" s="1"/>
      <c r="G27" s="11"/>
      <c r="H27" s="1"/>
      <c r="I27" s="3"/>
      <c r="J27" s="1"/>
    </row>
    <row r="28" spans="2:10" ht="15" customHeight="1" x14ac:dyDescent="0.25">
      <c r="B28" s="11">
        <v>14</v>
      </c>
      <c r="C28" s="11"/>
      <c r="D28" t="s">
        <v>73</v>
      </c>
      <c r="E28" s="11"/>
      <c r="F28" s="1">
        <v>25</v>
      </c>
      <c r="G28" s="11"/>
      <c r="H28" s="1" t="s">
        <v>144</v>
      </c>
      <c r="I28" s="3">
        <v>42816</v>
      </c>
      <c r="J28" s="1" t="s">
        <v>68</v>
      </c>
    </row>
    <row r="29" spans="2:10" x14ac:dyDescent="0.25">
      <c r="B29" s="11"/>
      <c r="C29" s="11"/>
      <c r="D29" s="1" t="s">
        <v>12</v>
      </c>
      <c r="E29" s="11"/>
      <c r="F29" s="1"/>
      <c r="G29" s="11"/>
      <c r="H29" s="1"/>
      <c r="I29" s="3"/>
      <c r="J29" s="1"/>
    </row>
    <row r="30" spans="2:10" ht="15" customHeight="1" x14ac:dyDescent="0.25">
      <c r="B30" s="11">
        <v>15</v>
      </c>
      <c r="C30" s="11"/>
      <c r="D30" t="s">
        <v>79</v>
      </c>
      <c r="E30" s="11"/>
      <c r="F30" s="1">
        <v>28</v>
      </c>
      <c r="G30" s="11"/>
      <c r="H30" s="1" t="s">
        <v>145</v>
      </c>
      <c r="I30" s="3">
        <v>42816</v>
      </c>
      <c r="J30" s="1" t="s">
        <v>80</v>
      </c>
    </row>
    <row r="31" spans="2:10" ht="30" x14ac:dyDescent="0.25">
      <c r="B31" s="11"/>
      <c r="C31" s="11"/>
      <c r="D31" s="1" t="s">
        <v>6</v>
      </c>
      <c r="E31" s="11"/>
      <c r="F31" s="1"/>
      <c r="G31" s="11"/>
      <c r="H31" s="1"/>
      <c r="I31" s="3"/>
      <c r="J31" s="1"/>
    </row>
    <row r="32" spans="2:10" ht="15" customHeight="1" x14ac:dyDescent="0.25">
      <c r="B32" s="11">
        <v>16</v>
      </c>
      <c r="C32" s="11"/>
      <c r="D32" t="s">
        <v>84</v>
      </c>
      <c r="E32" s="11"/>
      <c r="F32" s="1">
        <v>19</v>
      </c>
      <c r="G32" s="11"/>
      <c r="H32" s="1" t="s">
        <v>146</v>
      </c>
      <c r="I32" s="3">
        <v>42756</v>
      </c>
      <c r="J32" s="1" t="s">
        <v>85</v>
      </c>
    </row>
    <row r="33" spans="2:10" x14ac:dyDescent="0.25">
      <c r="B33" s="11"/>
      <c r="C33" s="11"/>
      <c r="D33" s="1" t="s">
        <v>12</v>
      </c>
      <c r="E33" s="11"/>
      <c r="F33" s="1"/>
      <c r="G33" s="11"/>
      <c r="H33" s="1"/>
      <c r="I33" s="3"/>
      <c r="J33" s="1"/>
    </row>
    <row r="34" spans="2:10" ht="15" customHeight="1" x14ac:dyDescent="0.25">
      <c r="B34" s="11">
        <v>17</v>
      </c>
      <c r="C34" s="11"/>
      <c r="D34" t="s">
        <v>86</v>
      </c>
      <c r="E34" s="11"/>
      <c r="F34" s="1">
        <v>27</v>
      </c>
      <c r="G34" s="11"/>
      <c r="H34" s="1" t="s">
        <v>140</v>
      </c>
      <c r="I34" s="3">
        <v>42816</v>
      </c>
      <c r="J34" s="1" t="s">
        <v>87</v>
      </c>
    </row>
    <row r="35" spans="2:10" x14ac:dyDescent="0.25">
      <c r="B35" s="11"/>
      <c r="C35" s="11"/>
      <c r="D35" s="1" t="s">
        <v>12</v>
      </c>
      <c r="E35" s="11"/>
      <c r="F35" s="1"/>
      <c r="G35" s="11"/>
      <c r="H35" s="1"/>
      <c r="I35" s="3"/>
      <c r="J35" s="1"/>
    </row>
    <row r="36" spans="2:10" ht="15" customHeight="1" x14ac:dyDescent="0.25">
      <c r="B36" s="11">
        <v>18</v>
      </c>
      <c r="C36" s="11"/>
      <c r="D36" t="s">
        <v>92</v>
      </c>
      <c r="E36" s="11"/>
      <c r="F36" s="1">
        <v>18</v>
      </c>
      <c r="G36" s="11"/>
      <c r="H36" s="1" t="s">
        <v>147</v>
      </c>
      <c r="I36" s="3">
        <v>42773</v>
      </c>
      <c r="J36" s="1" t="s">
        <v>87</v>
      </c>
    </row>
    <row r="37" spans="2:10" ht="30" x14ac:dyDescent="0.25">
      <c r="B37" s="11"/>
      <c r="C37" s="11"/>
      <c r="D37" s="1" t="s">
        <v>51</v>
      </c>
      <c r="E37" s="11"/>
      <c r="F37" s="1"/>
      <c r="G37" s="11"/>
      <c r="H37" s="1"/>
      <c r="I37" s="3"/>
      <c r="J37" s="1"/>
    </row>
    <row r="38" spans="2:10" ht="15" customHeight="1" x14ac:dyDescent="0.25">
      <c r="B38" s="11">
        <v>19</v>
      </c>
      <c r="C38" s="11"/>
      <c r="D38" t="s">
        <v>96</v>
      </c>
      <c r="E38" s="11"/>
      <c r="F38" s="1">
        <v>33</v>
      </c>
      <c r="G38" s="11"/>
      <c r="H38" s="1" t="s">
        <v>148</v>
      </c>
      <c r="I38" s="3">
        <v>42773</v>
      </c>
      <c r="J38" s="1" t="s">
        <v>97</v>
      </c>
    </row>
    <row r="39" spans="2:10" ht="30" x14ac:dyDescent="0.25">
      <c r="B39" s="11"/>
      <c r="C39" s="11"/>
      <c r="D39" s="1" t="s">
        <v>51</v>
      </c>
      <c r="E39" s="11"/>
      <c r="F39" s="1"/>
      <c r="G39" s="11"/>
      <c r="H39" s="1"/>
      <c r="I39" s="3"/>
      <c r="J39" s="1"/>
    </row>
    <row r="40" spans="2:10" ht="15" customHeight="1" x14ac:dyDescent="0.25">
      <c r="B40" s="11">
        <v>20</v>
      </c>
      <c r="C40" s="11"/>
      <c r="D40" t="s">
        <v>101</v>
      </c>
      <c r="E40" s="11"/>
      <c r="F40" s="1">
        <v>23</v>
      </c>
      <c r="G40" s="11"/>
      <c r="H40" s="1" t="s">
        <v>149</v>
      </c>
      <c r="I40" s="3">
        <v>42816</v>
      </c>
      <c r="J40" s="1" t="s">
        <v>97</v>
      </c>
    </row>
    <row r="41" spans="2:10" ht="30" x14ac:dyDescent="0.25">
      <c r="B41" s="11"/>
      <c r="C41" s="11"/>
      <c r="D41" s="1" t="s">
        <v>51</v>
      </c>
      <c r="E41" s="11"/>
      <c r="F41" s="1"/>
      <c r="G41" s="11"/>
      <c r="H41" s="1"/>
      <c r="I41" s="3"/>
      <c r="J41" s="1"/>
    </row>
    <row r="42" spans="2:10" ht="15" customHeight="1" x14ac:dyDescent="0.25">
      <c r="B42" s="11">
        <v>21</v>
      </c>
      <c r="C42" s="11"/>
      <c r="D42" t="s">
        <v>104</v>
      </c>
      <c r="E42" s="11"/>
      <c r="F42" s="1">
        <v>24</v>
      </c>
      <c r="G42" s="11"/>
      <c r="H42" s="1" t="s">
        <v>149</v>
      </c>
      <c r="I42" s="3">
        <v>42773</v>
      </c>
      <c r="J42" s="1" t="s">
        <v>97</v>
      </c>
    </row>
    <row r="43" spans="2:10" x14ac:dyDescent="0.25">
      <c r="B43" s="11"/>
      <c r="C43" s="11"/>
      <c r="D43" s="1" t="s">
        <v>12</v>
      </c>
      <c r="E43" s="11"/>
      <c r="F43" s="1"/>
      <c r="G43" s="11"/>
      <c r="H43" s="1"/>
      <c r="I43" s="3"/>
      <c r="J43" s="1"/>
    </row>
    <row r="44" spans="2:10" ht="15" customHeight="1" x14ac:dyDescent="0.25">
      <c r="B44" s="11">
        <v>22</v>
      </c>
      <c r="C44" s="11"/>
      <c r="D44" t="s">
        <v>106</v>
      </c>
      <c r="E44" s="11"/>
      <c r="F44" s="1">
        <v>24</v>
      </c>
      <c r="G44" s="11"/>
      <c r="H44" s="1" t="s">
        <v>149</v>
      </c>
      <c r="I44" s="3">
        <v>42773</v>
      </c>
      <c r="J44" s="1" t="s">
        <v>97</v>
      </c>
    </row>
    <row r="45" spans="2:10" x14ac:dyDescent="0.25">
      <c r="B45" s="11"/>
      <c r="C45" s="11"/>
      <c r="D45" s="1" t="s">
        <v>12</v>
      </c>
      <c r="E45" s="11"/>
      <c r="F45" s="1"/>
      <c r="G45" s="11"/>
      <c r="H45" s="1"/>
      <c r="I45" s="3"/>
      <c r="J45" s="1"/>
    </row>
    <row r="46" spans="2:10" ht="15" customHeight="1" x14ac:dyDescent="0.25">
      <c r="B46" s="11">
        <v>23</v>
      </c>
      <c r="C46" s="11"/>
      <c r="D46" t="s">
        <v>109</v>
      </c>
      <c r="E46" s="11"/>
      <c r="F46" s="1">
        <v>20</v>
      </c>
      <c r="G46" s="11"/>
      <c r="H46" s="1" t="s">
        <v>149</v>
      </c>
      <c r="I46" s="3">
        <v>42773</v>
      </c>
      <c r="J46" s="1" t="s">
        <v>97</v>
      </c>
    </row>
    <row r="47" spans="2:10" ht="30" x14ac:dyDescent="0.25">
      <c r="B47" s="11"/>
      <c r="C47" s="11"/>
      <c r="D47" s="1" t="s">
        <v>51</v>
      </c>
      <c r="E47" s="11"/>
      <c r="F47" s="1"/>
      <c r="G47" s="11"/>
      <c r="H47" s="1"/>
      <c r="I47" s="3"/>
      <c r="J47" s="1"/>
    </row>
    <row r="48" spans="2:10" x14ac:dyDescent="0.25">
      <c r="B48" s="11">
        <v>24</v>
      </c>
      <c r="C48" s="11"/>
      <c r="D48" t="s">
        <v>113</v>
      </c>
      <c r="E48" s="11"/>
      <c r="F48" s="1">
        <v>25</v>
      </c>
      <c r="G48" s="11"/>
      <c r="H48" s="1" t="s">
        <v>150</v>
      </c>
      <c r="I48" s="3">
        <v>42773</v>
      </c>
      <c r="J48" s="1" t="s">
        <v>111</v>
      </c>
    </row>
    <row r="49" spans="2:10" ht="30" x14ac:dyDescent="0.25">
      <c r="B49" s="11"/>
      <c r="C49" s="11"/>
      <c r="D49" s="1" t="s">
        <v>1</v>
      </c>
      <c r="E49" s="11"/>
      <c r="F49" s="1"/>
      <c r="G49" s="11"/>
      <c r="H49" s="1"/>
      <c r="I49" s="3"/>
      <c r="J49" s="1"/>
    </row>
    <row r="50" spans="2:10" x14ac:dyDescent="0.25">
      <c r="B50" s="11">
        <v>25</v>
      </c>
      <c r="C50" s="11"/>
      <c r="D50" t="s">
        <v>120</v>
      </c>
      <c r="E50" s="11"/>
      <c r="F50" s="1">
        <v>29</v>
      </c>
      <c r="G50" s="11"/>
      <c r="H50" s="1" t="s">
        <v>147</v>
      </c>
      <c r="I50" s="3">
        <v>42773</v>
      </c>
      <c r="J50" s="1" t="s">
        <v>118</v>
      </c>
    </row>
    <row r="51" spans="2:10" ht="30" x14ac:dyDescent="0.25">
      <c r="B51" s="11"/>
      <c r="C51" s="11"/>
      <c r="D51" s="1" t="s">
        <v>6</v>
      </c>
      <c r="E51" s="11"/>
      <c r="F51" s="1"/>
      <c r="G51" s="11"/>
      <c r="H51" s="1"/>
      <c r="I51" s="3"/>
      <c r="J51" s="1"/>
    </row>
    <row r="52" spans="2:10" x14ac:dyDescent="0.25">
      <c r="B52" s="11">
        <v>26</v>
      </c>
      <c r="C52" s="11"/>
      <c r="D52" t="s">
        <v>122</v>
      </c>
      <c r="E52" s="11"/>
      <c r="F52" s="1">
        <v>26</v>
      </c>
      <c r="G52" s="11"/>
      <c r="H52" s="1" t="s">
        <v>144</v>
      </c>
      <c r="I52" s="3">
        <v>42773</v>
      </c>
      <c r="J52" s="1" t="s">
        <v>118</v>
      </c>
    </row>
    <row r="53" spans="2:10" ht="30" x14ac:dyDescent="0.25">
      <c r="B53" s="11"/>
      <c r="C53" s="11"/>
      <c r="D53" s="1" t="s">
        <v>6</v>
      </c>
      <c r="E53" s="11"/>
      <c r="F53" s="1"/>
      <c r="G53" s="11"/>
      <c r="H53" s="1"/>
      <c r="I53" s="3"/>
      <c r="J53" s="1"/>
    </row>
    <row r="54" spans="2:10" x14ac:dyDescent="0.25">
      <c r="B54" s="11">
        <v>27</v>
      </c>
      <c r="C54" s="11"/>
      <c r="D54" t="s">
        <v>123</v>
      </c>
      <c r="E54" s="11"/>
      <c r="F54" s="1">
        <v>28</v>
      </c>
      <c r="G54" s="11"/>
      <c r="H54" s="1" t="s">
        <v>149</v>
      </c>
      <c r="I54" s="3">
        <v>42773</v>
      </c>
      <c r="J54" s="1" t="s">
        <v>118</v>
      </c>
    </row>
    <row r="55" spans="2:10" x14ac:dyDescent="0.25">
      <c r="B55" s="11"/>
      <c r="C55" s="11"/>
      <c r="D55" s="1" t="s">
        <v>12</v>
      </c>
      <c r="E55" s="11"/>
      <c r="F55" s="1"/>
      <c r="G55" s="11"/>
      <c r="H55" s="1"/>
      <c r="I55" s="3"/>
      <c r="J55" s="1"/>
    </row>
    <row r="56" spans="2:10" x14ac:dyDescent="0.25">
      <c r="B56" s="11">
        <v>28</v>
      </c>
      <c r="C56" s="11"/>
      <c r="D56" t="s">
        <v>130</v>
      </c>
      <c r="E56" s="11"/>
      <c r="F56" s="1">
        <v>31</v>
      </c>
      <c r="G56" s="11"/>
      <c r="H56" s="1" t="s">
        <v>151</v>
      </c>
      <c r="I56" s="3">
        <v>42773</v>
      </c>
      <c r="J56" s="1" t="s">
        <v>131</v>
      </c>
    </row>
    <row r="57" spans="2:10" ht="30" x14ac:dyDescent="0.25">
      <c r="B57" s="11"/>
      <c r="C57" s="11"/>
      <c r="D57" s="1" t="s">
        <v>1</v>
      </c>
      <c r="E57" s="11"/>
      <c r="F57" s="1"/>
      <c r="G57" s="11"/>
      <c r="H57" s="1"/>
      <c r="I57" s="3"/>
      <c r="J57" s="1"/>
    </row>
    <row r="58" spans="2:10" x14ac:dyDescent="0.25">
      <c r="B58" s="11">
        <v>29</v>
      </c>
      <c r="C58" s="11"/>
      <c r="D58" t="s">
        <v>152</v>
      </c>
      <c r="E58" s="11"/>
      <c r="F58" s="1">
        <v>32</v>
      </c>
      <c r="G58" s="11"/>
      <c r="H58" s="1" t="s">
        <v>149</v>
      </c>
      <c r="I58" s="3">
        <v>42773</v>
      </c>
      <c r="J58" s="1" t="s">
        <v>153</v>
      </c>
    </row>
    <row r="59" spans="2:10" ht="30" x14ac:dyDescent="0.25">
      <c r="B59" s="11"/>
      <c r="C59" s="11"/>
      <c r="D59" s="1" t="s">
        <v>1</v>
      </c>
      <c r="E59" s="11"/>
      <c r="F59" s="1"/>
      <c r="G59" s="11"/>
      <c r="H59" s="1"/>
      <c r="I59" s="3"/>
      <c r="J59" s="1"/>
    </row>
    <row r="60" spans="2:10" x14ac:dyDescent="0.25">
      <c r="B60" s="11">
        <v>30</v>
      </c>
      <c r="C60" s="11"/>
      <c r="D60" t="s">
        <v>154</v>
      </c>
      <c r="E60" s="11"/>
      <c r="F60" s="1">
        <v>23</v>
      </c>
      <c r="G60" s="11"/>
      <c r="H60" s="1" t="s">
        <v>155</v>
      </c>
      <c r="I60" s="3">
        <v>42816</v>
      </c>
      <c r="J60" s="1" t="s">
        <v>153</v>
      </c>
    </row>
    <row r="61" spans="2:10" ht="30" x14ac:dyDescent="0.25">
      <c r="B61" s="11"/>
      <c r="C61" s="11"/>
      <c r="D61" s="1" t="s">
        <v>6</v>
      </c>
      <c r="E61" s="11"/>
      <c r="F61" s="1"/>
      <c r="G61" s="11"/>
      <c r="H61" s="1"/>
      <c r="I61" s="3"/>
      <c r="J61" s="1"/>
    </row>
    <row r="62" spans="2:10" x14ac:dyDescent="0.25">
      <c r="B62" s="11">
        <v>31</v>
      </c>
      <c r="C62" s="11"/>
      <c r="D62" t="s">
        <v>156</v>
      </c>
      <c r="E62" s="11"/>
      <c r="F62" s="1">
        <v>24</v>
      </c>
      <c r="G62" s="11"/>
      <c r="H62" s="1" t="s">
        <v>155</v>
      </c>
      <c r="I62" s="3">
        <v>42816</v>
      </c>
      <c r="J62" s="1" t="s">
        <v>153</v>
      </c>
    </row>
    <row r="63" spans="2:10" x14ac:dyDescent="0.25">
      <c r="B63" s="11"/>
      <c r="C63" s="11"/>
      <c r="D63" s="1" t="s">
        <v>12</v>
      </c>
      <c r="E63" s="11"/>
      <c r="F63" s="1"/>
      <c r="G63" s="11"/>
      <c r="H63" s="1"/>
      <c r="I63" s="3"/>
      <c r="J63" s="1"/>
    </row>
    <row r="64" spans="2:10" x14ac:dyDescent="0.25">
      <c r="B64" s="11">
        <v>32</v>
      </c>
      <c r="C64" s="11"/>
      <c r="D64" t="s">
        <v>157</v>
      </c>
      <c r="E64" s="11"/>
      <c r="F64" s="1">
        <v>24</v>
      </c>
      <c r="G64" s="11"/>
      <c r="H64" s="1" t="s">
        <v>155</v>
      </c>
      <c r="I64" s="3">
        <v>42773</v>
      </c>
      <c r="J64" s="1" t="s">
        <v>153</v>
      </c>
    </row>
    <row r="65" spans="2:10" ht="30" x14ac:dyDescent="0.25">
      <c r="B65" s="11"/>
      <c r="C65" s="11"/>
      <c r="D65" s="1" t="s">
        <v>1</v>
      </c>
      <c r="E65" s="11"/>
      <c r="F65" s="1"/>
      <c r="G65" s="11"/>
      <c r="H65" s="1"/>
      <c r="I65" s="3"/>
      <c r="J65" s="1"/>
    </row>
    <row r="66" spans="2:10" x14ac:dyDescent="0.25">
      <c r="B66" s="11">
        <v>33</v>
      </c>
      <c r="C66" s="11"/>
      <c r="D66" t="s">
        <v>158</v>
      </c>
      <c r="E66" s="11"/>
      <c r="F66" s="1">
        <v>26</v>
      </c>
      <c r="G66" s="11"/>
      <c r="H66" s="1" t="s">
        <v>159</v>
      </c>
      <c r="I66" s="3">
        <v>42773</v>
      </c>
      <c r="J66" s="1" t="s">
        <v>160</v>
      </c>
    </row>
    <row r="67" spans="2:10" ht="30" x14ac:dyDescent="0.25">
      <c r="B67" s="11"/>
      <c r="C67" s="11"/>
      <c r="D67" s="1" t="s">
        <v>1</v>
      </c>
      <c r="E67" s="11"/>
      <c r="F67" s="1"/>
      <c r="G67" s="11"/>
      <c r="H67" s="1"/>
      <c r="I67" s="3"/>
      <c r="J67" s="1"/>
    </row>
    <row r="68" spans="2:10" x14ac:dyDescent="0.25">
      <c r="B68" s="11">
        <v>34</v>
      </c>
      <c r="C68" s="11"/>
      <c r="D68" t="s">
        <v>161</v>
      </c>
      <c r="E68" s="11"/>
      <c r="F68" s="1">
        <v>22</v>
      </c>
      <c r="G68" s="11"/>
      <c r="H68" s="1" t="s">
        <v>162</v>
      </c>
      <c r="I68" s="3">
        <v>42773</v>
      </c>
      <c r="J68" s="1" t="s">
        <v>160</v>
      </c>
    </row>
    <row r="69" spans="2:10" ht="30" x14ac:dyDescent="0.25">
      <c r="B69" s="11"/>
      <c r="C69" s="11"/>
      <c r="D69" s="1" t="s">
        <v>1</v>
      </c>
      <c r="E69" s="11"/>
      <c r="F69" s="1"/>
      <c r="G69" s="11"/>
      <c r="H69" s="1"/>
      <c r="I69" s="3"/>
      <c r="J69" s="1"/>
    </row>
    <row r="70" spans="2:10" x14ac:dyDescent="0.25">
      <c r="B70" s="11">
        <v>35</v>
      </c>
      <c r="C70" s="11"/>
      <c r="D70" t="s">
        <v>163</v>
      </c>
      <c r="E70" s="11"/>
      <c r="F70" s="1">
        <v>17</v>
      </c>
      <c r="G70" s="11"/>
      <c r="H70" s="1" t="s">
        <v>162</v>
      </c>
      <c r="I70" s="3">
        <v>42773</v>
      </c>
      <c r="J70" s="1" t="s">
        <v>160</v>
      </c>
    </row>
    <row r="71" spans="2:10" ht="30" x14ac:dyDescent="0.25">
      <c r="B71" s="11"/>
      <c r="C71" s="11"/>
      <c r="D71" s="1" t="s">
        <v>1</v>
      </c>
      <c r="E71" s="11"/>
      <c r="F71" s="1"/>
      <c r="G71" s="11"/>
      <c r="H71" s="1"/>
      <c r="I71" s="3"/>
      <c r="J71" s="1"/>
    </row>
    <row r="72" spans="2:10" x14ac:dyDescent="0.25">
      <c r="B72" s="11">
        <v>36</v>
      </c>
      <c r="C72" s="11"/>
      <c r="D72" t="s">
        <v>164</v>
      </c>
      <c r="E72" s="11"/>
      <c r="F72" s="1">
        <v>29</v>
      </c>
      <c r="G72" s="11"/>
      <c r="H72" s="1" t="s">
        <v>165</v>
      </c>
      <c r="I72" s="3">
        <v>42773</v>
      </c>
      <c r="J72" s="1" t="s">
        <v>166</v>
      </c>
    </row>
    <row r="73" spans="2:10" ht="30" x14ac:dyDescent="0.25">
      <c r="B73" s="11"/>
      <c r="C73" s="11"/>
      <c r="D73" s="1" t="s">
        <v>1</v>
      </c>
      <c r="E73" s="11"/>
      <c r="F73" s="1"/>
      <c r="G73" s="11"/>
      <c r="H73" s="1"/>
      <c r="I73" s="3"/>
      <c r="J73" s="1"/>
    </row>
    <row r="74" spans="2:10" x14ac:dyDescent="0.25">
      <c r="B74" s="11">
        <v>37</v>
      </c>
      <c r="C74" s="11"/>
      <c r="D74" t="s">
        <v>167</v>
      </c>
      <c r="E74" s="11"/>
      <c r="F74" s="1">
        <v>31</v>
      </c>
      <c r="G74" s="11"/>
      <c r="H74" s="1" t="s">
        <v>144</v>
      </c>
      <c r="I74" s="3">
        <v>42773</v>
      </c>
      <c r="J74" s="1" t="s">
        <v>168</v>
      </c>
    </row>
    <row r="75" spans="2:10" x14ac:dyDescent="0.25">
      <c r="B75" s="11"/>
      <c r="C75" s="11"/>
      <c r="D75" s="1" t="s">
        <v>12</v>
      </c>
      <c r="E75" s="11"/>
      <c r="F75" s="1"/>
      <c r="G75" s="11"/>
      <c r="H75" s="1"/>
      <c r="I75" s="3"/>
      <c r="J75" s="1"/>
    </row>
    <row r="76" spans="2:10" x14ac:dyDescent="0.25">
      <c r="B76" s="11">
        <v>38</v>
      </c>
      <c r="C76" s="11"/>
      <c r="D76" t="s">
        <v>169</v>
      </c>
      <c r="E76" s="11"/>
      <c r="F76" s="1">
        <v>29</v>
      </c>
      <c r="G76" s="11"/>
      <c r="H76" s="1" t="s">
        <v>170</v>
      </c>
      <c r="I76" s="3">
        <v>42773</v>
      </c>
      <c r="J76" s="1" t="s">
        <v>168</v>
      </c>
    </row>
    <row r="77" spans="2:10" ht="30" x14ac:dyDescent="0.25">
      <c r="B77" s="11"/>
      <c r="C77" s="11"/>
      <c r="D77" s="1" t="s">
        <v>51</v>
      </c>
      <c r="E77" s="11"/>
      <c r="F77" s="1"/>
      <c r="G77" s="11"/>
      <c r="H77" s="1"/>
      <c r="I77" s="3"/>
      <c r="J77" s="1"/>
    </row>
    <row r="78" spans="2:10" x14ac:dyDescent="0.25">
      <c r="B78" s="11">
        <v>39</v>
      </c>
      <c r="C78" s="11"/>
      <c r="D78" t="s">
        <v>171</v>
      </c>
      <c r="E78" s="11"/>
      <c r="F78" s="1">
        <v>28</v>
      </c>
      <c r="G78" s="11"/>
      <c r="H78" s="1" t="s">
        <v>172</v>
      </c>
      <c r="I78" s="3">
        <v>42816</v>
      </c>
      <c r="J78" s="1" t="s">
        <v>168</v>
      </c>
    </row>
    <row r="79" spans="2:10" ht="30" x14ac:dyDescent="0.25">
      <c r="B79" s="11"/>
      <c r="C79" s="11"/>
      <c r="D79" s="1" t="s">
        <v>1</v>
      </c>
      <c r="E79" s="11"/>
      <c r="F79" s="1"/>
      <c r="G79" s="11"/>
      <c r="H79" s="1"/>
      <c r="I79" s="3"/>
      <c r="J79" s="1"/>
    </row>
    <row r="80" spans="2:10" x14ac:dyDescent="0.25">
      <c r="B80" s="11">
        <v>40</v>
      </c>
      <c r="C80" s="11"/>
      <c r="D80" t="s">
        <v>173</v>
      </c>
      <c r="E80" s="11"/>
      <c r="F80" s="1">
        <v>25</v>
      </c>
      <c r="G80" s="11"/>
      <c r="H80" s="1" t="s">
        <v>172</v>
      </c>
      <c r="I80" s="3">
        <v>42773</v>
      </c>
      <c r="J80" s="1" t="s">
        <v>168</v>
      </c>
    </row>
    <row r="81" spans="2:10" ht="30" x14ac:dyDescent="0.25">
      <c r="B81" s="11"/>
      <c r="C81" s="11"/>
      <c r="D81" s="1" t="s">
        <v>1</v>
      </c>
      <c r="E81" s="11"/>
      <c r="F81" s="1"/>
      <c r="G81" s="11"/>
      <c r="H81" s="1"/>
      <c r="I81" s="3"/>
      <c r="J81" s="1"/>
    </row>
    <row r="82" spans="2:10" x14ac:dyDescent="0.25">
      <c r="B82" s="11">
        <v>41</v>
      </c>
      <c r="C82" s="11"/>
      <c r="D82" t="s">
        <v>174</v>
      </c>
      <c r="E82" s="11"/>
      <c r="F82" s="1">
        <v>21</v>
      </c>
      <c r="G82" s="11"/>
      <c r="H82" s="1" t="s">
        <v>172</v>
      </c>
      <c r="I82" s="3">
        <v>42816</v>
      </c>
      <c r="J82" s="1" t="s">
        <v>168</v>
      </c>
    </row>
    <row r="83" spans="2:10" ht="30" x14ac:dyDescent="0.25">
      <c r="B83" s="11"/>
      <c r="C83" s="11"/>
      <c r="D83" s="1" t="s">
        <v>51</v>
      </c>
      <c r="E83" s="11"/>
      <c r="F83" s="1"/>
      <c r="G83" s="11"/>
      <c r="H83" s="1"/>
      <c r="I83" s="3"/>
      <c r="J83" s="1"/>
    </row>
    <row r="84" spans="2:10" x14ac:dyDescent="0.25">
      <c r="B84" s="11">
        <v>42</v>
      </c>
      <c r="C84" s="11"/>
      <c r="D84" t="s">
        <v>175</v>
      </c>
      <c r="E84" s="11"/>
      <c r="F84" s="1">
        <v>23</v>
      </c>
      <c r="G84" s="11"/>
      <c r="H84" s="1" t="s">
        <v>162</v>
      </c>
      <c r="I84" s="3">
        <v>42773</v>
      </c>
      <c r="J84" s="1" t="s">
        <v>168</v>
      </c>
    </row>
    <row r="85" spans="2:10" x14ac:dyDescent="0.25">
      <c r="B85" s="11"/>
      <c r="C85" s="11"/>
      <c r="D85" s="1" t="s">
        <v>12</v>
      </c>
      <c r="E85" s="11"/>
      <c r="F85" s="1"/>
      <c r="G85" s="11"/>
      <c r="H85" s="1"/>
      <c r="I85" s="3"/>
      <c r="J85" s="1"/>
    </row>
    <row r="86" spans="2:10" x14ac:dyDescent="0.25">
      <c r="B86" s="11">
        <v>43</v>
      </c>
      <c r="C86" s="11"/>
      <c r="D86" t="s">
        <v>176</v>
      </c>
      <c r="E86" s="11"/>
      <c r="F86" s="1">
        <v>19</v>
      </c>
      <c r="G86" s="11"/>
      <c r="H86" s="1" t="s">
        <v>172</v>
      </c>
      <c r="I86" s="3">
        <v>42773</v>
      </c>
      <c r="J86" s="1" t="s">
        <v>168</v>
      </c>
    </row>
    <row r="87" spans="2:10" ht="30" x14ac:dyDescent="0.25">
      <c r="B87" s="11"/>
      <c r="C87" s="11"/>
      <c r="D87" s="1" t="s">
        <v>51</v>
      </c>
      <c r="E87" s="11"/>
      <c r="F87" s="1"/>
      <c r="G87" s="11"/>
      <c r="H87" s="1"/>
      <c r="I87" s="3"/>
      <c r="J87" s="1"/>
    </row>
    <row r="88" spans="2:10" x14ac:dyDescent="0.25">
      <c r="B88" s="11">
        <v>44</v>
      </c>
      <c r="C88" s="11"/>
      <c r="D88" t="s">
        <v>177</v>
      </c>
      <c r="E88" s="11"/>
      <c r="F88" s="1">
        <v>31</v>
      </c>
      <c r="G88" s="11"/>
      <c r="H88" s="1" t="s">
        <v>178</v>
      </c>
      <c r="I88" s="3">
        <v>42773</v>
      </c>
      <c r="J88" s="1" t="s">
        <v>179</v>
      </c>
    </row>
    <row r="89" spans="2:10" ht="30" x14ac:dyDescent="0.25">
      <c r="B89" s="11"/>
      <c r="C89" s="11"/>
      <c r="D89" s="1" t="s">
        <v>51</v>
      </c>
      <c r="E89" s="11"/>
      <c r="F89" s="1"/>
      <c r="G89" s="11"/>
      <c r="H89" s="1"/>
      <c r="I89" s="3"/>
      <c r="J89" s="1"/>
    </row>
    <row r="90" spans="2:10" x14ac:dyDescent="0.25">
      <c r="B90" s="11">
        <v>45</v>
      </c>
      <c r="C90" s="11"/>
      <c r="D90" t="s">
        <v>180</v>
      </c>
      <c r="E90" s="11"/>
      <c r="F90" s="1">
        <v>29</v>
      </c>
      <c r="G90" s="11"/>
      <c r="H90" s="1" t="s">
        <v>155</v>
      </c>
      <c r="I90" s="3">
        <v>42773</v>
      </c>
      <c r="J90" s="1" t="s">
        <v>179</v>
      </c>
    </row>
    <row r="91" spans="2:10" ht="30" x14ac:dyDescent="0.25">
      <c r="B91" s="11"/>
      <c r="C91" s="11"/>
      <c r="D91" s="1" t="s">
        <v>51</v>
      </c>
      <c r="E91" s="11"/>
      <c r="F91" s="1"/>
      <c r="G91" s="11"/>
      <c r="H91" s="1"/>
      <c r="I91" s="3"/>
      <c r="J91" s="1"/>
    </row>
    <row r="92" spans="2:10" x14ac:dyDescent="0.25">
      <c r="B92" s="11">
        <v>46</v>
      </c>
      <c r="C92" s="11"/>
      <c r="D92" t="s">
        <v>181</v>
      </c>
      <c r="E92" s="11"/>
      <c r="F92" s="1">
        <v>29</v>
      </c>
      <c r="G92" s="11"/>
      <c r="H92" s="1" t="s">
        <v>165</v>
      </c>
      <c r="I92" s="3">
        <v>42773</v>
      </c>
      <c r="J92" s="1" t="s">
        <v>179</v>
      </c>
    </row>
    <row r="93" spans="2:10" ht="30" x14ac:dyDescent="0.25">
      <c r="B93" s="11"/>
      <c r="C93" s="11"/>
      <c r="D93" s="1" t="s">
        <v>1</v>
      </c>
      <c r="E93" s="11"/>
      <c r="F93" s="1"/>
      <c r="G93" s="11"/>
      <c r="H93" s="1"/>
      <c r="I93" s="3"/>
      <c r="J93" s="1"/>
    </row>
    <row r="94" spans="2:10" x14ac:dyDescent="0.25">
      <c r="B94" s="11">
        <v>47</v>
      </c>
      <c r="C94" s="11"/>
      <c r="D94" t="s">
        <v>182</v>
      </c>
      <c r="E94" s="11"/>
      <c r="F94" s="1">
        <v>28</v>
      </c>
      <c r="G94" s="11"/>
      <c r="H94" s="1" t="s">
        <v>150</v>
      </c>
      <c r="I94" s="3">
        <v>42773</v>
      </c>
      <c r="J94" s="1" t="s">
        <v>179</v>
      </c>
    </row>
    <row r="95" spans="2:10" ht="30" x14ac:dyDescent="0.25">
      <c r="B95" s="11"/>
      <c r="C95" s="11"/>
      <c r="D95" s="1" t="s">
        <v>1</v>
      </c>
      <c r="E95" s="11"/>
      <c r="F95" s="1"/>
      <c r="G95" s="11"/>
      <c r="H95" s="1"/>
      <c r="I95" s="3"/>
      <c r="J95" s="1"/>
    </row>
    <row r="96" spans="2:10" x14ac:dyDescent="0.25">
      <c r="B96" s="11">
        <v>48</v>
      </c>
      <c r="C96" s="11"/>
      <c r="D96" t="s">
        <v>183</v>
      </c>
      <c r="E96" s="11"/>
      <c r="F96" s="1">
        <v>24</v>
      </c>
      <c r="G96" s="11"/>
      <c r="H96" s="1" t="s">
        <v>165</v>
      </c>
      <c r="I96" s="3">
        <v>42773</v>
      </c>
      <c r="J96" s="1" t="s">
        <v>179</v>
      </c>
    </row>
    <row r="97" spans="2:10" ht="30" x14ac:dyDescent="0.25">
      <c r="B97" s="11"/>
      <c r="C97" s="11"/>
      <c r="D97" s="1" t="s">
        <v>1</v>
      </c>
      <c r="E97" s="11"/>
      <c r="F97" s="1"/>
      <c r="G97" s="11"/>
      <c r="H97" s="1"/>
      <c r="I97" s="3"/>
      <c r="J97" s="1"/>
    </row>
    <row r="98" spans="2:10" x14ac:dyDescent="0.25">
      <c r="B98" s="11">
        <v>49</v>
      </c>
      <c r="C98" s="11"/>
      <c r="D98" t="s">
        <v>184</v>
      </c>
      <c r="E98" s="11"/>
      <c r="F98" s="1">
        <v>26</v>
      </c>
      <c r="G98" s="11"/>
      <c r="H98" s="1" t="s">
        <v>155</v>
      </c>
      <c r="I98" s="3">
        <v>42773</v>
      </c>
      <c r="J98" s="1" t="s">
        <v>185</v>
      </c>
    </row>
    <row r="99" spans="2:10" x14ac:dyDescent="0.25">
      <c r="B99" s="11"/>
      <c r="C99" s="11"/>
      <c r="D99" s="1" t="s">
        <v>12</v>
      </c>
      <c r="E99" s="11"/>
      <c r="F99" s="1"/>
      <c r="G99" s="11"/>
      <c r="H99" s="1"/>
      <c r="I99" s="3"/>
      <c r="J99" s="1"/>
    </row>
    <row r="100" spans="2:10" x14ac:dyDescent="0.25">
      <c r="B100" s="11">
        <v>50</v>
      </c>
      <c r="C100" s="11"/>
      <c r="D100" t="s">
        <v>186</v>
      </c>
      <c r="E100" s="11"/>
      <c r="F100" s="1">
        <v>26</v>
      </c>
      <c r="G100" s="11"/>
      <c r="H100" s="1" t="s">
        <v>172</v>
      </c>
      <c r="I100" s="3">
        <v>42773</v>
      </c>
      <c r="J100" s="1" t="s">
        <v>185</v>
      </c>
    </row>
    <row r="101" spans="2:10" ht="30" x14ac:dyDescent="0.25">
      <c r="B101" s="11"/>
      <c r="C101" s="11"/>
      <c r="D101" s="1" t="s">
        <v>51</v>
      </c>
      <c r="E101" s="11"/>
      <c r="F101" s="1"/>
      <c r="G101" s="11"/>
      <c r="H101" s="1"/>
      <c r="I101" s="3"/>
      <c r="J101" s="1"/>
    </row>
    <row r="102" spans="2:10" x14ac:dyDescent="0.25">
      <c r="B102" s="11">
        <v>51</v>
      </c>
      <c r="C102" s="11"/>
      <c r="D102" t="s">
        <v>187</v>
      </c>
      <c r="E102" s="11"/>
      <c r="F102" s="1">
        <v>24</v>
      </c>
      <c r="G102" s="11"/>
      <c r="H102" s="1" t="s">
        <v>147</v>
      </c>
      <c r="I102" s="3">
        <v>42773</v>
      </c>
      <c r="J102" s="1" t="s">
        <v>185</v>
      </c>
    </row>
    <row r="103" spans="2:10" ht="30" x14ac:dyDescent="0.25">
      <c r="B103" s="11"/>
      <c r="C103" s="11"/>
      <c r="D103" s="1" t="s">
        <v>1</v>
      </c>
      <c r="E103" s="11"/>
      <c r="F103" s="1"/>
      <c r="G103" s="11"/>
      <c r="H103" s="1"/>
      <c r="I103" s="3"/>
      <c r="J103" s="1"/>
    </row>
    <row r="104" spans="2:10" x14ac:dyDescent="0.25">
      <c r="B104" s="11">
        <v>52</v>
      </c>
      <c r="C104" s="11"/>
      <c r="D104" t="s">
        <v>188</v>
      </c>
      <c r="E104" s="11"/>
      <c r="F104" s="1">
        <v>28</v>
      </c>
      <c r="G104" s="11"/>
      <c r="H104" s="1" t="s">
        <v>162</v>
      </c>
      <c r="I104" s="3">
        <v>42773</v>
      </c>
      <c r="J104" s="1" t="s">
        <v>189</v>
      </c>
    </row>
    <row r="105" spans="2:10" ht="30" x14ac:dyDescent="0.25">
      <c r="B105" s="11"/>
      <c r="C105" s="11"/>
      <c r="D105" s="1" t="s">
        <v>1</v>
      </c>
      <c r="E105" s="11"/>
      <c r="F105" s="1"/>
      <c r="G105" s="11"/>
      <c r="H105" s="1"/>
      <c r="I105" s="3"/>
      <c r="J105" s="1"/>
    </row>
    <row r="106" spans="2:10" x14ac:dyDescent="0.25">
      <c r="B106" s="11">
        <v>53</v>
      </c>
      <c r="C106" s="11"/>
      <c r="D106" t="s">
        <v>190</v>
      </c>
      <c r="E106" s="11"/>
      <c r="F106" s="1">
        <v>24</v>
      </c>
      <c r="G106" s="11"/>
      <c r="H106" s="1" t="s">
        <v>191</v>
      </c>
      <c r="I106" s="3">
        <v>42773</v>
      </c>
      <c r="J106" s="1" t="s">
        <v>189</v>
      </c>
    </row>
    <row r="107" spans="2:10" ht="30" x14ac:dyDescent="0.25">
      <c r="B107" s="11"/>
      <c r="C107" s="11"/>
      <c r="D107" s="1" t="s">
        <v>1</v>
      </c>
      <c r="E107" s="11"/>
      <c r="F107" s="1"/>
      <c r="G107" s="11"/>
      <c r="H107" s="1"/>
      <c r="I107" s="3"/>
      <c r="J107" s="1"/>
    </row>
    <row r="108" spans="2:10" x14ac:dyDescent="0.25">
      <c r="B108" s="11">
        <v>54</v>
      </c>
      <c r="C108" s="11"/>
      <c r="D108" t="s">
        <v>192</v>
      </c>
      <c r="E108" s="11"/>
      <c r="F108" s="1">
        <v>29</v>
      </c>
      <c r="G108" s="11"/>
      <c r="H108" s="1" t="s">
        <v>191</v>
      </c>
      <c r="I108" s="3">
        <v>42773</v>
      </c>
      <c r="J108" s="1" t="s">
        <v>189</v>
      </c>
    </row>
    <row r="109" spans="2:10" x14ac:dyDescent="0.25">
      <c r="B109" s="11"/>
      <c r="C109" s="11"/>
      <c r="D109" s="1" t="s">
        <v>12</v>
      </c>
      <c r="E109" s="11"/>
      <c r="F109" s="1"/>
      <c r="G109" s="11"/>
      <c r="H109" s="1"/>
      <c r="I109" s="3"/>
      <c r="J109" s="1"/>
    </row>
    <row r="110" spans="2:10" x14ac:dyDescent="0.25">
      <c r="B110" s="11">
        <v>55</v>
      </c>
      <c r="C110" s="11"/>
      <c r="D110" t="s">
        <v>193</v>
      </c>
      <c r="E110" s="11"/>
      <c r="F110" s="1">
        <v>26</v>
      </c>
      <c r="G110" s="11"/>
      <c r="H110" s="1" t="s">
        <v>191</v>
      </c>
      <c r="I110" s="3">
        <v>42773</v>
      </c>
      <c r="J110" s="1" t="s">
        <v>189</v>
      </c>
    </row>
    <row r="111" spans="2:10" ht="30" x14ac:dyDescent="0.25">
      <c r="B111" s="11"/>
      <c r="C111" s="11"/>
      <c r="D111" s="1" t="s">
        <v>6</v>
      </c>
      <c r="E111" s="11"/>
      <c r="F111" s="1"/>
      <c r="G111" s="11"/>
      <c r="H111" s="1"/>
      <c r="I111" s="3"/>
      <c r="J111" s="1"/>
    </row>
    <row r="112" spans="2:10" x14ac:dyDescent="0.25">
      <c r="B112" s="11">
        <v>56</v>
      </c>
      <c r="C112" s="11"/>
      <c r="D112" t="s">
        <v>194</v>
      </c>
      <c r="E112" s="11"/>
      <c r="F112" s="1">
        <v>25</v>
      </c>
      <c r="G112" s="11"/>
      <c r="H112" s="1" t="s">
        <v>159</v>
      </c>
      <c r="I112" s="3">
        <v>42773</v>
      </c>
      <c r="J112" s="1" t="s">
        <v>189</v>
      </c>
    </row>
    <row r="113" spans="2:10" ht="30" x14ac:dyDescent="0.25">
      <c r="B113" s="11"/>
      <c r="C113" s="11"/>
      <c r="D113" s="1" t="s">
        <v>1</v>
      </c>
      <c r="E113" s="11"/>
      <c r="F113" s="1"/>
      <c r="G113" s="11"/>
      <c r="H113" s="1"/>
      <c r="I113" s="3"/>
      <c r="J113" s="1"/>
    </row>
    <row r="114" spans="2:10" x14ac:dyDescent="0.25">
      <c r="B114" s="11">
        <v>57</v>
      </c>
      <c r="C114" s="11"/>
      <c r="D114" t="s">
        <v>195</v>
      </c>
      <c r="E114" s="11"/>
      <c r="F114" s="1">
        <v>23</v>
      </c>
      <c r="G114" s="11"/>
      <c r="H114" s="1" t="s">
        <v>191</v>
      </c>
      <c r="I114" s="3">
        <v>42773</v>
      </c>
      <c r="J114" s="1" t="s">
        <v>189</v>
      </c>
    </row>
    <row r="115" spans="2:10" ht="30" x14ac:dyDescent="0.25">
      <c r="B115" s="11"/>
      <c r="C115" s="11"/>
      <c r="D115" s="1" t="s">
        <v>1</v>
      </c>
      <c r="E115" s="11"/>
      <c r="F115" s="1"/>
      <c r="G115" s="11"/>
      <c r="H115" s="1"/>
      <c r="I115" s="3"/>
      <c r="J115" s="1"/>
    </row>
    <row r="116" spans="2:10" x14ac:dyDescent="0.25">
      <c r="B116" s="11">
        <v>58</v>
      </c>
      <c r="C116" s="11"/>
      <c r="D116" t="s">
        <v>196</v>
      </c>
      <c r="E116" s="11"/>
      <c r="F116" s="1">
        <v>23</v>
      </c>
      <c r="G116" s="11"/>
      <c r="H116" s="1" t="s">
        <v>191</v>
      </c>
      <c r="I116" s="3">
        <v>42816</v>
      </c>
      <c r="J116" s="1" t="s">
        <v>189</v>
      </c>
    </row>
    <row r="117" spans="2:10" ht="30" x14ac:dyDescent="0.25">
      <c r="B117" s="11"/>
      <c r="C117" s="11"/>
      <c r="D117" s="1" t="s">
        <v>6</v>
      </c>
      <c r="E117" s="11"/>
      <c r="F117" s="1"/>
      <c r="G117" s="11"/>
      <c r="H117" s="1"/>
      <c r="I117" s="3"/>
      <c r="J117" s="1"/>
    </row>
    <row r="118" spans="2:10" x14ac:dyDescent="0.25">
      <c r="B118" s="11">
        <v>59</v>
      </c>
      <c r="C118" s="11"/>
      <c r="D118" t="s">
        <v>197</v>
      </c>
      <c r="E118" s="11"/>
      <c r="F118" s="1">
        <v>32</v>
      </c>
      <c r="G118" s="11"/>
      <c r="H118" s="1" t="s">
        <v>149</v>
      </c>
      <c r="I118" s="3">
        <v>42773</v>
      </c>
      <c r="J118" s="1" t="s">
        <v>198</v>
      </c>
    </row>
    <row r="119" spans="2:10" ht="30" x14ac:dyDescent="0.25">
      <c r="B119" s="11"/>
      <c r="C119" s="11"/>
      <c r="D119" s="1" t="s">
        <v>1</v>
      </c>
      <c r="E119" s="11"/>
      <c r="F119" s="1"/>
      <c r="G119" s="11"/>
      <c r="H119" s="1"/>
      <c r="I119" s="3"/>
      <c r="J119" s="1"/>
    </row>
    <row r="120" spans="2:10" x14ac:dyDescent="0.25">
      <c r="B120" s="11">
        <v>60</v>
      </c>
      <c r="C120" s="11"/>
      <c r="D120" t="s">
        <v>199</v>
      </c>
      <c r="E120" s="11"/>
      <c r="F120" s="1">
        <v>28</v>
      </c>
      <c r="G120" s="11"/>
      <c r="H120" s="1" t="s">
        <v>200</v>
      </c>
      <c r="I120" s="3">
        <v>42773</v>
      </c>
      <c r="J120" s="1" t="s">
        <v>198</v>
      </c>
    </row>
    <row r="121" spans="2:10" ht="30" x14ac:dyDescent="0.25">
      <c r="B121" s="11"/>
      <c r="C121" s="11"/>
      <c r="D121" s="1" t="s">
        <v>1</v>
      </c>
      <c r="E121" s="11"/>
      <c r="F121" s="1"/>
      <c r="G121" s="11"/>
      <c r="H121" s="1"/>
      <c r="I121" s="3"/>
      <c r="J121" s="1"/>
    </row>
    <row r="122" spans="2:10" x14ac:dyDescent="0.25">
      <c r="B122" s="11">
        <v>61</v>
      </c>
      <c r="C122" s="11"/>
      <c r="D122" t="s">
        <v>201</v>
      </c>
      <c r="E122" s="11"/>
      <c r="F122" s="1">
        <v>25</v>
      </c>
      <c r="G122" s="11"/>
      <c r="H122" s="1" t="s">
        <v>147</v>
      </c>
      <c r="I122" s="3">
        <v>42773</v>
      </c>
      <c r="J122" s="1" t="s">
        <v>198</v>
      </c>
    </row>
    <row r="123" spans="2:10" ht="30" x14ac:dyDescent="0.25">
      <c r="B123" s="11"/>
      <c r="C123" s="11"/>
      <c r="D123" s="1" t="s">
        <v>1</v>
      </c>
      <c r="E123" s="11"/>
      <c r="F123" s="1"/>
      <c r="G123" s="11"/>
      <c r="H123" s="1"/>
      <c r="I123" s="3"/>
      <c r="J123" s="1"/>
    </row>
    <row r="124" spans="2:10" x14ac:dyDescent="0.25">
      <c r="B124" s="11">
        <v>62</v>
      </c>
      <c r="C124" s="11"/>
      <c r="D124" t="s">
        <v>202</v>
      </c>
      <c r="E124" s="11"/>
      <c r="F124" s="1">
        <v>26</v>
      </c>
      <c r="G124" s="11"/>
      <c r="H124" s="1" t="s">
        <v>203</v>
      </c>
      <c r="I124" s="3">
        <v>42773</v>
      </c>
      <c r="J124" s="1" t="s">
        <v>198</v>
      </c>
    </row>
    <row r="125" spans="2:10" ht="30" x14ac:dyDescent="0.25">
      <c r="B125" s="11"/>
      <c r="C125" s="11"/>
      <c r="D125" s="1" t="s">
        <v>51</v>
      </c>
      <c r="E125" s="11"/>
      <c r="F125" s="1"/>
      <c r="G125" s="11"/>
      <c r="H125" s="1"/>
      <c r="I125" s="3"/>
      <c r="J125" s="1"/>
    </row>
    <row r="126" spans="2:10" x14ac:dyDescent="0.25">
      <c r="B126" s="11">
        <v>63</v>
      </c>
      <c r="C126" s="11"/>
      <c r="D126" t="s">
        <v>204</v>
      </c>
      <c r="E126" s="11"/>
      <c r="F126" s="1">
        <v>26</v>
      </c>
      <c r="G126" s="11"/>
      <c r="H126" s="1" t="s">
        <v>191</v>
      </c>
      <c r="I126" s="3">
        <v>42773</v>
      </c>
      <c r="J126" s="1" t="s">
        <v>198</v>
      </c>
    </row>
    <row r="127" spans="2:10" ht="30" x14ac:dyDescent="0.25">
      <c r="B127" s="11"/>
      <c r="C127" s="11"/>
      <c r="D127" s="1" t="s">
        <v>1</v>
      </c>
      <c r="E127" s="11"/>
      <c r="F127" s="1"/>
      <c r="G127" s="11"/>
      <c r="H127" s="1"/>
      <c r="I127" s="3"/>
      <c r="J127" s="1"/>
    </row>
    <row r="128" spans="2:10" x14ac:dyDescent="0.25">
      <c r="B128" s="11">
        <v>64</v>
      </c>
      <c r="C128" s="11"/>
      <c r="D128" t="s">
        <v>205</v>
      </c>
      <c r="E128" s="11"/>
      <c r="F128" s="1">
        <v>22</v>
      </c>
      <c r="G128" s="11"/>
      <c r="H128" s="1" t="s">
        <v>172</v>
      </c>
      <c r="I128" s="3">
        <v>42816</v>
      </c>
      <c r="J128" s="1" t="s">
        <v>198</v>
      </c>
    </row>
    <row r="129" spans="2:10" ht="30" x14ac:dyDescent="0.25">
      <c r="B129" s="11"/>
      <c r="C129" s="11"/>
      <c r="D129" s="1" t="s">
        <v>1</v>
      </c>
      <c r="E129" s="11"/>
      <c r="F129" s="1"/>
      <c r="G129" s="11"/>
      <c r="H129" s="1"/>
      <c r="I129" s="3"/>
      <c r="J129" s="1"/>
    </row>
    <row r="130" spans="2:10" x14ac:dyDescent="0.25">
      <c r="B130" s="11">
        <v>65</v>
      </c>
      <c r="C130" s="11"/>
      <c r="D130" t="s">
        <v>206</v>
      </c>
      <c r="E130" s="11"/>
      <c r="F130" s="1">
        <v>22</v>
      </c>
      <c r="G130" s="11"/>
      <c r="H130" s="1" t="s">
        <v>207</v>
      </c>
      <c r="I130" s="3">
        <v>42773</v>
      </c>
      <c r="J130" s="1" t="s">
        <v>198</v>
      </c>
    </row>
    <row r="131" spans="2:10" ht="30" x14ac:dyDescent="0.25">
      <c r="B131" s="11"/>
      <c r="C131" s="11"/>
      <c r="D131" s="1" t="s">
        <v>6</v>
      </c>
      <c r="E131" s="11"/>
      <c r="F131" s="1"/>
      <c r="G131" s="11"/>
      <c r="H131" s="1"/>
      <c r="I131" s="3"/>
      <c r="J131" s="1"/>
    </row>
    <row r="132" spans="2:10" x14ac:dyDescent="0.25">
      <c r="B132" s="11">
        <v>66</v>
      </c>
      <c r="C132" s="11"/>
      <c r="D132" t="s">
        <v>208</v>
      </c>
      <c r="E132" s="11"/>
      <c r="F132" s="1">
        <v>33</v>
      </c>
      <c r="G132" s="11"/>
      <c r="H132" s="1" t="s">
        <v>45</v>
      </c>
      <c r="I132" s="3">
        <v>42773</v>
      </c>
      <c r="J132" s="1" t="s">
        <v>209</v>
      </c>
    </row>
    <row r="133" spans="2:10" ht="30" x14ac:dyDescent="0.25">
      <c r="B133" s="11"/>
      <c r="C133" s="11"/>
      <c r="D133" s="1" t="s">
        <v>1</v>
      </c>
      <c r="E133" s="11"/>
      <c r="F133" s="1"/>
      <c r="G133" s="11"/>
      <c r="H133" s="1"/>
      <c r="I133" s="3"/>
      <c r="J133" s="1"/>
    </row>
    <row r="134" spans="2:10" x14ac:dyDescent="0.25">
      <c r="B134" s="11">
        <v>67</v>
      </c>
      <c r="C134" s="11"/>
      <c r="D134" t="s">
        <v>210</v>
      </c>
      <c r="E134" s="11"/>
      <c r="F134" s="1">
        <v>27</v>
      </c>
      <c r="G134" s="11"/>
      <c r="H134" s="1" t="s">
        <v>191</v>
      </c>
      <c r="I134" s="3">
        <v>42773</v>
      </c>
      <c r="J134" s="1" t="s">
        <v>209</v>
      </c>
    </row>
    <row r="135" spans="2:10" ht="30" x14ac:dyDescent="0.25">
      <c r="B135" s="11"/>
      <c r="C135" s="11"/>
      <c r="D135" s="1" t="s">
        <v>51</v>
      </c>
      <c r="E135" s="11"/>
      <c r="F135" s="1"/>
      <c r="G135" s="11"/>
      <c r="H135" s="1"/>
      <c r="I135" s="3"/>
      <c r="J135" s="1"/>
    </row>
    <row r="136" spans="2:10" x14ac:dyDescent="0.25">
      <c r="B136" s="11">
        <v>68</v>
      </c>
      <c r="C136" s="11"/>
      <c r="D136" t="s">
        <v>211</v>
      </c>
      <c r="E136" s="11"/>
      <c r="F136" s="1">
        <v>28</v>
      </c>
      <c r="G136" s="11"/>
      <c r="H136" s="1" t="s">
        <v>212</v>
      </c>
      <c r="I136" s="3">
        <v>42773</v>
      </c>
      <c r="J136" s="1" t="s">
        <v>209</v>
      </c>
    </row>
    <row r="137" spans="2:10" x14ac:dyDescent="0.25">
      <c r="B137" s="11"/>
      <c r="C137" s="11"/>
      <c r="D137" s="1" t="s">
        <v>12</v>
      </c>
      <c r="E137" s="11"/>
      <c r="F137" s="1"/>
      <c r="G137" s="11"/>
      <c r="H137" s="1"/>
      <c r="I137" s="3"/>
      <c r="J137" s="1"/>
    </row>
    <row r="138" spans="2:10" x14ac:dyDescent="0.25">
      <c r="B138" s="11">
        <v>69</v>
      </c>
      <c r="C138" s="11"/>
      <c r="D138" t="s">
        <v>213</v>
      </c>
      <c r="E138" s="11"/>
      <c r="F138" s="1">
        <v>28</v>
      </c>
      <c r="G138" s="11"/>
      <c r="H138" s="1" t="s">
        <v>159</v>
      </c>
      <c r="I138" s="3">
        <v>42773</v>
      </c>
      <c r="J138" s="1" t="s">
        <v>209</v>
      </c>
    </row>
    <row r="139" spans="2:10" ht="30" x14ac:dyDescent="0.25">
      <c r="B139" s="11"/>
      <c r="C139" s="11"/>
      <c r="D139" s="1" t="s">
        <v>1</v>
      </c>
      <c r="E139" s="11"/>
      <c r="F139" s="1"/>
      <c r="G139" s="11"/>
      <c r="H139" s="1"/>
      <c r="I139" s="3"/>
      <c r="J139" s="1"/>
    </row>
    <row r="140" spans="2:10" x14ac:dyDescent="0.25">
      <c r="B140" s="11">
        <v>70</v>
      </c>
      <c r="C140" s="11"/>
      <c r="D140" t="s">
        <v>214</v>
      </c>
      <c r="E140" s="11"/>
      <c r="F140" s="1">
        <v>25</v>
      </c>
      <c r="G140" s="11"/>
      <c r="H140" s="1" t="s">
        <v>203</v>
      </c>
      <c r="I140" s="3">
        <v>42773</v>
      </c>
      <c r="J140" s="1" t="s">
        <v>209</v>
      </c>
    </row>
    <row r="141" spans="2:10" ht="30" x14ac:dyDescent="0.25">
      <c r="B141" s="11"/>
      <c r="C141" s="11"/>
      <c r="D141" s="1" t="s">
        <v>1</v>
      </c>
      <c r="E141" s="11"/>
      <c r="F141" s="1"/>
      <c r="G141" s="11"/>
      <c r="H141" s="1"/>
      <c r="I141" s="3"/>
      <c r="J141" s="1"/>
    </row>
    <row r="142" spans="2:10" x14ac:dyDescent="0.25">
      <c r="B142" s="11">
        <v>71</v>
      </c>
      <c r="C142" s="11"/>
      <c r="D142" t="s">
        <v>215</v>
      </c>
      <c r="E142" s="11"/>
      <c r="F142" s="1">
        <v>26</v>
      </c>
      <c r="G142" s="11"/>
      <c r="H142" s="1" t="s">
        <v>212</v>
      </c>
      <c r="I142" s="3">
        <v>42773</v>
      </c>
      <c r="J142" s="1" t="s">
        <v>209</v>
      </c>
    </row>
    <row r="143" spans="2:10" ht="30" x14ac:dyDescent="0.25">
      <c r="B143" s="11"/>
      <c r="C143" s="11"/>
      <c r="D143" s="1" t="s">
        <v>1</v>
      </c>
      <c r="E143" s="11"/>
      <c r="F143" s="1"/>
      <c r="G143" s="11"/>
      <c r="H143" s="1"/>
      <c r="I143" s="3"/>
      <c r="J143" s="1"/>
    </row>
    <row r="144" spans="2:10" x14ac:dyDescent="0.25">
      <c r="B144" s="11">
        <v>72</v>
      </c>
      <c r="C144" s="11"/>
      <c r="D144" t="s">
        <v>216</v>
      </c>
      <c r="E144" s="11"/>
      <c r="F144" s="1">
        <v>24</v>
      </c>
      <c r="G144" s="11"/>
      <c r="H144" s="1" t="s">
        <v>191</v>
      </c>
      <c r="I144" s="3">
        <v>42773</v>
      </c>
      <c r="J144" s="1" t="s">
        <v>209</v>
      </c>
    </row>
    <row r="145" spans="2:10" ht="30" x14ac:dyDescent="0.25">
      <c r="B145" s="11"/>
      <c r="C145" s="11"/>
      <c r="D145" s="1" t="s">
        <v>1</v>
      </c>
      <c r="E145" s="11"/>
      <c r="F145" s="1"/>
      <c r="G145" s="11"/>
      <c r="H145" s="1"/>
      <c r="I145" s="3"/>
      <c r="J145" s="1"/>
    </row>
    <row r="146" spans="2:10" x14ac:dyDescent="0.25">
      <c r="B146" s="11">
        <v>73</v>
      </c>
      <c r="C146" s="11"/>
      <c r="D146" t="s">
        <v>217</v>
      </c>
      <c r="E146" s="11"/>
      <c r="F146" s="1">
        <v>20</v>
      </c>
      <c r="G146" s="11"/>
      <c r="H146" s="1" t="s">
        <v>203</v>
      </c>
      <c r="I146" s="3">
        <v>42773</v>
      </c>
      <c r="J146" s="1" t="s">
        <v>209</v>
      </c>
    </row>
    <row r="147" spans="2:10" ht="30" x14ac:dyDescent="0.25">
      <c r="B147" s="11"/>
      <c r="C147" s="11"/>
      <c r="D147" s="1" t="s">
        <v>6</v>
      </c>
      <c r="E147" s="11"/>
      <c r="F147" s="1"/>
      <c r="G147" s="11"/>
      <c r="H147" s="1"/>
      <c r="I147" s="3"/>
      <c r="J147" s="1"/>
    </row>
    <row r="148" spans="2:10" x14ac:dyDescent="0.25">
      <c r="B148" s="11">
        <v>74</v>
      </c>
      <c r="C148" s="11"/>
      <c r="D148" t="s">
        <v>218</v>
      </c>
      <c r="E148" s="11"/>
      <c r="F148" s="1">
        <v>20</v>
      </c>
      <c r="G148" s="11"/>
      <c r="H148" s="1" t="s">
        <v>212</v>
      </c>
      <c r="I148" s="3">
        <v>42773</v>
      </c>
      <c r="J148" s="1" t="s">
        <v>209</v>
      </c>
    </row>
    <row r="149" spans="2:10" ht="30" x14ac:dyDescent="0.25">
      <c r="B149" s="11"/>
      <c r="C149" s="11"/>
      <c r="D149" s="1" t="s">
        <v>1</v>
      </c>
      <c r="E149" s="11"/>
      <c r="F149" s="1"/>
      <c r="G149" s="11"/>
      <c r="H149" s="1"/>
      <c r="I149" s="3"/>
      <c r="J149" s="1"/>
    </row>
    <row r="150" spans="2:10" x14ac:dyDescent="0.25">
      <c r="B150" s="11">
        <v>75</v>
      </c>
      <c r="C150" s="11"/>
      <c r="D150" t="s">
        <v>219</v>
      </c>
      <c r="E150" s="11"/>
      <c r="F150" s="1">
        <v>34</v>
      </c>
      <c r="G150" s="11"/>
      <c r="H150" s="1" t="s">
        <v>220</v>
      </c>
      <c r="I150" s="3">
        <v>42773</v>
      </c>
      <c r="J150" s="1" t="s">
        <v>221</v>
      </c>
    </row>
    <row r="151" spans="2:10" ht="30" x14ac:dyDescent="0.25">
      <c r="B151" s="11"/>
      <c r="C151" s="11"/>
      <c r="D151" s="1" t="s">
        <v>6</v>
      </c>
      <c r="E151" s="11"/>
      <c r="F151" s="1"/>
      <c r="G151" s="11"/>
      <c r="H151" s="1"/>
      <c r="I151" s="3"/>
      <c r="J151" s="1"/>
    </row>
    <row r="152" spans="2:10" x14ac:dyDescent="0.25">
      <c r="B152" s="11">
        <v>76</v>
      </c>
      <c r="C152" s="11"/>
      <c r="D152" t="s">
        <v>222</v>
      </c>
      <c r="E152" s="11"/>
      <c r="F152" s="1">
        <v>33</v>
      </c>
      <c r="G152" s="11"/>
      <c r="H152" s="1" t="s">
        <v>144</v>
      </c>
      <c r="I152" s="3">
        <v>42773</v>
      </c>
      <c r="J152" s="1" t="s">
        <v>221</v>
      </c>
    </row>
    <row r="153" spans="2:10" ht="30" x14ac:dyDescent="0.25">
      <c r="B153" s="11"/>
      <c r="C153" s="11"/>
      <c r="D153" s="1" t="s">
        <v>1</v>
      </c>
      <c r="E153" s="11"/>
      <c r="F153" s="1"/>
      <c r="G153" s="11"/>
      <c r="H153" s="1"/>
      <c r="I153" s="3"/>
      <c r="J153" s="1"/>
    </row>
    <row r="154" spans="2:10" x14ac:dyDescent="0.25">
      <c r="B154" s="11">
        <v>77</v>
      </c>
      <c r="C154" s="11"/>
      <c r="D154" t="s">
        <v>223</v>
      </c>
      <c r="E154" s="11"/>
      <c r="F154" s="1">
        <v>26</v>
      </c>
      <c r="G154" s="11"/>
      <c r="H154" s="1" t="s">
        <v>224</v>
      </c>
      <c r="I154" s="3">
        <v>42773</v>
      </c>
      <c r="J154" s="1" t="s">
        <v>221</v>
      </c>
    </row>
    <row r="155" spans="2:10" ht="30" x14ac:dyDescent="0.25">
      <c r="B155" s="11"/>
      <c r="C155" s="11"/>
      <c r="D155" s="1" t="s">
        <v>1</v>
      </c>
      <c r="E155" s="11"/>
      <c r="F155" s="1"/>
      <c r="G155" s="11"/>
      <c r="H155" s="1"/>
      <c r="I155" s="3"/>
      <c r="J155" s="1"/>
    </row>
    <row r="156" spans="2:10" x14ac:dyDescent="0.25">
      <c r="B156" s="11">
        <v>78</v>
      </c>
      <c r="C156" s="11"/>
      <c r="D156" t="s">
        <v>225</v>
      </c>
      <c r="E156" s="11"/>
      <c r="F156" s="1">
        <v>26</v>
      </c>
      <c r="G156" s="11"/>
      <c r="H156" s="1" t="s">
        <v>207</v>
      </c>
      <c r="I156" s="3">
        <v>42773</v>
      </c>
      <c r="J156" s="1" t="s">
        <v>221</v>
      </c>
    </row>
    <row r="157" spans="2:10" ht="30" x14ac:dyDescent="0.25">
      <c r="B157" s="11"/>
      <c r="C157" s="11"/>
      <c r="D157" s="1" t="s">
        <v>1</v>
      </c>
      <c r="E157" s="11"/>
      <c r="F157" s="1"/>
      <c r="G157" s="11"/>
      <c r="H157" s="1"/>
      <c r="I157" s="3"/>
      <c r="J157" s="1"/>
    </row>
    <row r="158" spans="2:10" x14ac:dyDescent="0.25">
      <c r="B158" s="11">
        <v>79</v>
      </c>
      <c r="C158" s="11"/>
      <c r="D158" t="s">
        <v>226</v>
      </c>
      <c r="E158" s="11"/>
      <c r="F158" s="1">
        <v>25</v>
      </c>
      <c r="G158" s="11"/>
      <c r="H158" s="1" t="s">
        <v>224</v>
      </c>
      <c r="I158" s="3">
        <v>42773</v>
      </c>
      <c r="J158" s="1" t="s">
        <v>221</v>
      </c>
    </row>
    <row r="159" spans="2:10" ht="30" x14ac:dyDescent="0.25">
      <c r="B159" s="11"/>
      <c r="C159" s="11"/>
      <c r="D159" s="1" t="s">
        <v>51</v>
      </c>
      <c r="E159" s="11"/>
      <c r="F159" s="1"/>
      <c r="G159" s="11"/>
      <c r="H159" s="1"/>
      <c r="I159" s="3"/>
      <c r="J159" s="1"/>
    </row>
    <row r="160" spans="2:10" x14ac:dyDescent="0.25">
      <c r="B160" s="11">
        <v>80</v>
      </c>
      <c r="C160" s="11"/>
      <c r="D160" t="s">
        <v>227</v>
      </c>
      <c r="E160" s="11"/>
      <c r="F160" s="1">
        <v>26</v>
      </c>
      <c r="G160" s="11"/>
      <c r="H160" s="1" t="s">
        <v>228</v>
      </c>
      <c r="I160" s="3">
        <v>42773</v>
      </c>
      <c r="J160" s="1" t="s">
        <v>221</v>
      </c>
    </row>
    <row r="161" spans="2:10" x14ac:dyDescent="0.25">
      <c r="B161" s="11"/>
      <c r="C161" s="11"/>
      <c r="D161" s="1" t="s">
        <v>12</v>
      </c>
      <c r="E161" s="11"/>
      <c r="F161" s="1"/>
      <c r="G161" s="11"/>
      <c r="H161" s="1"/>
      <c r="I161" s="3"/>
      <c r="J161" s="1"/>
    </row>
    <row r="162" spans="2:10" x14ac:dyDescent="0.25">
      <c r="B162" s="11">
        <v>81</v>
      </c>
      <c r="C162" s="11"/>
      <c r="D162" t="s">
        <v>229</v>
      </c>
      <c r="E162" s="11"/>
      <c r="F162" s="1">
        <v>25</v>
      </c>
      <c r="G162" s="11"/>
      <c r="H162" s="1" t="s">
        <v>212</v>
      </c>
      <c r="I162" s="3">
        <v>42773</v>
      </c>
      <c r="J162" s="1" t="s">
        <v>221</v>
      </c>
    </row>
    <row r="163" spans="2:10" ht="30" x14ac:dyDescent="0.25">
      <c r="B163" s="11"/>
      <c r="C163" s="11"/>
      <c r="D163" s="1" t="s">
        <v>1</v>
      </c>
      <c r="E163" s="11"/>
      <c r="F163" s="1"/>
      <c r="G163" s="11"/>
      <c r="H163" s="1"/>
      <c r="I163" s="3"/>
      <c r="J163" s="1"/>
    </row>
    <row r="164" spans="2:10" x14ac:dyDescent="0.25">
      <c r="B164" s="11">
        <v>82</v>
      </c>
      <c r="C164" s="11"/>
      <c r="D164" t="s">
        <v>230</v>
      </c>
      <c r="E164" s="11"/>
      <c r="F164" s="1">
        <v>21</v>
      </c>
      <c r="G164" s="11"/>
      <c r="H164" s="1" t="s">
        <v>224</v>
      </c>
      <c r="I164" s="3">
        <v>42773</v>
      </c>
      <c r="J164" s="1" t="s">
        <v>221</v>
      </c>
    </row>
    <row r="165" spans="2:10" ht="30" x14ac:dyDescent="0.25">
      <c r="B165" s="11"/>
      <c r="C165" s="11"/>
      <c r="D165" s="1" t="s">
        <v>1</v>
      </c>
      <c r="E165" s="11"/>
      <c r="F165" s="1"/>
      <c r="G165" s="11"/>
      <c r="H165" s="1"/>
      <c r="I165" s="3"/>
      <c r="J165" s="1"/>
    </row>
    <row r="166" spans="2:10" x14ac:dyDescent="0.25">
      <c r="B166" s="11">
        <v>83</v>
      </c>
      <c r="C166" s="11"/>
      <c r="D166" t="s">
        <v>231</v>
      </c>
      <c r="E166" s="11"/>
      <c r="F166" s="1">
        <v>22</v>
      </c>
      <c r="G166" s="11"/>
      <c r="H166" s="1" t="s">
        <v>212</v>
      </c>
      <c r="I166" s="3">
        <v>42773</v>
      </c>
      <c r="J166" s="1" t="s">
        <v>232</v>
      </c>
    </row>
    <row r="167" spans="2:10" x14ac:dyDescent="0.25">
      <c r="B167" s="11"/>
      <c r="C167" s="11"/>
      <c r="D167" s="1" t="s">
        <v>12</v>
      </c>
      <c r="E167" s="11"/>
      <c r="F167" s="1"/>
      <c r="G167" s="11"/>
      <c r="H167" s="1"/>
      <c r="I167" s="3"/>
      <c r="J167" s="1"/>
    </row>
    <row r="168" spans="2:10" x14ac:dyDescent="0.25">
      <c r="B168" s="11">
        <v>84</v>
      </c>
      <c r="C168" s="11"/>
      <c r="D168" t="s">
        <v>233</v>
      </c>
      <c r="E168" s="11"/>
      <c r="F168" s="1">
        <v>29</v>
      </c>
      <c r="G168" s="11"/>
      <c r="H168" s="1" t="s">
        <v>155</v>
      </c>
      <c r="I168" s="3">
        <v>42816</v>
      </c>
      <c r="J168" s="1" t="s">
        <v>234</v>
      </c>
    </row>
    <row r="169" spans="2:10" ht="30" x14ac:dyDescent="0.25">
      <c r="B169" s="11"/>
      <c r="C169" s="11"/>
      <c r="D169" s="1" t="s">
        <v>1</v>
      </c>
      <c r="E169" s="11"/>
      <c r="F169" s="1"/>
      <c r="G169" s="11"/>
      <c r="H169" s="1"/>
      <c r="I169" s="3"/>
      <c r="J169" s="1"/>
    </row>
    <row r="170" spans="2:10" x14ac:dyDescent="0.25">
      <c r="B170" s="11">
        <v>85</v>
      </c>
      <c r="C170" s="11"/>
      <c r="D170" t="s">
        <v>235</v>
      </c>
      <c r="E170" s="11"/>
      <c r="F170" s="1">
        <v>26</v>
      </c>
      <c r="G170" s="11"/>
      <c r="H170" s="1" t="s">
        <v>236</v>
      </c>
      <c r="I170" s="3">
        <v>42816</v>
      </c>
      <c r="J170" s="1" t="s">
        <v>234</v>
      </c>
    </row>
    <row r="171" spans="2:10" x14ac:dyDescent="0.25">
      <c r="B171" s="11"/>
      <c r="C171" s="11"/>
      <c r="D171" s="1" t="s">
        <v>12</v>
      </c>
      <c r="E171" s="11"/>
      <c r="F171" s="1"/>
      <c r="G171" s="11"/>
      <c r="H171" s="1"/>
      <c r="I171" s="3"/>
      <c r="J171" s="1"/>
    </row>
    <row r="172" spans="2:10" x14ac:dyDescent="0.25">
      <c r="B172" s="11">
        <v>86</v>
      </c>
      <c r="C172" s="11"/>
      <c r="D172" t="s">
        <v>237</v>
      </c>
      <c r="E172" s="11"/>
      <c r="F172" s="1">
        <v>29</v>
      </c>
      <c r="G172" s="11"/>
      <c r="H172" s="1" t="s">
        <v>238</v>
      </c>
      <c r="I172" s="3">
        <v>42773</v>
      </c>
      <c r="J172" s="1" t="s">
        <v>234</v>
      </c>
    </row>
    <row r="173" spans="2:10" ht="30" x14ac:dyDescent="0.25">
      <c r="B173" s="11"/>
      <c r="C173" s="11"/>
      <c r="D173" s="1" t="s">
        <v>1</v>
      </c>
      <c r="E173" s="11"/>
      <c r="F173" s="1"/>
      <c r="G173" s="11"/>
      <c r="H173" s="1"/>
      <c r="I173" s="3"/>
      <c r="J173" s="1"/>
    </row>
    <row r="174" spans="2:10" x14ac:dyDescent="0.25">
      <c r="B174" s="11">
        <v>87</v>
      </c>
      <c r="C174" s="11"/>
      <c r="D174" t="s">
        <v>239</v>
      </c>
      <c r="E174" s="11"/>
      <c r="F174" s="1">
        <v>25</v>
      </c>
      <c r="G174" s="11"/>
      <c r="H174" s="1" t="s">
        <v>212</v>
      </c>
      <c r="I174" s="3">
        <v>42773</v>
      </c>
      <c r="J174" s="1" t="s">
        <v>234</v>
      </c>
    </row>
    <row r="175" spans="2:10" x14ac:dyDescent="0.25">
      <c r="B175" s="11"/>
      <c r="C175" s="11"/>
      <c r="D175" s="1" t="s">
        <v>12</v>
      </c>
      <c r="E175" s="11"/>
      <c r="F175" s="1"/>
      <c r="G175" s="11"/>
      <c r="H175" s="1"/>
      <c r="I175" s="3"/>
      <c r="J175" s="1"/>
    </row>
    <row r="176" spans="2:10" x14ac:dyDescent="0.25">
      <c r="B176" s="11">
        <v>88</v>
      </c>
      <c r="C176" s="11"/>
      <c r="D176" t="s">
        <v>240</v>
      </c>
      <c r="E176" s="11"/>
      <c r="F176" s="1">
        <v>22</v>
      </c>
      <c r="G176" s="11"/>
      <c r="H176" s="1" t="s">
        <v>241</v>
      </c>
      <c r="I176" s="3">
        <v>42773</v>
      </c>
      <c r="J176" s="1" t="s">
        <v>234</v>
      </c>
    </row>
    <row r="177" spans="2:10" ht="30" x14ac:dyDescent="0.25">
      <c r="B177" s="11"/>
      <c r="C177" s="11"/>
      <c r="D177" s="1" t="s">
        <v>1</v>
      </c>
      <c r="E177" s="11"/>
      <c r="F177" s="1"/>
      <c r="G177" s="11"/>
      <c r="H177" s="1"/>
      <c r="I177" s="3"/>
      <c r="J177" s="1"/>
    </row>
    <row r="178" spans="2:10" x14ac:dyDescent="0.25">
      <c r="B178" s="11">
        <v>89</v>
      </c>
      <c r="C178" s="11"/>
      <c r="D178" t="s">
        <v>242</v>
      </c>
      <c r="E178" s="11"/>
      <c r="F178" s="1">
        <v>23</v>
      </c>
      <c r="G178" s="11"/>
      <c r="H178" s="1" t="s">
        <v>220</v>
      </c>
      <c r="I178" s="3">
        <v>42816</v>
      </c>
      <c r="J178" s="1" t="s">
        <v>234</v>
      </c>
    </row>
    <row r="179" spans="2:10" x14ac:dyDescent="0.25">
      <c r="B179" s="11"/>
      <c r="C179" s="11"/>
      <c r="D179" s="1" t="s">
        <v>12</v>
      </c>
      <c r="E179" s="11"/>
      <c r="F179" s="1"/>
      <c r="G179" s="11"/>
      <c r="H179" s="1"/>
      <c r="I179" s="3"/>
      <c r="J179" s="1"/>
    </row>
    <row r="180" spans="2:10" x14ac:dyDescent="0.25">
      <c r="B180" s="11">
        <v>90</v>
      </c>
      <c r="C180" s="11"/>
      <c r="D180" t="s">
        <v>243</v>
      </c>
      <c r="E180" s="11"/>
      <c r="F180" s="1">
        <v>20</v>
      </c>
      <c r="G180" s="11"/>
      <c r="H180" s="1" t="s">
        <v>236</v>
      </c>
      <c r="I180" s="3">
        <v>42773</v>
      </c>
      <c r="J180" s="1" t="s">
        <v>234</v>
      </c>
    </row>
    <row r="181" spans="2:10" ht="30" x14ac:dyDescent="0.25">
      <c r="B181" s="11"/>
      <c r="C181" s="11"/>
      <c r="D181" s="1" t="s">
        <v>1</v>
      </c>
      <c r="E181" s="11"/>
      <c r="F181" s="1"/>
      <c r="G181" s="11"/>
      <c r="H181" s="1"/>
      <c r="I181" s="3"/>
      <c r="J181" s="1"/>
    </row>
    <row r="182" spans="2:10" x14ac:dyDescent="0.25">
      <c r="B182" s="11">
        <v>91</v>
      </c>
      <c r="C182" s="11"/>
      <c r="D182" t="s">
        <v>244</v>
      </c>
      <c r="E182" s="11"/>
      <c r="F182" s="1">
        <v>24</v>
      </c>
      <c r="G182" s="11"/>
      <c r="H182" s="1" t="s">
        <v>236</v>
      </c>
      <c r="I182" s="3">
        <v>42773</v>
      </c>
      <c r="J182" s="1" t="s">
        <v>245</v>
      </c>
    </row>
    <row r="183" spans="2:10" ht="30" x14ac:dyDescent="0.25">
      <c r="B183" s="11"/>
      <c r="C183" s="11"/>
      <c r="D183" s="1" t="s">
        <v>51</v>
      </c>
      <c r="E183" s="11"/>
      <c r="F183" s="1"/>
      <c r="G183" s="11"/>
      <c r="H183" s="1"/>
      <c r="I183" s="3"/>
      <c r="J183" s="1"/>
    </row>
    <row r="184" spans="2:10" x14ac:dyDescent="0.25">
      <c r="B184" s="11">
        <v>92</v>
      </c>
      <c r="C184" s="11"/>
      <c r="D184" t="s">
        <v>246</v>
      </c>
      <c r="E184" s="11"/>
      <c r="F184" s="1">
        <v>24</v>
      </c>
      <c r="G184" s="11"/>
      <c r="H184" s="1" t="s">
        <v>224</v>
      </c>
      <c r="I184" s="3">
        <v>42773</v>
      </c>
      <c r="J184" s="1" t="s">
        <v>245</v>
      </c>
    </row>
    <row r="185" spans="2:10" ht="30" x14ac:dyDescent="0.25">
      <c r="B185" s="11"/>
      <c r="C185" s="11"/>
      <c r="D185" s="1" t="s">
        <v>1</v>
      </c>
      <c r="E185" s="11"/>
      <c r="F185" s="1"/>
      <c r="G185" s="11"/>
      <c r="H185" s="1"/>
      <c r="I185" s="3"/>
      <c r="J185" s="1"/>
    </row>
    <row r="186" spans="2:10" x14ac:dyDescent="0.25">
      <c r="B186" s="11">
        <v>93</v>
      </c>
      <c r="C186" s="11"/>
      <c r="D186" t="s">
        <v>247</v>
      </c>
      <c r="E186" s="11"/>
      <c r="F186" s="1">
        <v>38</v>
      </c>
      <c r="G186" s="11"/>
      <c r="H186" s="1" t="s">
        <v>146</v>
      </c>
      <c r="I186" s="3">
        <v>42773</v>
      </c>
      <c r="J186" s="1" t="s">
        <v>248</v>
      </c>
    </row>
    <row r="187" spans="2:10" ht="30" x14ac:dyDescent="0.25">
      <c r="B187" s="11"/>
      <c r="C187" s="11"/>
      <c r="D187" s="1" t="s">
        <v>1</v>
      </c>
      <c r="E187" s="11"/>
      <c r="F187" s="1"/>
      <c r="G187" s="11"/>
      <c r="H187" s="1"/>
      <c r="I187" s="3"/>
      <c r="J187" s="1"/>
    </row>
    <row r="188" spans="2:10" x14ac:dyDescent="0.25">
      <c r="B188" s="11">
        <v>94</v>
      </c>
      <c r="C188" s="11"/>
      <c r="D188" t="s">
        <v>249</v>
      </c>
      <c r="E188" s="11"/>
      <c r="F188" s="1">
        <v>26</v>
      </c>
      <c r="G188" s="11"/>
      <c r="H188" s="1" t="s">
        <v>250</v>
      </c>
      <c r="I188" s="3">
        <v>42816</v>
      </c>
      <c r="J188" s="1" t="s">
        <v>248</v>
      </c>
    </row>
    <row r="189" spans="2:10" x14ac:dyDescent="0.25">
      <c r="B189" s="11"/>
      <c r="C189" s="11"/>
      <c r="D189" s="1" t="s">
        <v>12</v>
      </c>
      <c r="E189" s="11"/>
      <c r="F189" s="1"/>
      <c r="G189" s="11"/>
      <c r="H189" s="1"/>
      <c r="I189" s="3"/>
      <c r="J189" s="1"/>
    </row>
    <row r="190" spans="2:10" x14ac:dyDescent="0.25">
      <c r="B190" s="11">
        <v>95</v>
      </c>
      <c r="C190" s="11"/>
      <c r="D190" t="s">
        <v>251</v>
      </c>
      <c r="E190" s="11"/>
      <c r="F190" s="1">
        <v>30</v>
      </c>
      <c r="G190" s="11"/>
      <c r="H190" s="1" t="s">
        <v>236</v>
      </c>
      <c r="I190" s="3">
        <v>42773</v>
      </c>
      <c r="J190" s="1" t="s">
        <v>248</v>
      </c>
    </row>
    <row r="191" spans="2:10" ht="30" x14ac:dyDescent="0.25">
      <c r="B191" s="11"/>
      <c r="C191" s="11"/>
      <c r="D191" s="1" t="s">
        <v>1</v>
      </c>
      <c r="E191" s="11"/>
      <c r="F191" s="1"/>
      <c r="G191" s="11"/>
      <c r="H191" s="1"/>
      <c r="I191" s="3"/>
      <c r="J191" s="1"/>
    </row>
    <row r="192" spans="2:10" x14ac:dyDescent="0.25">
      <c r="B192" s="11">
        <v>96</v>
      </c>
      <c r="C192" s="11"/>
      <c r="D192" t="s">
        <v>252</v>
      </c>
      <c r="E192" s="11"/>
      <c r="F192" s="1">
        <v>28</v>
      </c>
      <c r="G192" s="11"/>
      <c r="H192" s="1" t="s">
        <v>212</v>
      </c>
      <c r="I192" s="3">
        <v>42773</v>
      </c>
      <c r="J192" s="1" t="s">
        <v>248</v>
      </c>
    </row>
    <row r="193" spans="2:10" ht="30" x14ac:dyDescent="0.25">
      <c r="B193" s="11"/>
      <c r="C193" s="11"/>
      <c r="D193" s="1" t="s">
        <v>1</v>
      </c>
      <c r="E193" s="11"/>
      <c r="F193" s="1"/>
      <c r="G193" s="11"/>
      <c r="H193" s="1"/>
      <c r="I193" s="3"/>
      <c r="J193" s="1"/>
    </row>
    <row r="194" spans="2:10" x14ac:dyDescent="0.25">
      <c r="B194" s="11">
        <v>97</v>
      </c>
      <c r="C194" s="11"/>
      <c r="D194" t="s">
        <v>253</v>
      </c>
      <c r="E194" s="11"/>
      <c r="F194" s="1">
        <v>23</v>
      </c>
      <c r="G194" s="11"/>
      <c r="H194" s="1" t="s">
        <v>224</v>
      </c>
      <c r="I194" s="3">
        <v>42773</v>
      </c>
      <c r="J194" s="1" t="s">
        <v>248</v>
      </c>
    </row>
    <row r="195" spans="2:10" ht="30" x14ac:dyDescent="0.25">
      <c r="B195" s="11"/>
      <c r="C195" s="11"/>
      <c r="D195" s="1" t="s">
        <v>1</v>
      </c>
      <c r="E195" s="11"/>
      <c r="F195" s="1"/>
      <c r="G195" s="11"/>
      <c r="H195" s="1"/>
      <c r="I195" s="3"/>
      <c r="J195" s="1"/>
    </row>
    <row r="196" spans="2:10" x14ac:dyDescent="0.25">
      <c r="B196" s="11">
        <v>98</v>
      </c>
      <c r="C196" s="11"/>
      <c r="D196" t="s">
        <v>254</v>
      </c>
      <c r="E196" s="11"/>
      <c r="F196" s="1">
        <v>23</v>
      </c>
      <c r="G196" s="11"/>
      <c r="H196" s="1" t="s">
        <v>250</v>
      </c>
      <c r="I196" s="3">
        <v>42773</v>
      </c>
      <c r="J196" s="1" t="s">
        <v>248</v>
      </c>
    </row>
    <row r="197" spans="2:10" ht="30" x14ac:dyDescent="0.25">
      <c r="B197" s="11"/>
      <c r="C197" s="11"/>
      <c r="D197" s="1" t="s">
        <v>1</v>
      </c>
      <c r="E197" s="11"/>
      <c r="F197" s="1"/>
      <c r="G197" s="11"/>
      <c r="H197" s="1"/>
      <c r="I197" s="3"/>
      <c r="J197" s="1"/>
    </row>
    <row r="198" spans="2:10" x14ac:dyDescent="0.25">
      <c r="B198" s="11">
        <v>99</v>
      </c>
      <c r="C198" s="11"/>
      <c r="D198" t="s">
        <v>255</v>
      </c>
      <c r="E198" s="11"/>
      <c r="F198" s="1">
        <v>18</v>
      </c>
      <c r="G198" s="11"/>
      <c r="H198" s="1" t="s">
        <v>250</v>
      </c>
      <c r="I198" s="3">
        <v>42773</v>
      </c>
      <c r="J198" s="1" t="s">
        <v>248</v>
      </c>
    </row>
    <row r="199" spans="2:10" ht="30" x14ac:dyDescent="0.25">
      <c r="B199" s="11"/>
      <c r="C199" s="11"/>
      <c r="D199" s="1" t="s">
        <v>1</v>
      </c>
      <c r="E199" s="11"/>
      <c r="F199" s="1"/>
      <c r="G199" s="11"/>
      <c r="H199" s="1"/>
      <c r="I199" s="3"/>
      <c r="J199" s="1"/>
    </row>
    <row r="200" spans="2:10" x14ac:dyDescent="0.25">
      <c r="B200" s="11">
        <v>100</v>
      </c>
      <c r="C200" s="11"/>
      <c r="D200" t="s">
        <v>256</v>
      </c>
      <c r="E200" s="11"/>
      <c r="F200" s="1">
        <v>28</v>
      </c>
      <c r="G200" s="11"/>
      <c r="H200" s="1" t="s">
        <v>257</v>
      </c>
      <c r="I200" s="3">
        <v>42773</v>
      </c>
      <c r="J200" s="1" t="s">
        <v>257</v>
      </c>
    </row>
    <row r="201" spans="2:10" ht="30" x14ac:dyDescent="0.25">
      <c r="B201" s="11"/>
      <c r="C201" s="11"/>
      <c r="D201" s="1" t="s">
        <v>51</v>
      </c>
      <c r="E201" s="11"/>
      <c r="F201" s="1"/>
      <c r="G201" s="11"/>
      <c r="H201" s="1"/>
      <c r="I201" s="3"/>
      <c r="J201" s="1"/>
    </row>
  </sheetData>
  <mergeCells count="400">
    <mergeCell ref="B4:B5"/>
    <mergeCell ref="E4:E5"/>
    <mergeCell ref="G4:G5"/>
    <mergeCell ref="C8:C9"/>
    <mergeCell ref="C10:C11"/>
    <mergeCell ref="B2:B3"/>
    <mergeCell ref="E2:E3"/>
    <mergeCell ref="G2:G3"/>
    <mergeCell ref="B6:B7"/>
    <mergeCell ref="E6:E7"/>
    <mergeCell ref="G6:G7"/>
    <mergeCell ref="C2:C3"/>
    <mergeCell ref="C4:C5"/>
    <mergeCell ref="C6:C7"/>
    <mergeCell ref="B12:B13"/>
    <mergeCell ref="E12:E13"/>
    <mergeCell ref="G12:G13"/>
    <mergeCell ref="C12:C13"/>
    <mergeCell ref="B10:B11"/>
    <mergeCell ref="E10:E11"/>
    <mergeCell ref="G10:G11"/>
    <mergeCell ref="B8:B9"/>
    <mergeCell ref="E8:E9"/>
    <mergeCell ref="G8:G9"/>
    <mergeCell ref="B18:B19"/>
    <mergeCell ref="E18:E19"/>
    <mergeCell ref="G18:G19"/>
    <mergeCell ref="B16:B17"/>
    <mergeCell ref="E16:E17"/>
    <mergeCell ref="G16:G17"/>
    <mergeCell ref="B14:B15"/>
    <mergeCell ref="E14:E15"/>
    <mergeCell ref="G14:G15"/>
    <mergeCell ref="C14:C15"/>
    <mergeCell ref="C16:C17"/>
    <mergeCell ref="C18:C19"/>
    <mergeCell ref="B24:B25"/>
    <mergeCell ref="E24:E25"/>
    <mergeCell ref="G24:G25"/>
    <mergeCell ref="B22:B23"/>
    <mergeCell ref="E22:E23"/>
    <mergeCell ref="G22:G23"/>
    <mergeCell ref="B20:B21"/>
    <mergeCell ref="E20:E21"/>
    <mergeCell ref="G20:G21"/>
    <mergeCell ref="C20:C21"/>
    <mergeCell ref="C22:C23"/>
    <mergeCell ref="C24:C25"/>
    <mergeCell ref="B30:B31"/>
    <mergeCell ref="E30:E31"/>
    <mergeCell ref="G30:G31"/>
    <mergeCell ref="B28:B29"/>
    <mergeCell ref="E28:E29"/>
    <mergeCell ref="G28:G29"/>
    <mergeCell ref="B26:B27"/>
    <mergeCell ref="E26:E27"/>
    <mergeCell ref="G26:G27"/>
    <mergeCell ref="C26:C27"/>
    <mergeCell ref="C28:C29"/>
    <mergeCell ref="C30:C31"/>
    <mergeCell ref="B36:B37"/>
    <mergeCell ref="E36:E37"/>
    <mergeCell ref="G36:G37"/>
    <mergeCell ref="B34:B35"/>
    <mergeCell ref="E34:E35"/>
    <mergeCell ref="G34:G35"/>
    <mergeCell ref="B32:B33"/>
    <mergeCell ref="E32:E33"/>
    <mergeCell ref="G32:G33"/>
    <mergeCell ref="C32:C33"/>
    <mergeCell ref="C34:C35"/>
    <mergeCell ref="C36:C37"/>
    <mergeCell ref="B42:B43"/>
    <mergeCell ref="E42:E43"/>
    <mergeCell ref="G42:G43"/>
    <mergeCell ref="C44:C45"/>
    <mergeCell ref="C46:C47"/>
    <mergeCell ref="B40:B41"/>
    <mergeCell ref="E40:E41"/>
    <mergeCell ref="G40:G41"/>
    <mergeCell ref="B38:B39"/>
    <mergeCell ref="E38:E39"/>
    <mergeCell ref="G38:G39"/>
    <mergeCell ref="C38:C39"/>
    <mergeCell ref="C40:C41"/>
    <mergeCell ref="C42:C43"/>
    <mergeCell ref="B60:B61"/>
    <mergeCell ref="E60:E61"/>
    <mergeCell ref="G60:G61"/>
    <mergeCell ref="B46:B47"/>
    <mergeCell ref="E46:E47"/>
    <mergeCell ref="G46:G47"/>
    <mergeCell ref="B44:B45"/>
    <mergeCell ref="E44:E45"/>
    <mergeCell ref="G44:G45"/>
    <mergeCell ref="B50:B51"/>
    <mergeCell ref="E50:E51"/>
    <mergeCell ref="G50:G51"/>
    <mergeCell ref="B48:B49"/>
    <mergeCell ref="E48:E49"/>
    <mergeCell ref="G48:G49"/>
    <mergeCell ref="C50:C51"/>
    <mergeCell ref="C48:C49"/>
    <mergeCell ref="B58:B59"/>
    <mergeCell ref="E58:E59"/>
    <mergeCell ref="G58:G59"/>
    <mergeCell ref="B56:B57"/>
    <mergeCell ref="E56:E57"/>
    <mergeCell ref="G56:G57"/>
    <mergeCell ref="B52:B53"/>
    <mergeCell ref="E52:E53"/>
    <mergeCell ref="G52:G53"/>
    <mergeCell ref="B54:B55"/>
    <mergeCell ref="E54:E55"/>
    <mergeCell ref="G54:G55"/>
    <mergeCell ref="C86:C87"/>
    <mergeCell ref="C88:C89"/>
    <mergeCell ref="C90:C91"/>
    <mergeCell ref="C74:C75"/>
    <mergeCell ref="C76:C77"/>
    <mergeCell ref="C78:C79"/>
    <mergeCell ref="C80:C81"/>
    <mergeCell ref="B64:B65"/>
    <mergeCell ref="E64:E65"/>
    <mergeCell ref="G64:G65"/>
    <mergeCell ref="B62:B63"/>
    <mergeCell ref="E62:E63"/>
    <mergeCell ref="G62:G63"/>
    <mergeCell ref="C52:C53"/>
    <mergeCell ref="C54:C55"/>
    <mergeCell ref="C56:C57"/>
    <mergeCell ref="C58:C59"/>
    <mergeCell ref="C60:C61"/>
    <mergeCell ref="C62:C63"/>
    <mergeCell ref="C64:C65"/>
    <mergeCell ref="B70:B71"/>
    <mergeCell ref="E70:E71"/>
    <mergeCell ref="G70:G71"/>
    <mergeCell ref="B68:B69"/>
    <mergeCell ref="E68:E69"/>
    <mergeCell ref="G68:G69"/>
    <mergeCell ref="B66:B67"/>
    <mergeCell ref="E66:E67"/>
    <mergeCell ref="G66:G67"/>
    <mergeCell ref="C66:C67"/>
    <mergeCell ref="C68:C69"/>
    <mergeCell ref="C70:C71"/>
    <mergeCell ref="B76:B77"/>
    <mergeCell ref="E76:E77"/>
    <mergeCell ref="G76:G77"/>
    <mergeCell ref="B74:B75"/>
    <mergeCell ref="E74:E75"/>
    <mergeCell ref="G74:G75"/>
    <mergeCell ref="B72:B73"/>
    <mergeCell ref="E72:E73"/>
    <mergeCell ref="G72:G73"/>
    <mergeCell ref="C72:C73"/>
    <mergeCell ref="B82:B83"/>
    <mergeCell ref="E82:E83"/>
    <mergeCell ref="G82:G83"/>
    <mergeCell ref="B80:B81"/>
    <mergeCell ref="E80:E81"/>
    <mergeCell ref="G80:G81"/>
    <mergeCell ref="B78:B79"/>
    <mergeCell ref="E78:E79"/>
    <mergeCell ref="G78:G79"/>
    <mergeCell ref="C82:C83"/>
    <mergeCell ref="B88:B89"/>
    <mergeCell ref="E88:E89"/>
    <mergeCell ref="G88:G89"/>
    <mergeCell ref="B86:B87"/>
    <mergeCell ref="E86:E87"/>
    <mergeCell ref="G86:G87"/>
    <mergeCell ref="B84:B85"/>
    <mergeCell ref="E84:E85"/>
    <mergeCell ref="G84:G85"/>
    <mergeCell ref="C84:C85"/>
    <mergeCell ref="B94:B95"/>
    <mergeCell ref="E94:E95"/>
    <mergeCell ref="G94:G95"/>
    <mergeCell ref="B92:B93"/>
    <mergeCell ref="E92:E93"/>
    <mergeCell ref="G92:G93"/>
    <mergeCell ref="B90:B91"/>
    <mergeCell ref="E90:E91"/>
    <mergeCell ref="G90:G91"/>
    <mergeCell ref="C92:C93"/>
    <mergeCell ref="C94:C95"/>
    <mergeCell ref="B100:B101"/>
    <mergeCell ref="E100:E101"/>
    <mergeCell ref="G100:G101"/>
    <mergeCell ref="B98:B99"/>
    <mergeCell ref="E98:E99"/>
    <mergeCell ref="G98:G99"/>
    <mergeCell ref="B96:B97"/>
    <mergeCell ref="E96:E97"/>
    <mergeCell ref="G96:G97"/>
    <mergeCell ref="C98:C99"/>
    <mergeCell ref="C100:C101"/>
    <mergeCell ref="C96:C97"/>
    <mergeCell ref="B104:B105"/>
    <mergeCell ref="E104:E105"/>
    <mergeCell ref="G104:G105"/>
    <mergeCell ref="C108:C109"/>
    <mergeCell ref="C110:C111"/>
    <mergeCell ref="B102:B103"/>
    <mergeCell ref="E102:E103"/>
    <mergeCell ref="G102:G103"/>
    <mergeCell ref="B106:B107"/>
    <mergeCell ref="E106:E107"/>
    <mergeCell ref="G106:G107"/>
    <mergeCell ref="C102:C103"/>
    <mergeCell ref="C104:C105"/>
    <mergeCell ref="C106:C107"/>
    <mergeCell ref="B112:B113"/>
    <mergeCell ref="E112:E113"/>
    <mergeCell ref="G112:G113"/>
    <mergeCell ref="C112:C113"/>
    <mergeCell ref="B110:B111"/>
    <mergeCell ref="E110:E111"/>
    <mergeCell ref="G110:G111"/>
    <mergeCell ref="B108:B109"/>
    <mergeCell ref="E108:E109"/>
    <mergeCell ref="G108:G109"/>
    <mergeCell ref="B118:B119"/>
    <mergeCell ref="E118:E119"/>
    <mergeCell ref="G118:G119"/>
    <mergeCell ref="B116:B117"/>
    <mergeCell ref="E116:E117"/>
    <mergeCell ref="G116:G117"/>
    <mergeCell ref="B114:B115"/>
    <mergeCell ref="E114:E115"/>
    <mergeCell ref="G114:G115"/>
    <mergeCell ref="C114:C115"/>
    <mergeCell ref="C116:C117"/>
    <mergeCell ref="C118:C119"/>
    <mergeCell ref="B124:B125"/>
    <mergeCell ref="E124:E125"/>
    <mergeCell ref="G124:G125"/>
    <mergeCell ref="B122:B123"/>
    <mergeCell ref="E122:E123"/>
    <mergeCell ref="G122:G123"/>
    <mergeCell ref="B120:B121"/>
    <mergeCell ref="E120:E121"/>
    <mergeCell ref="G120:G121"/>
    <mergeCell ref="C120:C121"/>
    <mergeCell ref="C122:C123"/>
    <mergeCell ref="C124:C125"/>
    <mergeCell ref="B130:B131"/>
    <mergeCell ref="E130:E131"/>
    <mergeCell ref="G130:G131"/>
    <mergeCell ref="B128:B129"/>
    <mergeCell ref="E128:E129"/>
    <mergeCell ref="G128:G129"/>
    <mergeCell ref="B126:B127"/>
    <mergeCell ref="E126:E127"/>
    <mergeCell ref="G126:G127"/>
    <mergeCell ref="C126:C127"/>
    <mergeCell ref="C128:C129"/>
    <mergeCell ref="C130:C131"/>
    <mergeCell ref="B136:B137"/>
    <mergeCell ref="E136:E137"/>
    <mergeCell ref="G136:G137"/>
    <mergeCell ref="B134:B135"/>
    <mergeCell ref="E134:E135"/>
    <mergeCell ref="G134:G135"/>
    <mergeCell ref="B132:B133"/>
    <mergeCell ref="E132:E133"/>
    <mergeCell ref="G132:G133"/>
    <mergeCell ref="C132:C133"/>
    <mergeCell ref="C134:C135"/>
    <mergeCell ref="C136:C137"/>
    <mergeCell ref="B142:B143"/>
    <mergeCell ref="E142:E143"/>
    <mergeCell ref="G142:G143"/>
    <mergeCell ref="C144:C145"/>
    <mergeCell ref="C146:C147"/>
    <mergeCell ref="B140:B141"/>
    <mergeCell ref="E140:E141"/>
    <mergeCell ref="G140:G141"/>
    <mergeCell ref="B138:B139"/>
    <mergeCell ref="E138:E139"/>
    <mergeCell ref="G138:G139"/>
    <mergeCell ref="C138:C139"/>
    <mergeCell ref="C140:C141"/>
    <mergeCell ref="C142:C143"/>
    <mergeCell ref="B160:B161"/>
    <mergeCell ref="E160:E161"/>
    <mergeCell ref="G160:G161"/>
    <mergeCell ref="B146:B147"/>
    <mergeCell ref="E146:E147"/>
    <mergeCell ref="G146:G147"/>
    <mergeCell ref="B144:B145"/>
    <mergeCell ref="E144:E145"/>
    <mergeCell ref="G144:G145"/>
    <mergeCell ref="B150:B151"/>
    <mergeCell ref="E150:E151"/>
    <mergeCell ref="G150:G151"/>
    <mergeCell ref="B148:B149"/>
    <mergeCell ref="E148:E149"/>
    <mergeCell ref="G148:G149"/>
    <mergeCell ref="C150:C151"/>
    <mergeCell ref="C148:C149"/>
    <mergeCell ref="B158:B159"/>
    <mergeCell ref="E158:E159"/>
    <mergeCell ref="G158:G159"/>
    <mergeCell ref="B156:B157"/>
    <mergeCell ref="E156:E157"/>
    <mergeCell ref="G156:G157"/>
    <mergeCell ref="B152:B153"/>
    <mergeCell ref="E152:E153"/>
    <mergeCell ref="G152:G153"/>
    <mergeCell ref="B154:B155"/>
    <mergeCell ref="E154:E155"/>
    <mergeCell ref="G154:G155"/>
    <mergeCell ref="C186:C187"/>
    <mergeCell ref="C188:C189"/>
    <mergeCell ref="C190:C191"/>
    <mergeCell ref="C174:C175"/>
    <mergeCell ref="C176:C177"/>
    <mergeCell ref="C178:C179"/>
    <mergeCell ref="C180:C181"/>
    <mergeCell ref="B164:B165"/>
    <mergeCell ref="E164:E165"/>
    <mergeCell ref="G164:G165"/>
    <mergeCell ref="B162:B163"/>
    <mergeCell ref="E162:E163"/>
    <mergeCell ref="G162:G163"/>
    <mergeCell ref="C152:C153"/>
    <mergeCell ref="C154:C155"/>
    <mergeCell ref="C156:C157"/>
    <mergeCell ref="C158:C159"/>
    <mergeCell ref="C160:C161"/>
    <mergeCell ref="C162:C163"/>
    <mergeCell ref="C164:C165"/>
    <mergeCell ref="B170:B171"/>
    <mergeCell ref="E170:E171"/>
    <mergeCell ref="G170:G171"/>
    <mergeCell ref="B168:B169"/>
    <mergeCell ref="E168:E169"/>
    <mergeCell ref="G168:G169"/>
    <mergeCell ref="B166:B167"/>
    <mergeCell ref="E166:E167"/>
    <mergeCell ref="G166:G167"/>
    <mergeCell ref="C166:C167"/>
    <mergeCell ref="C168:C169"/>
    <mergeCell ref="C170:C171"/>
    <mergeCell ref="B176:B177"/>
    <mergeCell ref="E176:E177"/>
    <mergeCell ref="G176:G177"/>
    <mergeCell ref="B174:B175"/>
    <mergeCell ref="E174:E175"/>
    <mergeCell ref="G174:G175"/>
    <mergeCell ref="B172:B173"/>
    <mergeCell ref="E172:E173"/>
    <mergeCell ref="G172:G173"/>
    <mergeCell ref="C172:C173"/>
    <mergeCell ref="B182:B183"/>
    <mergeCell ref="E182:E183"/>
    <mergeCell ref="G182:G183"/>
    <mergeCell ref="B180:B181"/>
    <mergeCell ref="E180:E181"/>
    <mergeCell ref="G180:G181"/>
    <mergeCell ref="B178:B179"/>
    <mergeCell ref="E178:E179"/>
    <mergeCell ref="G178:G179"/>
    <mergeCell ref="C182:C183"/>
    <mergeCell ref="B188:B189"/>
    <mergeCell ref="E188:E189"/>
    <mergeCell ref="G188:G189"/>
    <mergeCell ref="B186:B187"/>
    <mergeCell ref="E186:E187"/>
    <mergeCell ref="G186:G187"/>
    <mergeCell ref="B184:B185"/>
    <mergeCell ref="E184:E185"/>
    <mergeCell ref="G184:G185"/>
    <mergeCell ref="C184:C185"/>
    <mergeCell ref="B194:B195"/>
    <mergeCell ref="E194:E195"/>
    <mergeCell ref="G194:G195"/>
    <mergeCell ref="B192:B193"/>
    <mergeCell ref="E192:E193"/>
    <mergeCell ref="G192:G193"/>
    <mergeCell ref="B190:B191"/>
    <mergeCell ref="E190:E191"/>
    <mergeCell ref="G190:G191"/>
    <mergeCell ref="C192:C193"/>
    <mergeCell ref="C194:C195"/>
    <mergeCell ref="B200:B201"/>
    <mergeCell ref="E200:E201"/>
    <mergeCell ref="G200:G201"/>
    <mergeCell ref="B198:B199"/>
    <mergeCell ref="E198:E199"/>
    <mergeCell ref="G198:G199"/>
    <mergeCell ref="B196:B197"/>
    <mergeCell ref="E196:E197"/>
    <mergeCell ref="G196:G197"/>
    <mergeCell ref="C198:C199"/>
    <mergeCell ref="C200:C201"/>
    <mergeCell ref="C196:C197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topLeftCell="A160" workbookViewId="0">
      <selection activeCell="B152" sqref="B152:J201"/>
    </sheetView>
  </sheetViews>
  <sheetFormatPr baseColWidth="10" defaultRowHeight="15" x14ac:dyDescent="0.25"/>
  <sheetData>
    <row r="2" spans="2:10" x14ac:dyDescent="0.25">
      <c r="B2" s="11">
        <v>1</v>
      </c>
      <c r="C2" s="11"/>
      <c r="D2" s="2" t="s">
        <v>15</v>
      </c>
      <c r="E2" s="11"/>
      <c r="F2" s="11">
        <v>26</v>
      </c>
      <c r="G2" s="11"/>
      <c r="H2" s="11" t="s">
        <v>148</v>
      </c>
      <c r="I2" s="12">
        <v>42816</v>
      </c>
      <c r="J2" s="11" t="s">
        <v>10</v>
      </c>
    </row>
    <row r="3" spans="2:10" ht="30" x14ac:dyDescent="0.25">
      <c r="B3" s="11"/>
      <c r="C3" s="11"/>
      <c r="D3" s="1" t="s">
        <v>16</v>
      </c>
      <c r="E3" s="11"/>
      <c r="F3" s="11"/>
      <c r="G3" s="11"/>
      <c r="H3" s="11"/>
      <c r="I3" s="12"/>
      <c r="J3" s="11"/>
    </row>
    <row r="4" spans="2:10" ht="30" x14ac:dyDescent="0.25">
      <c r="B4" s="11">
        <v>2</v>
      </c>
      <c r="C4" s="11"/>
      <c r="D4" s="2" t="s">
        <v>19</v>
      </c>
      <c r="E4" s="11"/>
      <c r="F4" s="11">
        <v>29</v>
      </c>
      <c r="G4" s="11"/>
      <c r="H4" s="11" t="s">
        <v>258</v>
      </c>
      <c r="I4" s="12">
        <v>42773</v>
      </c>
      <c r="J4" s="11" t="s">
        <v>20</v>
      </c>
    </row>
    <row r="5" spans="2:10" ht="30" x14ac:dyDescent="0.25">
      <c r="B5" s="11"/>
      <c r="C5" s="11"/>
      <c r="D5" s="1" t="s">
        <v>16</v>
      </c>
      <c r="E5" s="11"/>
      <c r="F5" s="11"/>
      <c r="G5" s="11"/>
      <c r="H5" s="11"/>
      <c r="I5" s="12"/>
      <c r="J5" s="11"/>
    </row>
    <row r="6" spans="2:10" ht="30" x14ac:dyDescent="0.25">
      <c r="B6" s="11">
        <v>3</v>
      </c>
      <c r="C6" s="11"/>
      <c r="D6" s="2" t="s">
        <v>23</v>
      </c>
      <c r="E6" s="11"/>
      <c r="F6" s="11">
        <v>19</v>
      </c>
      <c r="G6" s="11"/>
      <c r="H6" s="11" t="s">
        <v>139</v>
      </c>
      <c r="I6" s="12">
        <v>42773</v>
      </c>
      <c r="J6" s="11" t="s">
        <v>22</v>
      </c>
    </row>
    <row r="7" spans="2:10" ht="30" x14ac:dyDescent="0.25">
      <c r="B7" s="11"/>
      <c r="C7" s="11"/>
      <c r="D7" s="1" t="s">
        <v>16</v>
      </c>
      <c r="E7" s="11"/>
      <c r="F7" s="11"/>
      <c r="G7" s="11"/>
      <c r="H7" s="11"/>
      <c r="I7" s="12"/>
      <c r="J7" s="11"/>
    </row>
    <row r="8" spans="2:10" ht="30" x14ac:dyDescent="0.25">
      <c r="B8" s="11">
        <v>4</v>
      </c>
      <c r="C8" s="11"/>
      <c r="D8" s="2" t="s">
        <v>29</v>
      </c>
      <c r="E8" s="11"/>
      <c r="F8" s="11">
        <v>22</v>
      </c>
      <c r="G8" s="11"/>
      <c r="H8" s="11" t="s">
        <v>140</v>
      </c>
      <c r="I8" s="12">
        <v>42773</v>
      </c>
      <c r="J8" s="11" t="s">
        <v>28</v>
      </c>
    </row>
    <row r="9" spans="2:10" ht="30" x14ac:dyDescent="0.25">
      <c r="B9" s="11"/>
      <c r="C9" s="11"/>
      <c r="D9" s="1" t="s">
        <v>16</v>
      </c>
      <c r="E9" s="11"/>
      <c r="F9" s="11"/>
      <c r="G9" s="11"/>
      <c r="H9" s="11"/>
      <c r="I9" s="12"/>
      <c r="J9" s="11"/>
    </row>
    <row r="10" spans="2:10" ht="30" x14ac:dyDescent="0.25">
      <c r="B10" s="11">
        <v>5</v>
      </c>
      <c r="C10" s="11"/>
      <c r="D10" s="2" t="s">
        <v>32</v>
      </c>
      <c r="E10" s="11"/>
      <c r="F10" s="11">
        <v>21</v>
      </c>
      <c r="G10" s="11"/>
      <c r="H10" s="11" t="s">
        <v>259</v>
      </c>
      <c r="I10" s="12">
        <v>42773</v>
      </c>
      <c r="J10" s="11" t="s">
        <v>31</v>
      </c>
    </row>
    <row r="11" spans="2:10" ht="30" x14ac:dyDescent="0.25">
      <c r="B11" s="11"/>
      <c r="C11" s="11"/>
      <c r="D11" s="1" t="s">
        <v>33</v>
      </c>
      <c r="E11" s="11"/>
      <c r="F11" s="11"/>
      <c r="G11" s="11"/>
      <c r="H11" s="11"/>
      <c r="I11" s="12"/>
      <c r="J11" s="11"/>
    </row>
    <row r="12" spans="2:10" ht="30" x14ac:dyDescent="0.25">
      <c r="B12" s="11">
        <v>6</v>
      </c>
      <c r="C12" s="11"/>
      <c r="D12" s="2" t="s">
        <v>36</v>
      </c>
      <c r="E12" s="11"/>
      <c r="F12" s="11">
        <v>27</v>
      </c>
      <c r="G12" s="11"/>
      <c r="H12" s="11" t="s">
        <v>141</v>
      </c>
      <c r="I12" s="12">
        <v>42773</v>
      </c>
      <c r="J12" s="11" t="s">
        <v>35</v>
      </c>
    </row>
    <row r="13" spans="2:10" ht="30" x14ac:dyDescent="0.25">
      <c r="B13" s="11"/>
      <c r="C13" s="11"/>
      <c r="D13" s="1" t="s">
        <v>37</v>
      </c>
      <c r="E13" s="11"/>
      <c r="F13" s="11"/>
      <c r="G13" s="11"/>
      <c r="H13" s="11"/>
      <c r="I13" s="12"/>
      <c r="J13" s="11"/>
    </row>
    <row r="14" spans="2:10" x14ac:dyDescent="0.25">
      <c r="B14" s="11">
        <v>7</v>
      </c>
      <c r="C14" s="11"/>
      <c r="D14" s="2" t="s">
        <v>39</v>
      </c>
      <c r="E14" s="11"/>
      <c r="F14" s="11">
        <v>22</v>
      </c>
      <c r="G14" s="11"/>
      <c r="H14" s="11" t="s">
        <v>141</v>
      </c>
      <c r="I14" s="12">
        <v>42816</v>
      </c>
      <c r="J14" s="11" t="s">
        <v>35</v>
      </c>
    </row>
    <row r="15" spans="2:10" ht="30" x14ac:dyDescent="0.25">
      <c r="B15" s="11"/>
      <c r="C15" s="11"/>
      <c r="D15" s="1" t="s">
        <v>16</v>
      </c>
      <c r="E15" s="11"/>
      <c r="F15" s="11"/>
      <c r="G15" s="11"/>
      <c r="H15" s="11"/>
      <c r="I15" s="12"/>
      <c r="J15" s="11"/>
    </row>
    <row r="16" spans="2:10" ht="30" x14ac:dyDescent="0.25">
      <c r="B16" s="11">
        <v>8</v>
      </c>
      <c r="C16" s="11"/>
      <c r="D16" s="2" t="s">
        <v>40</v>
      </c>
      <c r="E16" s="11"/>
      <c r="F16" s="11">
        <v>24</v>
      </c>
      <c r="G16" s="11"/>
      <c r="H16" s="11" t="s">
        <v>260</v>
      </c>
      <c r="I16" s="12">
        <v>42816</v>
      </c>
      <c r="J16" s="11" t="s">
        <v>42</v>
      </c>
    </row>
    <row r="17" spans="2:10" ht="30" x14ac:dyDescent="0.25">
      <c r="B17" s="11"/>
      <c r="C17" s="11"/>
      <c r="D17" s="1" t="s">
        <v>41</v>
      </c>
      <c r="E17" s="11"/>
      <c r="F17" s="11"/>
      <c r="G17" s="11"/>
      <c r="H17" s="11"/>
      <c r="I17" s="12"/>
      <c r="J17" s="11"/>
    </row>
    <row r="18" spans="2:10" ht="30" x14ac:dyDescent="0.25">
      <c r="B18" s="11">
        <v>9</v>
      </c>
      <c r="C18" s="11"/>
      <c r="D18" s="2" t="s">
        <v>43</v>
      </c>
      <c r="E18" s="11"/>
      <c r="F18" s="11">
        <v>23</v>
      </c>
      <c r="G18" s="11"/>
      <c r="H18" s="11" t="s">
        <v>45</v>
      </c>
      <c r="I18" s="12">
        <v>42773</v>
      </c>
      <c r="J18" s="11" t="s">
        <v>42</v>
      </c>
    </row>
    <row r="19" spans="2:10" ht="30" x14ac:dyDescent="0.25">
      <c r="B19" s="11"/>
      <c r="C19" s="11"/>
      <c r="D19" s="1" t="s">
        <v>41</v>
      </c>
      <c r="E19" s="11"/>
      <c r="F19" s="11"/>
      <c r="G19" s="11"/>
      <c r="H19" s="11"/>
      <c r="I19" s="12"/>
      <c r="J19" s="11"/>
    </row>
    <row r="20" spans="2:10" ht="30" x14ac:dyDescent="0.25">
      <c r="B20" s="11">
        <v>10</v>
      </c>
      <c r="C20" s="11"/>
      <c r="D20" s="2" t="s">
        <v>44</v>
      </c>
      <c r="E20" s="11"/>
      <c r="F20" s="11">
        <v>22</v>
      </c>
      <c r="G20" s="11"/>
      <c r="H20" s="11" t="s">
        <v>45</v>
      </c>
      <c r="I20" s="12">
        <v>42816</v>
      </c>
      <c r="J20" s="11" t="s">
        <v>42</v>
      </c>
    </row>
    <row r="21" spans="2:10" ht="30" x14ac:dyDescent="0.25">
      <c r="B21" s="11"/>
      <c r="C21" s="11"/>
      <c r="D21" s="1" t="s">
        <v>16</v>
      </c>
      <c r="E21" s="11"/>
      <c r="F21" s="11"/>
      <c r="G21" s="11"/>
      <c r="H21" s="11"/>
      <c r="I21" s="12"/>
      <c r="J21" s="11"/>
    </row>
    <row r="22" spans="2:10" ht="30" x14ac:dyDescent="0.25">
      <c r="B22" s="11">
        <v>11</v>
      </c>
      <c r="C22" s="11"/>
      <c r="D22" s="2" t="s">
        <v>47</v>
      </c>
      <c r="E22" s="11"/>
      <c r="F22" s="11">
        <v>21</v>
      </c>
      <c r="G22" s="11"/>
      <c r="H22" s="11" t="s">
        <v>45</v>
      </c>
      <c r="I22" s="12">
        <v>42773</v>
      </c>
      <c r="J22" s="11" t="s">
        <v>42</v>
      </c>
    </row>
    <row r="23" spans="2:10" ht="30" x14ac:dyDescent="0.25">
      <c r="B23" s="11"/>
      <c r="C23" s="11"/>
      <c r="D23" s="1" t="s">
        <v>48</v>
      </c>
      <c r="E23" s="11"/>
      <c r="F23" s="11"/>
      <c r="G23" s="11"/>
      <c r="H23" s="11"/>
      <c r="I23" s="12"/>
      <c r="J23" s="11"/>
    </row>
    <row r="24" spans="2:10" ht="30" x14ac:dyDescent="0.25">
      <c r="B24" s="11">
        <v>12</v>
      </c>
      <c r="C24" s="11"/>
      <c r="D24" s="2" t="s">
        <v>57</v>
      </c>
      <c r="E24" s="11"/>
      <c r="F24" s="11">
        <v>22</v>
      </c>
      <c r="G24" s="11"/>
      <c r="H24" s="11" t="s">
        <v>178</v>
      </c>
      <c r="I24" s="12">
        <v>42816</v>
      </c>
      <c r="J24" s="11" t="s">
        <v>53</v>
      </c>
    </row>
    <row r="25" spans="2:10" ht="30" x14ac:dyDescent="0.25">
      <c r="B25" s="11"/>
      <c r="C25" s="11"/>
      <c r="D25" s="1" t="s">
        <v>16</v>
      </c>
      <c r="E25" s="11"/>
      <c r="F25" s="11"/>
      <c r="G25" s="11"/>
      <c r="H25" s="11"/>
      <c r="I25" s="12"/>
      <c r="J25" s="11"/>
    </row>
    <row r="26" spans="2:10" x14ac:dyDescent="0.25">
      <c r="B26" s="11">
        <v>13</v>
      </c>
      <c r="C26" s="11"/>
      <c r="D26" s="2" t="s">
        <v>64</v>
      </c>
      <c r="E26" s="11"/>
      <c r="F26" s="11">
        <v>21</v>
      </c>
      <c r="G26" s="11"/>
      <c r="H26" s="11" t="s">
        <v>143</v>
      </c>
      <c r="I26" s="12">
        <v>42773</v>
      </c>
      <c r="J26" s="11" t="s">
        <v>62</v>
      </c>
    </row>
    <row r="27" spans="2:10" ht="30" x14ac:dyDescent="0.25">
      <c r="B27" s="11"/>
      <c r="C27" s="11"/>
      <c r="D27" s="1" t="s">
        <v>41</v>
      </c>
      <c r="E27" s="11"/>
      <c r="F27" s="11"/>
      <c r="G27" s="11"/>
      <c r="H27" s="11"/>
      <c r="I27" s="12"/>
      <c r="J27" s="11"/>
    </row>
    <row r="28" spans="2:10" ht="30" x14ac:dyDescent="0.25">
      <c r="B28" s="11">
        <v>14</v>
      </c>
      <c r="C28" s="11"/>
      <c r="D28" s="2" t="s">
        <v>67</v>
      </c>
      <c r="E28" s="11"/>
      <c r="F28" s="11">
        <v>29</v>
      </c>
      <c r="G28" s="11"/>
      <c r="H28" s="11" t="s">
        <v>144</v>
      </c>
      <c r="I28" s="12">
        <v>42773</v>
      </c>
      <c r="J28" s="11" t="s">
        <v>68</v>
      </c>
    </row>
    <row r="29" spans="2:10" ht="30" x14ac:dyDescent="0.25">
      <c r="B29" s="11"/>
      <c r="C29" s="11"/>
      <c r="D29" s="1" t="s">
        <v>16</v>
      </c>
      <c r="E29" s="11"/>
      <c r="F29" s="11"/>
      <c r="G29" s="11"/>
      <c r="H29" s="11"/>
      <c r="I29" s="12"/>
      <c r="J29" s="11"/>
    </row>
    <row r="30" spans="2:10" x14ac:dyDescent="0.25">
      <c r="B30" s="11">
        <v>15</v>
      </c>
      <c r="C30" s="11"/>
      <c r="D30" s="2" t="s">
        <v>69</v>
      </c>
      <c r="E30" s="11"/>
      <c r="F30" s="11">
        <v>28</v>
      </c>
      <c r="G30" s="11"/>
      <c r="H30" s="11" t="s">
        <v>141</v>
      </c>
      <c r="I30" s="12">
        <v>42773</v>
      </c>
      <c r="J30" s="11" t="s">
        <v>68</v>
      </c>
    </row>
    <row r="31" spans="2:10" ht="30" x14ac:dyDescent="0.25">
      <c r="B31" s="11"/>
      <c r="C31" s="11"/>
      <c r="D31" s="1" t="s">
        <v>33</v>
      </c>
      <c r="E31" s="11"/>
      <c r="F31" s="11"/>
      <c r="G31" s="11"/>
      <c r="H31" s="11"/>
      <c r="I31" s="12"/>
      <c r="J31" s="11"/>
    </row>
    <row r="32" spans="2:10" ht="30" x14ac:dyDescent="0.25">
      <c r="B32" s="11">
        <v>16</v>
      </c>
      <c r="C32" s="11"/>
      <c r="D32" s="2" t="s">
        <v>70</v>
      </c>
      <c r="E32" s="11"/>
      <c r="F32" s="11">
        <v>26</v>
      </c>
      <c r="G32" s="11"/>
      <c r="H32" s="11" t="s">
        <v>144</v>
      </c>
      <c r="I32" s="12">
        <v>42773</v>
      </c>
      <c r="J32" s="11" t="s">
        <v>68</v>
      </c>
    </row>
    <row r="33" spans="2:10" ht="30" x14ac:dyDescent="0.25">
      <c r="B33" s="11"/>
      <c r="C33" s="11"/>
      <c r="D33" s="1" t="s">
        <v>16</v>
      </c>
      <c r="E33" s="11"/>
      <c r="F33" s="11"/>
      <c r="G33" s="11"/>
      <c r="H33" s="11"/>
      <c r="I33" s="12"/>
      <c r="J33" s="11"/>
    </row>
    <row r="34" spans="2:10" ht="30" x14ac:dyDescent="0.25">
      <c r="B34" s="11">
        <v>17</v>
      </c>
      <c r="C34" s="11"/>
      <c r="D34" s="2" t="s">
        <v>72</v>
      </c>
      <c r="E34" s="11"/>
      <c r="F34" s="11">
        <v>23</v>
      </c>
      <c r="G34" s="11"/>
      <c r="H34" s="11" t="s">
        <v>144</v>
      </c>
      <c r="I34" s="12">
        <v>42773</v>
      </c>
      <c r="J34" s="11" t="s">
        <v>68</v>
      </c>
    </row>
    <row r="35" spans="2:10" ht="30" x14ac:dyDescent="0.25">
      <c r="B35" s="11"/>
      <c r="C35" s="11"/>
      <c r="D35" s="1" t="s">
        <v>33</v>
      </c>
      <c r="E35" s="11"/>
      <c r="F35" s="11"/>
      <c r="G35" s="11"/>
      <c r="H35" s="11"/>
      <c r="I35" s="12"/>
      <c r="J35" s="11"/>
    </row>
    <row r="36" spans="2:10" ht="30" x14ac:dyDescent="0.25">
      <c r="B36" s="11">
        <v>18</v>
      </c>
      <c r="C36" s="11"/>
      <c r="D36" s="2" t="s">
        <v>75</v>
      </c>
      <c r="E36" s="11"/>
      <c r="F36" s="11">
        <v>21</v>
      </c>
      <c r="G36" s="11"/>
      <c r="H36" s="11" t="s">
        <v>144</v>
      </c>
      <c r="I36" s="12">
        <v>42773</v>
      </c>
      <c r="J36" s="11" t="s">
        <v>68</v>
      </c>
    </row>
    <row r="37" spans="2:10" ht="30" x14ac:dyDescent="0.25">
      <c r="B37" s="11"/>
      <c r="C37" s="11"/>
      <c r="D37" s="1" t="s">
        <v>16</v>
      </c>
      <c r="E37" s="11"/>
      <c r="F37" s="11"/>
      <c r="G37" s="11"/>
      <c r="H37" s="11"/>
      <c r="I37" s="12"/>
      <c r="J37" s="11"/>
    </row>
    <row r="38" spans="2:10" ht="30" x14ac:dyDescent="0.25">
      <c r="B38" s="11">
        <v>19</v>
      </c>
      <c r="C38" s="11"/>
      <c r="D38" s="2" t="s">
        <v>76</v>
      </c>
      <c r="E38" s="11"/>
      <c r="F38" s="11">
        <v>29</v>
      </c>
      <c r="G38" s="11"/>
      <c r="H38" s="11" t="s">
        <v>141</v>
      </c>
      <c r="I38" s="12">
        <v>42773</v>
      </c>
      <c r="J38" s="11" t="s">
        <v>77</v>
      </c>
    </row>
    <row r="39" spans="2:10" ht="30" x14ac:dyDescent="0.25">
      <c r="B39" s="11"/>
      <c r="C39" s="11"/>
      <c r="D39" s="1" t="s">
        <v>33</v>
      </c>
      <c r="E39" s="11"/>
      <c r="F39" s="11"/>
      <c r="G39" s="11"/>
      <c r="H39" s="11"/>
      <c r="I39" s="12"/>
      <c r="J39" s="11"/>
    </row>
    <row r="40" spans="2:10" ht="30" x14ac:dyDescent="0.25">
      <c r="B40" s="11">
        <v>20</v>
      </c>
      <c r="C40" s="11"/>
      <c r="D40" s="2" t="s">
        <v>81</v>
      </c>
      <c r="E40" s="11"/>
      <c r="F40" s="11">
        <v>28</v>
      </c>
      <c r="G40" s="11"/>
      <c r="H40" s="11" t="s">
        <v>141</v>
      </c>
      <c r="I40" s="12">
        <v>42773</v>
      </c>
      <c r="J40" s="11" t="s">
        <v>80</v>
      </c>
    </row>
    <row r="41" spans="2:10" ht="30" x14ac:dyDescent="0.25">
      <c r="B41" s="11"/>
      <c r="C41" s="11"/>
      <c r="D41" s="1" t="s">
        <v>41</v>
      </c>
      <c r="E41" s="11"/>
      <c r="F41" s="11"/>
      <c r="G41" s="11"/>
      <c r="H41" s="11"/>
      <c r="I41" s="12"/>
      <c r="J41" s="11"/>
    </row>
    <row r="42" spans="2:10" x14ac:dyDescent="0.25">
      <c r="B42" s="11">
        <v>21</v>
      </c>
      <c r="C42" s="11"/>
      <c r="D42" s="2" t="s">
        <v>82</v>
      </c>
      <c r="E42" s="11"/>
      <c r="F42" s="11">
        <v>25</v>
      </c>
      <c r="G42" s="11"/>
      <c r="H42" s="11" t="s">
        <v>145</v>
      </c>
      <c r="I42" s="12">
        <v>42773</v>
      </c>
      <c r="J42" s="11" t="s">
        <v>80</v>
      </c>
    </row>
    <row r="43" spans="2:10" ht="30" x14ac:dyDescent="0.25">
      <c r="B43" s="11"/>
      <c r="C43" s="11"/>
      <c r="D43" s="1" t="s">
        <v>41</v>
      </c>
      <c r="E43" s="11"/>
      <c r="F43" s="11"/>
      <c r="G43" s="11"/>
      <c r="H43" s="11"/>
      <c r="I43" s="12"/>
      <c r="J43" s="11"/>
    </row>
    <row r="44" spans="2:10" ht="30" x14ac:dyDescent="0.25">
      <c r="B44" s="11">
        <v>22</v>
      </c>
      <c r="C44" s="11"/>
      <c r="D44" s="2" t="s">
        <v>88</v>
      </c>
      <c r="E44" s="11"/>
      <c r="F44" s="11">
        <v>26</v>
      </c>
      <c r="G44" s="11"/>
      <c r="H44" s="11" t="s">
        <v>147</v>
      </c>
      <c r="I44" s="12">
        <v>42773</v>
      </c>
      <c r="J44" s="11" t="s">
        <v>87</v>
      </c>
    </row>
    <row r="45" spans="2:10" ht="30" x14ac:dyDescent="0.25">
      <c r="B45" s="11"/>
      <c r="C45" s="11"/>
      <c r="D45" s="1" t="s">
        <v>33</v>
      </c>
      <c r="E45" s="11"/>
      <c r="F45" s="11"/>
      <c r="G45" s="11"/>
      <c r="H45" s="11"/>
      <c r="I45" s="12"/>
      <c r="J45" s="11"/>
    </row>
    <row r="46" spans="2:10" ht="30" x14ac:dyDescent="0.25">
      <c r="B46" s="11">
        <v>23</v>
      </c>
      <c r="C46" s="11"/>
      <c r="D46" s="2" t="s">
        <v>89</v>
      </c>
      <c r="E46" s="11"/>
      <c r="F46" s="11">
        <v>24</v>
      </c>
      <c r="G46" s="11"/>
      <c r="H46" s="11" t="s">
        <v>147</v>
      </c>
      <c r="I46" s="12">
        <v>42773</v>
      </c>
      <c r="J46" s="11" t="s">
        <v>87</v>
      </c>
    </row>
    <row r="47" spans="2:10" ht="30" x14ac:dyDescent="0.25">
      <c r="B47" s="11"/>
      <c r="C47" s="11"/>
      <c r="D47" s="1" t="s">
        <v>41</v>
      </c>
      <c r="E47" s="11"/>
      <c r="F47" s="11"/>
      <c r="G47" s="11"/>
      <c r="H47" s="11"/>
      <c r="I47" s="12"/>
      <c r="J47" s="11"/>
    </row>
    <row r="48" spans="2:10" ht="30" x14ac:dyDescent="0.25">
      <c r="B48" s="11">
        <v>24</v>
      </c>
      <c r="C48" s="11"/>
      <c r="D48" s="2" t="s">
        <v>91</v>
      </c>
      <c r="E48" s="11"/>
      <c r="F48" s="11">
        <v>20</v>
      </c>
      <c r="G48" s="11"/>
      <c r="H48" s="11" t="s">
        <v>144</v>
      </c>
      <c r="I48" s="12">
        <v>42773</v>
      </c>
      <c r="J48" s="11" t="s">
        <v>87</v>
      </c>
    </row>
    <row r="49" spans="2:10" ht="30" x14ac:dyDescent="0.25">
      <c r="B49" s="11"/>
      <c r="C49" s="11"/>
      <c r="D49" s="1" t="s">
        <v>16</v>
      </c>
      <c r="E49" s="11"/>
      <c r="F49" s="11"/>
      <c r="G49" s="11"/>
      <c r="H49" s="11"/>
      <c r="I49" s="12"/>
      <c r="J49" s="11"/>
    </row>
    <row r="50" spans="2:10" ht="30" x14ac:dyDescent="0.25">
      <c r="B50" s="11">
        <v>25</v>
      </c>
      <c r="C50" s="11"/>
      <c r="D50" s="2" t="s">
        <v>99</v>
      </c>
      <c r="E50" s="11"/>
      <c r="F50" s="11">
        <v>26</v>
      </c>
      <c r="G50" s="11"/>
      <c r="H50" s="11" t="s">
        <v>147</v>
      </c>
      <c r="I50" s="12">
        <v>42773</v>
      </c>
      <c r="J50" s="11" t="s">
        <v>97</v>
      </c>
    </row>
    <row r="51" spans="2:10" ht="30" x14ac:dyDescent="0.25">
      <c r="B51" s="11"/>
      <c r="C51" s="11"/>
      <c r="D51" s="1" t="s">
        <v>33</v>
      </c>
      <c r="E51" s="11"/>
      <c r="F51" s="11"/>
      <c r="G51" s="11"/>
      <c r="H51" s="11"/>
      <c r="I51" s="12"/>
      <c r="J51" s="11"/>
    </row>
    <row r="52" spans="2:10" ht="30" x14ac:dyDescent="0.25">
      <c r="B52" s="11">
        <v>26</v>
      </c>
      <c r="C52" s="11"/>
      <c r="D52" s="2" t="s">
        <v>102</v>
      </c>
      <c r="E52" s="11"/>
      <c r="F52" s="11">
        <v>22</v>
      </c>
      <c r="G52" s="11"/>
      <c r="H52" s="11" t="s">
        <v>147</v>
      </c>
      <c r="I52" s="12">
        <v>42773</v>
      </c>
      <c r="J52" s="11" t="s">
        <v>97</v>
      </c>
    </row>
    <row r="53" spans="2:10" ht="30" x14ac:dyDescent="0.25">
      <c r="B53" s="11"/>
      <c r="C53" s="11"/>
      <c r="D53" s="1" t="s">
        <v>16</v>
      </c>
      <c r="E53" s="11"/>
      <c r="F53" s="11"/>
      <c r="G53" s="11"/>
      <c r="H53" s="11"/>
      <c r="I53" s="12"/>
      <c r="J53" s="11"/>
    </row>
    <row r="54" spans="2:10" ht="30" x14ac:dyDescent="0.25">
      <c r="B54" s="11">
        <v>27</v>
      </c>
      <c r="C54" s="11"/>
      <c r="D54" s="2" t="s">
        <v>105</v>
      </c>
      <c r="E54" s="11"/>
      <c r="F54" s="11">
        <v>21</v>
      </c>
      <c r="G54" s="11"/>
      <c r="H54" s="11" t="s">
        <v>149</v>
      </c>
      <c r="I54" s="12">
        <v>42773</v>
      </c>
      <c r="J54" s="11" t="s">
        <v>97</v>
      </c>
    </row>
    <row r="55" spans="2:10" ht="30" x14ac:dyDescent="0.25">
      <c r="B55" s="11"/>
      <c r="C55" s="11"/>
      <c r="D55" s="1" t="s">
        <v>48</v>
      </c>
      <c r="E55" s="11"/>
      <c r="F55" s="11"/>
      <c r="G55" s="11"/>
      <c r="H55" s="11"/>
      <c r="I55" s="12"/>
      <c r="J55" s="11"/>
    </row>
    <row r="56" spans="2:10" ht="30" x14ac:dyDescent="0.25">
      <c r="B56" s="11">
        <v>28</v>
      </c>
      <c r="C56" s="11"/>
      <c r="D56" s="2" t="s">
        <v>107</v>
      </c>
      <c r="E56" s="11"/>
      <c r="F56" s="11">
        <v>26</v>
      </c>
      <c r="G56" s="11"/>
      <c r="H56" s="11" t="s">
        <v>149</v>
      </c>
      <c r="I56" s="12">
        <v>42773</v>
      </c>
      <c r="J56" s="11" t="s">
        <v>97</v>
      </c>
    </row>
    <row r="57" spans="2:10" ht="30" x14ac:dyDescent="0.25">
      <c r="B57" s="11"/>
      <c r="C57" s="11"/>
      <c r="D57" s="1" t="s">
        <v>16</v>
      </c>
      <c r="E57" s="11"/>
      <c r="F57" s="11"/>
      <c r="G57" s="11"/>
      <c r="H57" s="11"/>
      <c r="I57" s="12"/>
      <c r="J57" s="11"/>
    </row>
    <row r="58" spans="2:10" x14ac:dyDescent="0.25">
      <c r="B58" s="11">
        <v>29</v>
      </c>
      <c r="C58" s="11"/>
      <c r="D58" s="2" t="s">
        <v>116</v>
      </c>
      <c r="E58" s="11"/>
      <c r="F58" s="11">
        <v>22</v>
      </c>
      <c r="G58" s="11"/>
      <c r="H58" s="11" t="s">
        <v>150</v>
      </c>
      <c r="I58" s="12">
        <v>42773</v>
      </c>
      <c r="J58" s="11" t="s">
        <v>111</v>
      </c>
    </row>
    <row r="59" spans="2:10" ht="30" x14ac:dyDescent="0.25">
      <c r="B59" s="11"/>
      <c r="C59" s="11"/>
      <c r="D59" s="1" t="s">
        <v>33</v>
      </c>
      <c r="E59" s="11"/>
      <c r="F59" s="11"/>
      <c r="G59" s="11"/>
      <c r="H59" s="11"/>
      <c r="I59" s="12"/>
      <c r="J59" s="11"/>
    </row>
    <row r="60" spans="2:10" ht="30" x14ac:dyDescent="0.25">
      <c r="B60" s="11">
        <v>30</v>
      </c>
      <c r="C60" s="11"/>
      <c r="D60" s="2" t="s">
        <v>117</v>
      </c>
      <c r="E60" s="11"/>
      <c r="F60" s="11">
        <v>34</v>
      </c>
      <c r="G60" s="11"/>
      <c r="H60" s="11" t="s">
        <v>136</v>
      </c>
      <c r="I60" s="12">
        <v>42773</v>
      </c>
      <c r="J60" s="11" t="s">
        <v>118</v>
      </c>
    </row>
    <row r="61" spans="2:10" ht="30" x14ac:dyDescent="0.25">
      <c r="B61" s="11"/>
      <c r="C61" s="11"/>
      <c r="D61" s="1" t="s">
        <v>48</v>
      </c>
      <c r="E61" s="11"/>
      <c r="F61" s="11"/>
      <c r="G61" s="11"/>
      <c r="H61" s="11"/>
      <c r="I61" s="12"/>
      <c r="J61" s="11"/>
    </row>
    <row r="62" spans="2:10" ht="30" x14ac:dyDescent="0.25">
      <c r="B62" s="11">
        <v>31</v>
      </c>
      <c r="C62" s="11"/>
      <c r="D62" s="2" t="s">
        <v>119</v>
      </c>
      <c r="E62" s="11"/>
      <c r="F62" s="11">
        <v>26</v>
      </c>
      <c r="G62" s="11"/>
      <c r="H62" s="11" t="s">
        <v>147</v>
      </c>
      <c r="I62" s="12">
        <v>42773</v>
      </c>
      <c r="J62" s="11" t="s">
        <v>118</v>
      </c>
    </row>
    <row r="63" spans="2:10" ht="30" x14ac:dyDescent="0.25">
      <c r="B63" s="11"/>
      <c r="C63" s="11"/>
      <c r="D63" s="1" t="s">
        <v>37</v>
      </c>
      <c r="E63" s="11"/>
      <c r="F63" s="11"/>
      <c r="G63" s="11"/>
      <c r="H63" s="11"/>
      <c r="I63" s="12"/>
      <c r="J63" s="11"/>
    </row>
    <row r="64" spans="2:10" ht="30" x14ac:dyDescent="0.25">
      <c r="B64" s="11">
        <v>32</v>
      </c>
      <c r="C64" s="11"/>
      <c r="D64" s="2" t="s">
        <v>121</v>
      </c>
      <c r="E64" s="11"/>
      <c r="F64" s="11">
        <v>26</v>
      </c>
      <c r="G64" s="11"/>
      <c r="H64" s="11" t="s">
        <v>149</v>
      </c>
      <c r="I64" s="12">
        <v>42773</v>
      </c>
      <c r="J64" s="11" t="s">
        <v>118</v>
      </c>
    </row>
    <row r="65" spans="2:10" ht="30" x14ac:dyDescent="0.25">
      <c r="B65" s="11"/>
      <c r="C65" s="11"/>
      <c r="D65" s="1" t="s">
        <v>16</v>
      </c>
      <c r="E65" s="11"/>
      <c r="F65" s="11"/>
      <c r="G65" s="11"/>
      <c r="H65" s="11"/>
      <c r="I65" s="12"/>
      <c r="J65" s="11"/>
    </row>
    <row r="66" spans="2:10" ht="30" x14ac:dyDescent="0.25">
      <c r="B66" s="11">
        <v>33</v>
      </c>
      <c r="C66" s="11"/>
      <c r="D66" s="2" t="s">
        <v>125</v>
      </c>
      <c r="E66" s="11"/>
      <c r="F66" s="11">
        <v>28</v>
      </c>
      <c r="G66" s="11"/>
      <c r="H66" s="11" t="s">
        <v>147</v>
      </c>
      <c r="I66" s="12">
        <v>42816</v>
      </c>
      <c r="J66" s="11" t="s">
        <v>118</v>
      </c>
    </row>
    <row r="67" spans="2:10" ht="30" x14ac:dyDescent="0.25">
      <c r="B67" s="11"/>
      <c r="C67" s="11"/>
      <c r="D67" s="1" t="s">
        <v>16</v>
      </c>
      <c r="E67" s="11"/>
      <c r="F67" s="11"/>
      <c r="G67" s="11"/>
      <c r="H67" s="11"/>
      <c r="I67" s="12"/>
      <c r="J67" s="11"/>
    </row>
    <row r="68" spans="2:10" ht="30" x14ac:dyDescent="0.25">
      <c r="B68" s="11">
        <v>34</v>
      </c>
      <c r="C68" s="11"/>
      <c r="D68" s="2" t="s">
        <v>132</v>
      </c>
      <c r="E68" s="11"/>
      <c r="F68" s="11">
        <v>23</v>
      </c>
      <c r="G68" s="11"/>
      <c r="H68" s="11" t="s">
        <v>170</v>
      </c>
      <c r="I68" s="12">
        <v>42773</v>
      </c>
      <c r="J68" s="11" t="s">
        <v>131</v>
      </c>
    </row>
    <row r="69" spans="2:10" ht="30" x14ac:dyDescent="0.25">
      <c r="B69" s="11"/>
      <c r="C69" s="11"/>
      <c r="D69" s="1" t="s">
        <v>37</v>
      </c>
      <c r="E69" s="11"/>
      <c r="F69" s="11"/>
      <c r="G69" s="11"/>
      <c r="H69" s="11"/>
      <c r="I69" s="12"/>
      <c r="J69" s="11"/>
    </row>
    <row r="70" spans="2:10" ht="30" x14ac:dyDescent="0.25">
      <c r="B70" s="11">
        <v>35</v>
      </c>
      <c r="C70" s="11"/>
      <c r="D70" s="2" t="s">
        <v>261</v>
      </c>
      <c r="E70" s="11"/>
      <c r="F70" s="11">
        <v>26</v>
      </c>
      <c r="G70" s="11"/>
      <c r="H70" s="11" t="s">
        <v>159</v>
      </c>
      <c r="I70" s="12">
        <v>42773</v>
      </c>
      <c r="J70" s="11" t="s">
        <v>153</v>
      </c>
    </row>
    <row r="71" spans="2:10" ht="30" x14ac:dyDescent="0.25">
      <c r="B71" s="11"/>
      <c r="C71" s="11"/>
      <c r="D71" s="1" t="s">
        <v>33</v>
      </c>
      <c r="E71" s="11"/>
      <c r="F71" s="11"/>
      <c r="G71" s="11"/>
      <c r="H71" s="11"/>
      <c r="I71" s="12"/>
      <c r="J71" s="11"/>
    </row>
    <row r="72" spans="2:10" ht="30" x14ac:dyDescent="0.25">
      <c r="B72" s="11">
        <v>36</v>
      </c>
      <c r="C72" s="11"/>
      <c r="D72" s="2" t="s">
        <v>262</v>
      </c>
      <c r="E72" s="11"/>
      <c r="F72" s="11">
        <v>21</v>
      </c>
      <c r="G72" s="11"/>
      <c r="H72" s="11" t="s">
        <v>159</v>
      </c>
      <c r="I72" s="12">
        <v>42773</v>
      </c>
      <c r="J72" s="11" t="s">
        <v>153</v>
      </c>
    </row>
    <row r="73" spans="2:10" ht="30" x14ac:dyDescent="0.25">
      <c r="B73" s="11"/>
      <c r="C73" s="11"/>
      <c r="D73" s="1" t="s">
        <v>16</v>
      </c>
      <c r="E73" s="11"/>
      <c r="F73" s="11"/>
      <c r="G73" s="11"/>
      <c r="H73" s="11"/>
      <c r="I73" s="12"/>
      <c r="J73" s="11"/>
    </row>
    <row r="74" spans="2:10" ht="30" x14ac:dyDescent="0.25">
      <c r="B74" s="11">
        <v>37</v>
      </c>
      <c r="C74" s="11"/>
      <c r="D74" s="2" t="s">
        <v>263</v>
      </c>
      <c r="E74" s="11"/>
      <c r="F74" s="11">
        <v>20</v>
      </c>
      <c r="G74" s="11"/>
      <c r="H74" s="11" t="s">
        <v>155</v>
      </c>
      <c r="I74" s="12">
        <v>42773</v>
      </c>
      <c r="J74" s="11" t="s">
        <v>153</v>
      </c>
    </row>
    <row r="75" spans="2:10" ht="30" x14ac:dyDescent="0.25">
      <c r="B75" s="11"/>
      <c r="C75" s="11"/>
      <c r="D75" s="1" t="s">
        <v>41</v>
      </c>
      <c r="E75" s="11"/>
      <c r="F75" s="11"/>
      <c r="G75" s="11"/>
      <c r="H75" s="11"/>
      <c r="I75" s="12"/>
      <c r="J75" s="11"/>
    </row>
    <row r="76" spans="2:10" ht="30" x14ac:dyDescent="0.25">
      <c r="B76" s="11">
        <v>38</v>
      </c>
      <c r="C76" s="11"/>
      <c r="D76" s="2" t="s">
        <v>264</v>
      </c>
      <c r="E76" s="11"/>
      <c r="F76" s="11">
        <v>27</v>
      </c>
      <c r="G76" s="11"/>
      <c r="H76" s="11" t="s">
        <v>238</v>
      </c>
      <c r="I76" s="12">
        <v>42773</v>
      </c>
      <c r="J76" s="11" t="s">
        <v>265</v>
      </c>
    </row>
    <row r="77" spans="2:10" ht="30" x14ac:dyDescent="0.25">
      <c r="B77" s="11"/>
      <c r="C77" s="11"/>
      <c r="D77" s="1" t="s">
        <v>33</v>
      </c>
      <c r="E77" s="11"/>
      <c r="F77" s="11"/>
      <c r="G77" s="11"/>
      <c r="H77" s="11"/>
      <c r="I77" s="12"/>
      <c r="J77" s="11"/>
    </row>
    <row r="78" spans="2:10" ht="30" x14ac:dyDescent="0.25">
      <c r="B78" s="11">
        <v>39</v>
      </c>
      <c r="C78" s="11"/>
      <c r="D78" s="2" t="s">
        <v>266</v>
      </c>
      <c r="E78" s="11"/>
      <c r="F78" s="11">
        <v>29</v>
      </c>
      <c r="G78" s="11"/>
      <c r="H78" s="11" t="s">
        <v>155</v>
      </c>
      <c r="I78" s="12">
        <v>42773</v>
      </c>
      <c r="J78" s="11" t="s">
        <v>160</v>
      </c>
    </row>
    <row r="79" spans="2:10" ht="30" x14ac:dyDescent="0.25">
      <c r="B79" s="11"/>
      <c r="C79" s="11"/>
      <c r="D79" s="1" t="s">
        <v>41</v>
      </c>
      <c r="E79" s="11"/>
      <c r="F79" s="11"/>
      <c r="G79" s="11"/>
      <c r="H79" s="11"/>
      <c r="I79" s="12"/>
      <c r="J79" s="11"/>
    </row>
    <row r="80" spans="2:10" ht="30" x14ac:dyDescent="0.25">
      <c r="B80" s="11">
        <v>40</v>
      </c>
      <c r="C80" s="11"/>
      <c r="D80" s="2" t="s">
        <v>267</v>
      </c>
      <c r="E80" s="11"/>
      <c r="F80" s="11">
        <v>29</v>
      </c>
      <c r="G80" s="11"/>
      <c r="H80" s="11" t="s">
        <v>155</v>
      </c>
      <c r="I80" s="12">
        <v>42773</v>
      </c>
      <c r="J80" s="11" t="s">
        <v>160</v>
      </c>
    </row>
    <row r="81" spans="2:10" ht="30" x14ac:dyDescent="0.25">
      <c r="B81" s="11"/>
      <c r="C81" s="11"/>
      <c r="D81" s="1" t="s">
        <v>48</v>
      </c>
      <c r="E81" s="11"/>
      <c r="F81" s="11"/>
      <c r="G81" s="11"/>
      <c r="H81" s="11"/>
      <c r="I81" s="12"/>
      <c r="J81" s="11"/>
    </row>
    <row r="82" spans="2:10" ht="30" x14ac:dyDescent="0.25">
      <c r="B82" s="11">
        <v>41</v>
      </c>
      <c r="C82" s="11"/>
      <c r="D82" s="2" t="s">
        <v>268</v>
      </c>
      <c r="E82" s="11"/>
      <c r="F82" s="11">
        <v>26</v>
      </c>
      <c r="G82" s="11"/>
      <c r="H82" s="11" t="s">
        <v>269</v>
      </c>
      <c r="I82" s="12">
        <v>42773</v>
      </c>
      <c r="J82" s="11" t="s">
        <v>166</v>
      </c>
    </row>
    <row r="83" spans="2:10" ht="30" x14ac:dyDescent="0.25">
      <c r="B83" s="11"/>
      <c r="C83" s="11"/>
      <c r="D83" s="1" t="s">
        <v>41</v>
      </c>
      <c r="E83" s="11"/>
      <c r="F83" s="11"/>
      <c r="G83" s="11"/>
      <c r="H83" s="11"/>
      <c r="I83" s="12"/>
      <c r="J83" s="11"/>
    </row>
    <row r="84" spans="2:10" ht="45" x14ac:dyDescent="0.25">
      <c r="B84" s="11">
        <v>42</v>
      </c>
      <c r="C84" s="11"/>
      <c r="D84" s="2" t="s">
        <v>270</v>
      </c>
      <c r="E84" s="11"/>
      <c r="F84" s="11">
        <v>29</v>
      </c>
      <c r="G84" s="11"/>
      <c r="H84" s="11" t="s">
        <v>162</v>
      </c>
      <c r="I84" s="12">
        <v>42773</v>
      </c>
      <c r="J84" s="11" t="s">
        <v>168</v>
      </c>
    </row>
    <row r="85" spans="2:10" ht="30" x14ac:dyDescent="0.25">
      <c r="B85" s="11"/>
      <c r="C85" s="11"/>
      <c r="D85" s="1" t="s">
        <v>33</v>
      </c>
      <c r="E85" s="11"/>
      <c r="F85" s="11"/>
      <c r="G85" s="11"/>
      <c r="H85" s="11"/>
      <c r="I85" s="12"/>
      <c r="J85" s="11"/>
    </row>
    <row r="86" spans="2:10" ht="30" x14ac:dyDescent="0.25">
      <c r="B86" s="11">
        <v>43</v>
      </c>
      <c r="C86" s="11"/>
      <c r="D86" s="2" t="s">
        <v>271</v>
      </c>
      <c r="E86" s="11"/>
      <c r="F86" s="11">
        <v>29</v>
      </c>
      <c r="G86" s="11"/>
      <c r="H86" s="11" t="s">
        <v>162</v>
      </c>
      <c r="I86" s="12">
        <v>42773</v>
      </c>
      <c r="J86" s="11" t="s">
        <v>168</v>
      </c>
    </row>
    <row r="87" spans="2:10" ht="30" x14ac:dyDescent="0.25">
      <c r="B87" s="11"/>
      <c r="C87" s="11"/>
      <c r="D87" s="1" t="s">
        <v>37</v>
      </c>
      <c r="E87" s="11"/>
      <c r="F87" s="11"/>
      <c r="G87" s="11"/>
      <c r="H87" s="11"/>
      <c r="I87" s="12"/>
      <c r="J87" s="11"/>
    </row>
    <row r="88" spans="2:10" ht="30" x14ac:dyDescent="0.25">
      <c r="B88" s="11">
        <v>44</v>
      </c>
      <c r="C88" s="11"/>
      <c r="D88" s="2" t="s">
        <v>272</v>
      </c>
      <c r="E88" s="11"/>
      <c r="F88" s="11">
        <v>27</v>
      </c>
      <c r="G88" s="11"/>
      <c r="H88" s="11" t="s">
        <v>155</v>
      </c>
      <c r="I88" s="12">
        <v>42773</v>
      </c>
      <c r="J88" s="11" t="s">
        <v>168</v>
      </c>
    </row>
    <row r="89" spans="2:10" ht="30" x14ac:dyDescent="0.25">
      <c r="B89" s="11"/>
      <c r="C89" s="11"/>
      <c r="D89" s="1" t="s">
        <v>41</v>
      </c>
      <c r="E89" s="11"/>
      <c r="F89" s="11"/>
      <c r="G89" s="11"/>
      <c r="H89" s="11"/>
      <c r="I89" s="12"/>
      <c r="J89" s="11"/>
    </row>
    <row r="90" spans="2:10" ht="30" x14ac:dyDescent="0.25">
      <c r="B90" s="11">
        <v>45</v>
      </c>
      <c r="C90" s="11"/>
      <c r="D90" s="2" t="s">
        <v>273</v>
      </c>
      <c r="E90" s="11"/>
      <c r="F90" s="11">
        <v>27</v>
      </c>
      <c r="G90" s="11"/>
      <c r="H90" s="11" t="s">
        <v>155</v>
      </c>
      <c r="I90" s="12">
        <v>42773</v>
      </c>
      <c r="J90" s="11" t="s">
        <v>168</v>
      </c>
    </row>
    <row r="91" spans="2:10" ht="30" x14ac:dyDescent="0.25">
      <c r="B91" s="11"/>
      <c r="C91" s="11"/>
      <c r="D91" s="1" t="s">
        <v>41</v>
      </c>
      <c r="E91" s="11"/>
      <c r="F91" s="11"/>
      <c r="G91" s="11"/>
      <c r="H91" s="11"/>
      <c r="I91" s="12"/>
      <c r="J91" s="11"/>
    </row>
    <row r="92" spans="2:10" x14ac:dyDescent="0.25">
      <c r="B92" s="11">
        <v>46</v>
      </c>
      <c r="C92" s="11"/>
      <c r="D92" s="2" t="s">
        <v>274</v>
      </c>
      <c r="E92" s="11"/>
      <c r="F92" s="11">
        <v>26</v>
      </c>
      <c r="G92" s="11"/>
      <c r="H92" s="11" t="s">
        <v>172</v>
      </c>
      <c r="I92" s="12">
        <v>42773</v>
      </c>
      <c r="J92" s="11" t="s">
        <v>168</v>
      </c>
    </row>
    <row r="93" spans="2:10" ht="30" x14ac:dyDescent="0.25">
      <c r="B93" s="11"/>
      <c r="C93" s="11"/>
      <c r="D93" s="1" t="s">
        <v>16</v>
      </c>
      <c r="E93" s="11"/>
      <c r="F93" s="11"/>
      <c r="G93" s="11"/>
      <c r="H93" s="11"/>
      <c r="I93" s="12"/>
      <c r="J93" s="11"/>
    </row>
    <row r="94" spans="2:10" ht="30" x14ac:dyDescent="0.25">
      <c r="B94" s="11">
        <v>47</v>
      </c>
      <c r="C94" s="11"/>
      <c r="D94" s="2" t="s">
        <v>275</v>
      </c>
      <c r="E94" s="11"/>
      <c r="F94" s="11">
        <v>23</v>
      </c>
      <c r="G94" s="11"/>
      <c r="H94" s="11" t="s">
        <v>238</v>
      </c>
      <c r="I94" s="12">
        <v>42773</v>
      </c>
      <c r="J94" s="11" t="s">
        <v>168</v>
      </c>
    </row>
    <row r="95" spans="2:10" ht="30" x14ac:dyDescent="0.25">
      <c r="B95" s="11"/>
      <c r="C95" s="11"/>
      <c r="D95" s="1" t="s">
        <v>48</v>
      </c>
      <c r="E95" s="11"/>
      <c r="F95" s="11"/>
      <c r="G95" s="11"/>
      <c r="H95" s="11"/>
      <c r="I95" s="12"/>
      <c r="J95" s="11"/>
    </row>
    <row r="96" spans="2:10" ht="45" x14ac:dyDescent="0.25">
      <c r="B96" s="11">
        <v>48</v>
      </c>
      <c r="C96" s="11"/>
      <c r="D96" s="2" t="s">
        <v>276</v>
      </c>
      <c r="E96" s="11"/>
      <c r="F96" s="11">
        <v>21</v>
      </c>
      <c r="G96" s="11"/>
      <c r="H96" s="11" t="s">
        <v>172</v>
      </c>
      <c r="I96" s="12">
        <v>42773</v>
      </c>
      <c r="J96" s="11" t="s">
        <v>168</v>
      </c>
    </row>
    <row r="97" spans="2:10" ht="30" x14ac:dyDescent="0.25">
      <c r="B97" s="11"/>
      <c r="C97" s="11"/>
      <c r="D97" s="1" t="s">
        <v>33</v>
      </c>
      <c r="E97" s="11"/>
      <c r="F97" s="11"/>
      <c r="G97" s="11"/>
      <c r="H97" s="11"/>
      <c r="I97" s="12"/>
      <c r="J97" s="11"/>
    </row>
    <row r="98" spans="2:10" x14ac:dyDescent="0.25">
      <c r="B98" s="11">
        <v>49</v>
      </c>
      <c r="C98" s="11"/>
      <c r="D98" s="2" t="s">
        <v>277</v>
      </c>
      <c r="E98" s="11"/>
      <c r="F98" s="11">
        <v>17</v>
      </c>
      <c r="G98" s="11"/>
      <c r="H98" s="11" t="s">
        <v>172</v>
      </c>
      <c r="I98" s="12">
        <v>42816</v>
      </c>
      <c r="J98" s="11" t="s">
        <v>168</v>
      </c>
    </row>
    <row r="99" spans="2:10" ht="30" x14ac:dyDescent="0.25">
      <c r="B99" s="11"/>
      <c r="C99" s="11"/>
      <c r="D99" s="1" t="s">
        <v>41</v>
      </c>
      <c r="E99" s="11"/>
      <c r="F99" s="11"/>
      <c r="G99" s="11"/>
      <c r="H99" s="11"/>
      <c r="I99" s="12"/>
      <c r="J99" s="11"/>
    </row>
    <row r="100" spans="2:10" x14ac:dyDescent="0.25">
      <c r="B100" s="11">
        <v>50</v>
      </c>
      <c r="C100" s="11"/>
      <c r="D100" s="2" t="s">
        <v>278</v>
      </c>
      <c r="E100" s="11"/>
      <c r="F100" s="11">
        <v>28</v>
      </c>
      <c r="G100" s="11"/>
      <c r="H100" s="11" t="s">
        <v>45</v>
      </c>
      <c r="I100" s="12">
        <v>42773</v>
      </c>
      <c r="J100" s="11" t="s">
        <v>179</v>
      </c>
    </row>
    <row r="101" spans="2:10" ht="30" x14ac:dyDescent="0.25">
      <c r="B101" s="11"/>
      <c r="C101" s="11"/>
      <c r="D101" s="1" t="s">
        <v>16</v>
      </c>
      <c r="E101" s="11"/>
      <c r="F101" s="11"/>
      <c r="G101" s="11"/>
      <c r="H101" s="11"/>
      <c r="I101" s="12"/>
      <c r="J101" s="11"/>
    </row>
    <row r="102" spans="2:10" ht="30" x14ac:dyDescent="0.25">
      <c r="B102" s="11">
        <v>51</v>
      </c>
      <c r="C102" s="11"/>
      <c r="D102" s="2" t="s">
        <v>279</v>
      </c>
      <c r="E102" s="11"/>
      <c r="F102" s="11">
        <v>27</v>
      </c>
      <c r="G102" s="11"/>
      <c r="H102" s="11" t="s">
        <v>220</v>
      </c>
      <c r="I102" s="12">
        <v>42773</v>
      </c>
      <c r="J102" s="11" t="s">
        <v>179</v>
      </c>
    </row>
    <row r="103" spans="2:10" ht="30" x14ac:dyDescent="0.25">
      <c r="B103" s="11"/>
      <c r="C103" s="11"/>
      <c r="D103" s="1" t="s">
        <v>37</v>
      </c>
      <c r="E103" s="11"/>
      <c r="F103" s="11"/>
      <c r="G103" s="11"/>
      <c r="H103" s="11"/>
      <c r="I103" s="12"/>
      <c r="J103" s="11"/>
    </row>
    <row r="104" spans="2:10" ht="30" x14ac:dyDescent="0.25">
      <c r="B104" s="11">
        <v>52</v>
      </c>
      <c r="C104" s="11"/>
      <c r="D104" s="2" t="s">
        <v>280</v>
      </c>
      <c r="E104" s="11"/>
      <c r="F104" s="11">
        <v>28</v>
      </c>
      <c r="G104" s="11"/>
      <c r="H104" s="11" t="s">
        <v>165</v>
      </c>
      <c r="I104" s="12">
        <v>42773</v>
      </c>
      <c r="J104" s="11" t="s">
        <v>179</v>
      </c>
    </row>
    <row r="105" spans="2:10" ht="30" x14ac:dyDescent="0.25">
      <c r="B105" s="11"/>
      <c r="C105" s="11"/>
      <c r="D105" s="1" t="s">
        <v>41</v>
      </c>
      <c r="E105" s="11"/>
      <c r="F105" s="11"/>
      <c r="G105" s="11"/>
      <c r="H105" s="11"/>
      <c r="I105" s="12"/>
      <c r="J105" s="11"/>
    </row>
    <row r="106" spans="2:10" ht="30" x14ac:dyDescent="0.25">
      <c r="B106" s="11">
        <v>53</v>
      </c>
      <c r="C106" s="11"/>
      <c r="D106" s="2" t="s">
        <v>281</v>
      </c>
      <c r="E106" s="11"/>
      <c r="F106" s="11">
        <v>25</v>
      </c>
      <c r="G106" s="11"/>
      <c r="H106" s="11" t="s">
        <v>220</v>
      </c>
      <c r="I106" s="12">
        <v>42816</v>
      </c>
      <c r="J106" s="11" t="s">
        <v>179</v>
      </c>
    </row>
    <row r="107" spans="2:10" ht="30" x14ac:dyDescent="0.25">
      <c r="B107" s="11"/>
      <c r="C107" s="11"/>
      <c r="D107" s="1" t="s">
        <v>16</v>
      </c>
      <c r="E107" s="11"/>
      <c r="F107" s="11"/>
      <c r="G107" s="11"/>
      <c r="H107" s="11"/>
      <c r="I107" s="12"/>
      <c r="J107" s="11"/>
    </row>
    <row r="108" spans="2:10" ht="30" x14ac:dyDescent="0.25">
      <c r="B108" s="11">
        <v>54</v>
      </c>
      <c r="C108" s="11"/>
      <c r="D108" s="2" t="s">
        <v>282</v>
      </c>
      <c r="E108" s="11"/>
      <c r="F108" s="11">
        <v>23</v>
      </c>
      <c r="G108" s="11"/>
      <c r="H108" s="11" t="s">
        <v>220</v>
      </c>
      <c r="I108" s="12">
        <v>42773</v>
      </c>
      <c r="J108" s="11" t="s">
        <v>179</v>
      </c>
    </row>
    <row r="109" spans="2:10" ht="30" x14ac:dyDescent="0.25">
      <c r="B109" s="11"/>
      <c r="C109" s="11"/>
      <c r="D109" s="1" t="s">
        <v>41</v>
      </c>
      <c r="E109" s="11"/>
      <c r="F109" s="11"/>
      <c r="G109" s="11"/>
      <c r="H109" s="11"/>
      <c r="I109" s="12"/>
      <c r="J109" s="11"/>
    </row>
    <row r="110" spans="2:10" ht="30" x14ac:dyDescent="0.25">
      <c r="B110" s="11">
        <v>55</v>
      </c>
      <c r="C110" s="11"/>
      <c r="D110" s="2" t="s">
        <v>283</v>
      </c>
      <c r="E110" s="11"/>
      <c r="F110" s="11">
        <v>29</v>
      </c>
      <c r="G110" s="11"/>
      <c r="H110" s="11" t="s">
        <v>207</v>
      </c>
      <c r="I110" s="12">
        <v>42773</v>
      </c>
      <c r="J110" s="11" t="s">
        <v>185</v>
      </c>
    </row>
    <row r="111" spans="2:10" ht="30" x14ac:dyDescent="0.25">
      <c r="B111" s="11"/>
      <c r="C111" s="11"/>
      <c r="D111" s="1" t="s">
        <v>16</v>
      </c>
      <c r="E111" s="11"/>
      <c r="F111" s="11"/>
      <c r="G111" s="11"/>
      <c r="H111" s="11"/>
      <c r="I111" s="12"/>
      <c r="J111" s="11"/>
    </row>
    <row r="112" spans="2:10" x14ac:dyDescent="0.25">
      <c r="B112" s="11">
        <v>56</v>
      </c>
      <c r="C112" s="11"/>
      <c r="D112" s="2" t="s">
        <v>284</v>
      </c>
      <c r="E112" s="11"/>
      <c r="F112" s="11">
        <v>31</v>
      </c>
      <c r="G112" s="11"/>
      <c r="H112" s="11" t="s">
        <v>159</v>
      </c>
      <c r="I112" s="12">
        <v>42773</v>
      </c>
      <c r="J112" s="11" t="s">
        <v>185</v>
      </c>
    </row>
    <row r="113" spans="2:10" ht="30" x14ac:dyDescent="0.25">
      <c r="B113" s="11"/>
      <c r="C113" s="11"/>
      <c r="D113" s="1" t="s">
        <v>37</v>
      </c>
      <c r="E113" s="11"/>
      <c r="F113" s="11"/>
      <c r="G113" s="11"/>
      <c r="H113" s="11"/>
      <c r="I113" s="12"/>
      <c r="J113" s="11"/>
    </row>
    <row r="114" spans="2:10" ht="30" x14ac:dyDescent="0.25">
      <c r="B114" s="11">
        <v>57</v>
      </c>
      <c r="C114" s="11"/>
      <c r="D114" s="2" t="s">
        <v>285</v>
      </c>
      <c r="E114" s="11"/>
      <c r="F114" s="11">
        <v>27</v>
      </c>
      <c r="G114" s="11"/>
      <c r="H114" s="11" t="s">
        <v>207</v>
      </c>
      <c r="I114" s="12">
        <v>42816</v>
      </c>
      <c r="J114" s="11" t="s">
        <v>185</v>
      </c>
    </row>
    <row r="115" spans="2:10" ht="30" x14ac:dyDescent="0.25">
      <c r="B115" s="11"/>
      <c r="C115" s="11"/>
      <c r="D115" s="1" t="s">
        <v>16</v>
      </c>
      <c r="E115" s="11"/>
      <c r="F115" s="11"/>
      <c r="G115" s="11"/>
      <c r="H115" s="11"/>
      <c r="I115" s="12"/>
      <c r="J115" s="11"/>
    </row>
    <row r="116" spans="2:10" ht="30" x14ac:dyDescent="0.25">
      <c r="B116" s="11">
        <v>58</v>
      </c>
      <c r="C116" s="11"/>
      <c r="D116" s="2" t="s">
        <v>286</v>
      </c>
      <c r="E116" s="11"/>
      <c r="F116" s="11">
        <v>27</v>
      </c>
      <c r="G116" s="11"/>
      <c r="H116" s="11" t="s">
        <v>207</v>
      </c>
      <c r="I116" s="12">
        <v>42773</v>
      </c>
      <c r="J116" s="11" t="s">
        <v>185</v>
      </c>
    </row>
    <row r="117" spans="2:10" ht="30" x14ac:dyDescent="0.25">
      <c r="B117" s="11"/>
      <c r="C117" s="11"/>
      <c r="D117" s="1" t="s">
        <v>33</v>
      </c>
      <c r="E117" s="11"/>
      <c r="F117" s="11"/>
      <c r="G117" s="11"/>
      <c r="H117" s="11"/>
      <c r="I117" s="12"/>
      <c r="J117" s="11"/>
    </row>
    <row r="118" spans="2:10" ht="30" x14ac:dyDescent="0.25">
      <c r="B118" s="11">
        <v>59</v>
      </c>
      <c r="C118" s="11"/>
      <c r="D118" s="2" t="s">
        <v>287</v>
      </c>
      <c r="E118" s="11"/>
      <c r="F118" s="11">
        <v>27</v>
      </c>
      <c r="G118" s="11"/>
      <c r="H118" s="11" t="s">
        <v>162</v>
      </c>
      <c r="I118" s="12">
        <v>42773</v>
      </c>
      <c r="J118" s="11" t="s">
        <v>185</v>
      </c>
    </row>
    <row r="119" spans="2:10" ht="30" x14ac:dyDescent="0.25">
      <c r="B119" s="11"/>
      <c r="C119" s="11"/>
      <c r="D119" s="1" t="s">
        <v>16</v>
      </c>
      <c r="E119" s="11"/>
      <c r="F119" s="11"/>
      <c r="G119" s="11"/>
      <c r="H119" s="11"/>
      <c r="I119" s="12"/>
      <c r="J119" s="11"/>
    </row>
    <row r="120" spans="2:10" ht="30" x14ac:dyDescent="0.25">
      <c r="B120" s="11">
        <v>60</v>
      </c>
      <c r="C120" s="11"/>
      <c r="D120" s="2" t="s">
        <v>288</v>
      </c>
      <c r="E120" s="11"/>
      <c r="F120" s="11">
        <v>25</v>
      </c>
      <c r="G120" s="11"/>
      <c r="H120" s="11" t="s">
        <v>207</v>
      </c>
      <c r="I120" s="12">
        <v>42773</v>
      </c>
      <c r="J120" s="11" t="s">
        <v>185</v>
      </c>
    </row>
    <row r="121" spans="2:10" ht="30" x14ac:dyDescent="0.25">
      <c r="B121" s="11"/>
      <c r="C121" s="11"/>
      <c r="D121" s="1" t="s">
        <v>33</v>
      </c>
      <c r="E121" s="11"/>
      <c r="F121" s="11"/>
      <c r="G121" s="11"/>
      <c r="H121" s="11"/>
      <c r="I121" s="12"/>
      <c r="J121" s="11"/>
    </row>
    <row r="122" spans="2:10" ht="30" x14ac:dyDescent="0.25">
      <c r="B122" s="11">
        <v>61</v>
      </c>
      <c r="C122" s="11"/>
      <c r="D122" s="2" t="s">
        <v>289</v>
      </c>
      <c r="E122" s="11"/>
      <c r="F122" s="11">
        <v>25</v>
      </c>
      <c r="G122" s="11"/>
      <c r="H122" s="11" t="s">
        <v>207</v>
      </c>
      <c r="I122" s="12">
        <v>42773</v>
      </c>
      <c r="J122" s="11" t="s">
        <v>185</v>
      </c>
    </row>
    <row r="123" spans="2:10" ht="30" x14ac:dyDescent="0.25">
      <c r="B123" s="11"/>
      <c r="C123" s="11"/>
      <c r="D123" s="1" t="s">
        <v>16</v>
      </c>
      <c r="E123" s="11"/>
      <c r="F123" s="11"/>
      <c r="G123" s="11"/>
      <c r="H123" s="11"/>
      <c r="I123" s="12"/>
      <c r="J123" s="11"/>
    </row>
    <row r="124" spans="2:10" ht="30" x14ac:dyDescent="0.25">
      <c r="B124" s="11">
        <v>62</v>
      </c>
      <c r="C124" s="11"/>
      <c r="D124" s="2" t="s">
        <v>290</v>
      </c>
      <c r="E124" s="11"/>
      <c r="F124" s="11">
        <v>24</v>
      </c>
      <c r="G124" s="11"/>
      <c r="H124" s="11" t="s">
        <v>207</v>
      </c>
      <c r="I124" s="12">
        <v>42773</v>
      </c>
      <c r="J124" s="11" t="s">
        <v>185</v>
      </c>
    </row>
    <row r="125" spans="2:10" ht="30" x14ac:dyDescent="0.25">
      <c r="B125" s="11"/>
      <c r="C125" s="11"/>
      <c r="D125" s="1" t="s">
        <v>33</v>
      </c>
      <c r="E125" s="11"/>
      <c r="F125" s="11"/>
      <c r="G125" s="11"/>
      <c r="H125" s="11"/>
      <c r="I125" s="12"/>
      <c r="J125" s="11"/>
    </row>
    <row r="126" spans="2:10" ht="30" x14ac:dyDescent="0.25">
      <c r="B126" s="11">
        <v>63</v>
      </c>
      <c r="C126" s="11"/>
      <c r="D126" s="2" t="s">
        <v>291</v>
      </c>
      <c r="E126" s="11"/>
      <c r="F126" s="11">
        <v>21</v>
      </c>
      <c r="G126" s="11"/>
      <c r="H126" s="11" t="s">
        <v>207</v>
      </c>
      <c r="I126" s="12">
        <v>42773</v>
      </c>
      <c r="J126" s="11" t="s">
        <v>185</v>
      </c>
    </row>
    <row r="127" spans="2:10" ht="30" x14ac:dyDescent="0.25">
      <c r="B127" s="11"/>
      <c r="C127" s="11"/>
      <c r="D127" s="1" t="s">
        <v>16</v>
      </c>
      <c r="E127" s="11"/>
      <c r="F127" s="11"/>
      <c r="G127" s="11"/>
      <c r="H127" s="11"/>
      <c r="I127" s="12"/>
      <c r="J127" s="11"/>
    </row>
    <row r="128" spans="2:10" ht="30" x14ac:dyDescent="0.25">
      <c r="B128" s="11">
        <v>64</v>
      </c>
      <c r="C128" s="11"/>
      <c r="D128" s="2" t="s">
        <v>292</v>
      </c>
      <c r="E128" s="11"/>
      <c r="F128" s="11">
        <v>22</v>
      </c>
      <c r="G128" s="11"/>
      <c r="H128" s="11" t="s">
        <v>220</v>
      </c>
      <c r="I128" s="12">
        <v>42773</v>
      </c>
      <c r="J128" s="11" t="s">
        <v>185</v>
      </c>
    </row>
    <row r="129" spans="2:10" ht="30" x14ac:dyDescent="0.25">
      <c r="B129" s="11"/>
      <c r="C129" s="11"/>
      <c r="D129" s="1" t="s">
        <v>41</v>
      </c>
      <c r="E129" s="11"/>
      <c r="F129" s="11"/>
      <c r="G129" s="11"/>
      <c r="H129" s="11"/>
      <c r="I129" s="12"/>
      <c r="J129" s="11"/>
    </row>
    <row r="130" spans="2:10" ht="30" x14ac:dyDescent="0.25">
      <c r="B130" s="11">
        <v>65</v>
      </c>
      <c r="C130" s="11"/>
      <c r="D130" s="2" t="s">
        <v>293</v>
      </c>
      <c r="E130" s="11"/>
      <c r="F130" s="11">
        <v>24</v>
      </c>
      <c r="G130" s="11"/>
      <c r="H130" s="11" t="s">
        <v>162</v>
      </c>
      <c r="I130" s="12">
        <v>42773</v>
      </c>
      <c r="J130" s="11" t="s">
        <v>189</v>
      </c>
    </row>
    <row r="131" spans="2:10" ht="30" x14ac:dyDescent="0.25">
      <c r="B131" s="11"/>
      <c r="C131" s="11"/>
      <c r="D131" s="1" t="s">
        <v>37</v>
      </c>
      <c r="E131" s="11"/>
      <c r="F131" s="11"/>
      <c r="G131" s="11"/>
      <c r="H131" s="11"/>
      <c r="I131" s="12"/>
      <c r="J131" s="11"/>
    </row>
    <row r="132" spans="2:10" x14ac:dyDescent="0.25">
      <c r="B132" s="11">
        <v>66</v>
      </c>
      <c r="C132" s="11"/>
      <c r="D132" s="2" t="s">
        <v>294</v>
      </c>
      <c r="E132" s="11"/>
      <c r="F132" s="11">
        <v>35</v>
      </c>
      <c r="G132" s="11"/>
      <c r="H132" s="11" t="s">
        <v>137</v>
      </c>
      <c r="I132" s="12">
        <v>42773</v>
      </c>
      <c r="J132" s="11" t="s">
        <v>189</v>
      </c>
    </row>
    <row r="133" spans="2:10" ht="30" x14ac:dyDescent="0.25">
      <c r="B133" s="11"/>
      <c r="C133" s="11"/>
      <c r="D133" s="1" t="s">
        <v>33</v>
      </c>
      <c r="E133" s="11"/>
      <c r="F133" s="11"/>
      <c r="G133" s="11"/>
      <c r="H133" s="11"/>
      <c r="I133" s="12"/>
      <c r="J133" s="11"/>
    </row>
    <row r="134" spans="2:10" ht="45" x14ac:dyDescent="0.25">
      <c r="B134" s="11">
        <v>67</v>
      </c>
      <c r="C134" s="11"/>
      <c r="D134" s="2" t="s">
        <v>295</v>
      </c>
      <c r="E134" s="11"/>
      <c r="F134" s="11">
        <v>29</v>
      </c>
      <c r="G134" s="11"/>
      <c r="H134" s="11" t="s">
        <v>172</v>
      </c>
      <c r="I134" s="12">
        <v>42773</v>
      </c>
      <c r="J134" s="11" t="s">
        <v>189</v>
      </c>
    </row>
    <row r="135" spans="2:10" ht="30" x14ac:dyDescent="0.25">
      <c r="B135" s="11"/>
      <c r="C135" s="11"/>
      <c r="D135" s="1" t="s">
        <v>33</v>
      </c>
      <c r="E135" s="11"/>
      <c r="F135" s="11"/>
      <c r="G135" s="11"/>
      <c r="H135" s="11"/>
      <c r="I135" s="12"/>
      <c r="J135" s="11"/>
    </row>
    <row r="136" spans="2:10" ht="30" x14ac:dyDescent="0.25">
      <c r="B136" s="11">
        <v>68</v>
      </c>
      <c r="C136" s="11"/>
      <c r="D136" s="2" t="s">
        <v>296</v>
      </c>
      <c r="E136" s="11"/>
      <c r="F136" s="11">
        <v>28</v>
      </c>
      <c r="G136" s="11"/>
      <c r="H136" s="11" t="s">
        <v>155</v>
      </c>
      <c r="I136" s="12">
        <v>42773</v>
      </c>
      <c r="J136" s="11" t="s">
        <v>189</v>
      </c>
    </row>
    <row r="137" spans="2:10" ht="30" x14ac:dyDescent="0.25">
      <c r="B137" s="11"/>
      <c r="C137" s="11"/>
      <c r="D137" s="1" t="s">
        <v>41</v>
      </c>
      <c r="E137" s="11"/>
      <c r="F137" s="11"/>
      <c r="G137" s="11"/>
      <c r="H137" s="11"/>
      <c r="I137" s="12"/>
      <c r="J137" s="11"/>
    </row>
    <row r="138" spans="2:10" ht="30" x14ac:dyDescent="0.25">
      <c r="B138" s="11">
        <v>69</v>
      </c>
      <c r="C138" s="11"/>
      <c r="D138" s="2" t="s">
        <v>297</v>
      </c>
      <c r="E138" s="11"/>
      <c r="F138" s="11">
        <v>23</v>
      </c>
      <c r="G138" s="11"/>
      <c r="H138" s="11" t="s">
        <v>191</v>
      </c>
      <c r="I138" s="12">
        <v>42773</v>
      </c>
      <c r="J138" s="11" t="s">
        <v>189</v>
      </c>
    </row>
    <row r="139" spans="2:10" ht="30" x14ac:dyDescent="0.25">
      <c r="B139" s="11"/>
      <c r="C139" s="11"/>
      <c r="D139" s="1" t="s">
        <v>16</v>
      </c>
      <c r="E139" s="11"/>
      <c r="F139" s="11"/>
      <c r="G139" s="11"/>
      <c r="H139" s="11"/>
      <c r="I139" s="12"/>
      <c r="J139" s="11"/>
    </row>
    <row r="140" spans="2:10" x14ac:dyDescent="0.25">
      <c r="B140" s="11">
        <v>70</v>
      </c>
      <c r="C140" s="11"/>
      <c r="D140" s="2" t="s">
        <v>298</v>
      </c>
      <c r="E140" s="11"/>
      <c r="F140" s="11">
        <v>30</v>
      </c>
      <c r="G140" s="11"/>
      <c r="H140" s="11" t="s">
        <v>203</v>
      </c>
      <c r="I140" s="12">
        <v>42773</v>
      </c>
      <c r="J140" s="11" t="s">
        <v>198</v>
      </c>
    </row>
    <row r="141" spans="2:10" ht="30" x14ac:dyDescent="0.25">
      <c r="B141" s="11"/>
      <c r="C141" s="11"/>
      <c r="D141" s="1" t="s">
        <v>37</v>
      </c>
      <c r="E141" s="11"/>
      <c r="F141" s="11"/>
      <c r="G141" s="11"/>
      <c r="H141" s="11"/>
      <c r="I141" s="12"/>
      <c r="J141" s="11"/>
    </row>
    <row r="142" spans="2:10" x14ac:dyDescent="0.25">
      <c r="B142" s="11">
        <v>71</v>
      </c>
      <c r="C142" s="11"/>
      <c r="D142" s="2" t="s">
        <v>299</v>
      </c>
      <c r="E142" s="11"/>
      <c r="F142" s="11">
        <v>27</v>
      </c>
      <c r="G142" s="11"/>
      <c r="H142" s="11" t="s">
        <v>220</v>
      </c>
      <c r="I142" s="12">
        <v>42773</v>
      </c>
      <c r="J142" s="11" t="s">
        <v>198</v>
      </c>
    </row>
    <row r="143" spans="2:10" ht="30" x14ac:dyDescent="0.25">
      <c r="B143" s="11"/>
      <c r="C143" s="11"/>
      <c r="D143" s="1" t="s">
        <v>16</v>
      </c>
      <c r="E143" s="11"/>
      <c r="F143" s="11"/>
      <c r="G143" s="11"/>
      <c r="H143" s="11"/>
      <c r="I143" s="12"/>
      <c r="J143" s="11"/>
    </row>
    <row r="144" spans="2:10" ht="30" x14ac:dyDescent="0.25">
      <c r="B144" s="11">
        <v>72</v>
      </c>
      <c r="C144" s="11"/>
      <c r="D144" s="2" t="s">
        <v>300</v>
      </c>
      <c r="E144" s="11"/>
      <c r="F144" s="11">
        <v>28</v>
      </c>
      <c r="G144" s="11"/>
      <c r="H144" s="11" t="s">
        <v>203</v>
      </c>
      <c r="I144" s="12">
        <v>42773</v>
      </c>
      <c r="J144" s="11" t="s">
        <v>198</v>
      </c>
    </row>
    <row r="145" spans="2:10" ht="30" x14ac:dyDescent="0.25">
      <c r="B145" s="11"/>
      <c r="C145" s="11"/>
      <c r="D145" s="1" t="s">
        <v>16</v>
      </c>
      <c r="E145" s="11"/>
      <c r="F145" s="11"/>
      <c r="G145" s="11"/>
      <c r="H145" s="11"/>
      <c r="I145" s="12"/>
      <c r="J145" s="11"/>
    </row>
    <row r="146" spans="2:10" ht="30" x14ac:dyDescent="0.25">
      <c r="B146" s="11">
        <v>73</v>
      </c>
      <c r="C146" s="11"/>
      <c r="D146" s="2" t="s">
        <v>301</v>
      </c>
      <c r="E146" s="11"/>
      <c r="F146" s="11">
        <v>27</v>
      </c>
      <c r="G146" s="11"/>
      <c r="H146" s="11" t="s">
        <v>203</v>
      </c>
      <c r="I146" s="12">
        <v>42773</v>
      </c>
      <c r="J146" s="11" t="s">
        <v>198</v>
      </c>
    </row>
    <row r="147" spans="2:10" ht="30" x14ac:dyDescent="0.25">
      <c r="B147" s="11"/>
      <c r="C147" s="11"/>
      <c r="D147" s="1" t="s">
        <v>33</v>
      </c>
      <c r="E147" s="11"/>
      <c r="F147" s="11"/>
      <c r="G147" s="11"/>
      <c r="H147" s="11"/>
      <c r="I147" s="12"/>
      <c r="J147" s="11"/>
    </row>
    <row r="148" spans="2:10" ht="30" x14ac:dyDescent="0.25">
      <c r="B148" s="11">
        <v>74</v>
      </c>
      <c r="C148" s="11"/>
      <c r="D148" s="2" t="s">
        <v>302</v>
      </c>
      <c r="E148" s="11"/>
      <c r="F148" s="11">
        <v>20</v>
      </c>
      <c r="G148" s="11"/>
      <c r="H148" s="11" t="s">
        <v>203</v>
      </c>
      <c r="I148" s="12">
        <v>42773</v>
      </c>
      <c r="J148" s="11" t="s">
        <v>198</v>
      </c>
    </row>
    <row r="149" spans="2:10" ht="30" x14ac:dyDescent="0.25">
      <c r="B149" s="11"/>
      <c r="C149" s="11"/>
      <c r="D149" s="1" t="s">
        <v>16</v>
      </c>
      <c r="E149" s="11"/>
      <c r="F149" s="11"/>
      <c r="G149" s="11"/>
      <c r="H149" s="11"/>
      <c r="I149" s="12"/>
      <c r="J149" s="11"/>
    </row>
    <row r="150" spans="2:10" ht="30" x14ac:dyDescent="0.25">
      <c r="B150" s="11">
        <v>75</v>
      </c>
      <c r="C150" s="11"/>
      <c r="D150" s="2" t="s">
        <v>303</v>
      </c>
      <c r="E150" s="11"/>
      <c r="F150" s="11">
        <v>25</v>
      </c>
      <c r="G150" s="11"/>
      <c r="H150" s="11" t="s">
        <v>191</v>
      </c>
      <c r="I150" s="12">
        <v>42773</v>
      </c>
      <c r="J150" s="11" t="s">
        <v>304</v>
      </c>
    </row>
    <row r="151" spans="2:10" ht="30" x14ac:dyDescent="0.25">
      <c r="B151" s="11"/>
      <c r="C151" s="11"/>
      <c r="D151" s="1" t="s">
        <v>37</v>
      </c>
      <c r="E151" s="11"/>
      <c r="F151" s="11"/>
      <c r="G151" s="11"/>
      <c r="H151" s="11"/>
      <c r="I151" s="12"/>
      <c r="J151" s="11"/>
    </row>
    <row r="152" spans="2:10" x14ac:dyDescent="0.25">
      <c r="B152" s="11">
        <v>76</v>
      </c>
      <c r="C152" s="11"/>
      <c r="D152" s="2" t="s">
        <v>305</v>
      </c>
      <c r="E152" s="11"/>
      <c r="F152" s="11">
        <v>28</v>
      </c>
      <c r="G152" s="11"/>
      <c r="H152" s="11" t="s">
        <v>172</v>
      </c>
      <c r="I152" s="12">
        <v>42773</v>
      </c>
      <c r="J152" s="11" t="s">
        <v>304</v>
      </c>
    </row>
    <row r="153" spans="2:10" ht="30" x14ac:dyDescent="0.25">
      <c r="B153" s="11"/>
      <c r="C153" s="11"/>
      <c r="D153" s="1" t="s">
        <v>16</v>
      </c>
      <c r="E153" s="11"/>
      <c r="F153" s="11"/>
      <c r="G153" s="11"/>
      <c r="H153" s="11"/>
      <c r="I153" s="12"/>
      <c r="J153" s="11"/>
    </row>
    <row r="154" spans="2:10" ht="30" x14ac:dyDescent="0.25">
      <c r="B154" s="11">
        <v>77</v>
      </c>
      <c r="C154" s="11"/>
      <c r="D154" s="2" t="s">
        <v>306</v>
      </c>
      <c r="E154" s="11"/>
      <c r="F154" s="11">
        <v>24</v>
      </c>
      <c r="G154" s="11"/>
      <c r="H154" s="11" t="s">
        <v>220</v>
      </c>
      <c r="I154" s="12">
        <v>42773</v>
      </c>
      <c r="J154" s="11" t="s">
        <v>304</v>
      </c>
    </row>
    <row r="155" spans="2:10" ht="30" x14ac:dyDescent="0.25">
      <c r="B155" s="11"/>
      <c r="C155" s="11"/>
      <c r="D155" s="1" t="s">
        <v>48</v>
      </c>
      <c r="E155" s="11"/>
      <c r="F155" s="11"/>
      <c r="G155" s="11"/>
      <c r="H155" s="11"/>
      <c r="I155" s="12"/>
      <c r="J155" s="11"/>
    </row>
    <row r="156" spans="2:10" ht="30" x14ac:dyDescent="0.25">
      <c r="B156" s="11">
        <v>78</v>
      </c>
      <c r="C156" s="11"/>
      <c r="D156" s="2" t="s">
        <v>307</v>
      </c>
      <c r="E156" s="11"/>
      <c r="F156" s="11">
        <v>31</v>
      </c>
      <c r="G156" s="11"/>
      <c r="H156" s="11" t="s">
        <v>220</v>
      </c>
      <c r="I156" s="12">
        <v>42773</v>
      </c>
      <c r="J156" s="11" t="s">
        <v>209</v>
      </c>
    </row>
    <row r="157" spans="2:10" ht="30" x14ac:dyDescent="0.25">
      <c r="B157" s="11"/>
      <c r="C157" s="11"/>
      <c r="D157" s="1" t="s">
        <v>33</v>
      </c>
      <c r="E157" s="11"/>
      <c r="F157" s="11"/>
      <c r="G157" s="11"/>
      <c r="H157" s="11"/>
      <c r="I157" s="12"/>
      <c r="J157" s="11"/>
    </row>
    <row r="158" spans="2:10" ht="30" x14ac:dyDescent="0.25">
      <c r="B158" s="11">
        <v>79</v>
      </c>
      <c r="C158" s="11"/>
      <c r="D158" s="2" t="s">
        <v>308</v>
      </c>
      <c r="E158" s="11"/>
      <c r="F158" s="11">
        <v>27</v>
      </c>
      <c r="G158" s="11"/>
      <c r="H158" s="11" t="s">
        <v>212</v>
      </c>
      <c r="I158" s="12">
        <v>42773</v>
      </c>
      <c r="J158" s="11" t="s">
        <v>209</v>
      </c>
    </row>
    <row r="159" spans="2:10" ht="30" x14ac:dyDescent="0.25">
      <c r="B159" s="11"/>
      <c r="C159" s="11"/>
      <c r="D159" s="1" t="s">
        <v>33</v>
      </c>
      <c r="E159" s="11"/>
      <c r="F159" s="11"/>
      <c r="G159" s="11"/>
      <c r="H159" s="11"/>
      <c r="I159" s="12"/>
      <c r="J159" s="11"/>
    </row>
    <row r="160" spans="2:10" ht="30" x14ac:dyDescent="0.25">
      <c r="B160" s="11">
        <v>80</v>
      </c>
      <c r="C160" s="11"/>
      <c r="D160" s="2" t="s">
        <v>309</v>
      </c>
      <c r="E160" s="11"/>
      <c r="F160" s="11">
        <v>27</v>
      </c>
      <c r="G160" s="11"/>
      <c r="H160" s="11" t="s">
        <v>212</v>
      </c>
      <c r="I160" s="12">
        <v>42773</v>
      </c>
      <c r="J160" s="11" t="s">
        <v>209</v>
      </c>
    </row>
    <row r="161" spans="2:10" ht="30" x14ac:dyDescent="0.25">
      <c r="B161" s="11"/>
      <c r="C161" s="11"/>
      <c r="D161" s="1" t="s">
        <v>33</v>
      </c>
      <c r="E161" s="11"/>
      <c r="F161" s="11"/>
      <c r="G161" s="11"/>
      <c r="H161" s="11"/>
      <c r="I161" s="12"/>
      <c r="J161" s="11"/>
    </row>
    <row r="162" spans="2:10" ht="30" x14ac:dyDescent="0.25">
      <c r="B162" s="11">
        <v>81</v>
      </c>
      <c r="C162" s="11"/>
      <c r="D162" s="2" t="s">
        <v>310</v>
      </c>
      <c r="E162" s="11"/>
      <c r="F162" s="11">
        <v>25</v>
      </c>
      <c r="G162" s="11"/>
      <c r="H162" s="11" t="s">
        <v>311</v>
      </c>
      <c r="I162" s="12">
        <v>42816</v>
      </c>
      <c r="J162" s="11" t="s">
        <v>209</v>
      </c>
    </row>
    <row r="163" spans="2:10" ht="30" x14ac:dyDescent="0.25">
      <c r="B163" s="11"/>
      <c r="C163" s="11"/>
      <c r="D163" s="1" t="s">
        <v>48</v>
      </c>
      <c r="E163" s="11"/>
      <c r="F163" s="11"/>
      <c r="G163" s="11"/>
      <c r="H163" s="11"/>
      <c r="I163" s="12"/>
      <c r="J163" s="11"/>
    </row>
    <row r="164" spans="2:10" ht="30" x14ac:dyDescent="0.25">
      <c r="B164" s="11">
        <v>82</v>
      </c>
      <c r="C164" s="11"/>
      <c r="D164" s="2" t="s">
        <v>312</v>
      </c>
      <c r="E164" s="11"/>
      <c r="F164" s="11">
        <v>23</v>
      </c>
      <c r="G164" s="11"/>
      <c r="H164" s="11" t="s">
        <v>212</v>
      </c>
      <c r="I164" s="12">
        <v>42816</v>
      </c>
      <c r="J164" s="11" t="s">
        <v>209</v>
      </c>
    </row>
    <row r="165" spans="2:10" ht="30" x14ac:dyDescent="0.25">
      <c r="B165" s="11"/>
      <c r="C165" s="11"/>
      <c r="D165" s="1" t="s">
        <v>41</v>
      </c>
      <c r="E165" s="11"/>
      <c r="F165" s="11"/>
      <c r="G165" s="11"/>
      <c r="H165" s="11"/>
      <c r="I165" s="12"/>
      <c r="J165" s="11"/>
    </row>
    <row r="166" spans="2:10" ht="30" x14ac:dyDescent="0.25">
      <c r="B166" s="11">
        <v>83</v>
      </c>
      <c r="C166" s="11"/>
      <c r="D166" s="2" t="s">
        <v>313</v>
      </c>
      <c r="E166" s="11"/>
      <c r="F166" s="11">
        <v>32</v>
      </c>
      <c r="G166" s="11"/>
      <c r="H166" s="11" t="s">
        <v>191</v>
      </c>
      <c r="I166" s="12">
        <v>42773</v>
      </c>
      <c r="J166" s="11" t="s">
        <v>221</v>
      </c>
    </row>
    <row r="167" spans="2:10" ht="30" x14ac:dyDescent="0.25">
      <c r="B167" s="11"/>
      <c r="C167" s="11"/>
      <c r="D167" s="1" t="s">
        <v>33</v>
      </c>
      <c r="E167" s="11"/>
      <c r="F167" s="11"/>
      <c r="G167" s="11"/>
      <c r="H167" s="11"/>
      <c r="I167" s="12"/>
      <c r="J167" s="11"/>
    </row>
    <row r="168" spans="2:10" x14ac:dyDescent="0.25">
      <c r="B168" s="11">
        <v>84</v>
      </c>
      <c r="C168" s="11"/>
      <c r="D168" s="2" t="s">
        <v>314</v>
      </c>
      <c r="E168" s="11"/>
      <c r="F168" s="11">
        <v>30</v>
      </c>
      <c r="G168" s="11"/>
      <c r="H168" s="11" t="s">
        <v>212</v>
      </c>
      <c r="I168" s="12">
        <v>42773</v>
      </c>
      <c r="J168" s="11" t="s">
        <v>221</v>
      </c>
    </row>
    <row r="169" spans="2:10" ht="30" x14ac:dyDescent="0.25">
      <c r="B169" s="11"/>
      <c r="C169" s="11"/>
      <c r="D169" s="1" t="s">
        <v>16</v>
      </c>
      <c r="E169" s="11"/>
      <c r="F169" s="11"/>
      <c r="G169" s="11"/>
      <c r="H169" s="11"/>
      <c r="I169" s="12"/>
      <c r="J169" s="11"/>
    </row>
    <row r="170" spans="2:10" ht="30" x14ac:dyDescent="0.25">
      <c r="B170" s="11">
        <v>85</v>
      </c>
      <c r="C170" s="11"/>
      <c r="D170" s="2" t="s">
        <v>315</v>
      </c>
      <c r="E170" s="11"/>
      <c r="F170" s="11">
        <v>33</v>
      </c>
      <c r="G170" s="11"/>
      <c r="H170" s="11" t="s">
        <v>172</v>
      </c>
      <c r="I170" s="12">
        <v>42773</v>
      </c>
      <c r="J170" s="11" t="s">
        <v>221</v>
      </c>
    </row>
    <row r="171" spans="2:10" ht="30" x14ac:dyDescent="0.25">
      <c r="B171" s="11"/>
      <c r="C171" s="11"/>
      <c r="D171" s="1" t="s">
        <v>33</v>
      </c>
      <c r="E171" s="11"/>
      <c r="F171" s="11"/>
      <c r="G171" s="11"/>
      <c r="H171" s="11"/>
      <c r="I171" s="12"/>
      <c r="J171" s="11"/>
    </row>
    <row r="172" spans="2:10" ht="30" x14ac:dyDescent="0.25">
      <c r="B172" s="11">
        <v>86</v>
      </c>
      <c r="C172" s="11"/>
      <c r="D172" s="2" t="s">
        <v>316</v>
      </c>
      <c r="E172" s="11"/>
      <c r="F172" s="11">
        <v>27</v>
      </c>
      <c r="G172" s="11"/>
      <c r="H172" s="11" t="s">
        <v>224</v>
      </c>
      <c r="I172" s="12">
        <v>42773</v>
      </c>
      <c r="J172" s="11" t="s">
        <v>221</v>
      </c>
    </row>
    <row r="173" spans="2:10" ht="30" x14ac:dyDescent="0.25">
      <c r="B173" s="11"/>
      <c r="C173" s="11"/>
      <c r="D173" s="1" t="s">
        <v>16</v>
      </c>
      <c r="E173" s="11"/>
      <c r="F173" s="11"/>
      <c r="G173" s="11"/>
      <c r="H173" s="11"/>
      <c r="I173" s="12"/>
      <c r="J173" s="11"/>
    </row>
    <row r="174" spans="2:10" ht="30" x14ac:dyDescent="0.25">
      <c r="B174" s="11">
        <v>87</v>
      </c>
      <c r="C174" s="11"/>
      <c r="D174" s="2" t="s">
        <v>317</v>
      </c>
      <c r="E174" s="11"/>
      <c r="F174" s="11">
        <v>28</v>
      </c>
      <c r="G174" s="11"/>
      <c r="H174" s="11" t="s">
        <v>224</v>
      </c>
      <c r="I174" s="12">
        <v>42773</v>
      </c>
      <c r="J174" s="11" t="s">
        <v>221</v>
      </c>
    </row>
    <row r="175" spans="2:10" ht="30" x14ac:dyDescent="0.25">
      <c r="B175" s="11"/>
      <c r="C175" s="11"/>
      <c r="D175" s="1" t="s">
        <v>16</v>
      </c>
      <c r="E175" s="11"/>
      <c r="F175" s="11"/>
      <c r="G175" s="11"/>
      <c r="H175" s="11"/>
      <c r="I175" s="12"/>
      <c r="J175" s="11"/>
    </row>
    <row r="176" spans="2:10" ht="30" x14ac:dyDescent="0.25">
      <c r="B176" s="11">
        <v>88</v>
      </c>
      <c r="C176" s="11"/>
      <c r="D176" s="2" t="s">
        <v>318</v>
      </c>
      <c r="E176" s="11"/>
      <c r="F176" s="11">
        <v>22</v>
      </c>
      <c r="G176" s="11"/>
      <c r="H176" s="11" t="s">
        <v>224</v>
      </c>
      <c r="I176" s="12">
        <v>42773</v>
      </c>
      <c r="J176" s="11" t="s">
        <v>221</v>
      </c>
    </row>
    <row r="177" spans="2:10" ht="30" x14ac:dyDescent="0.25">
      <c r="B177" s="11"/>
      <c r="C177" s="11"/>
      <c r="D177" s="1" t="s">
        <v>33</v>
      </c>
      <c r="E177" s="11"/>
      <c r="F177" s="11"/>
      <c r="G177" s="11"/>
      <c r="H177" s="11"/>
      <c r="I177" s="12"/>
      <c r="J177" s="11"/>
    </row>
    <row r="178" spans="2:10" ht="30" x14ac:dyDescent="0.25">
      <c r="B178" s="11">
        <v>89</v>
      </c>
      <c r="C178" s="11"/>
      <c r="D178" s="2" t="s">
        <v>319</v>
      </c>
      <c r="E178" s="11"/>
      <c r="F178" s="11">
        <v>22</v>
      </c>
      <c r="G178" s="11"/>
      <c r="H178" s="11" t="s">
        <v>224</v>
      </c>
      <c r="I178" s="12">
        <v>42773</v>
      </c>
      <c r="J178" s="11" t="s">
        <v>221</v>
      </c>
    </row>
    <row r="179" spans="2:10" ht="30" x14ac:dyDescent="0.25">
      <c r="B179" s="11"/>
      <c r="C179" s="11"/>
      <c r="D179" s="1" t="s">
        <v>48</v>
      </c>
      <c r="E179" s="11"/>
      <c r="F179" s="11"/>
      <c r="G179" s="11"/>
      <c r="H179" s="11"/>
      <c r="I179" s="12"/>
      <c r="J179" s="11"/>
    </row>
    <row r="180" spans="2:10" ht="30" x14ac:dyDescent="0.25">
      <c r="B180" s="11">
        <v>90</v>
      </c>
      <c r="C180" s="11"/>
      <c r="D180" s="2" t="s">
        <v>320</v>
      </c>
      <c r="E180" s="11"/>
      <c r="F180" s="11">
        <v>22</v>
      </c>
      <c r="G180" s="11"/>
      <c r="H180" s="11" t="s">
        <v>224</v>
      </c>
      <c r="I180" s="12">
        <v>42773</v>
      </c>
      <c r="J180" s="11" t="s">
        <v>221</v>
      </c>
    </row>
    <row r="181" spans="2:10" ht="30" x14ac:dyDescent="0.25">
      <c r="B181" s="11"/>
      <c r="C181" s="11"/>
      <c r="D181" s="1" t="s">
        <v>33</v>
      </c>
      <c r="E181" s="11"/>
      <c r="F181" s="11"/>
      <c r="G181" s="11"/>
      <c r="H181" s="11"/>
      <c r="I181" s="12"/>
      <c r="J181" s="11"/>
    </row>
    <row r="182" spans="2:10" ht="30" x14ac:dyDescent="0.25">
      <c r="B182" s="11">
        <v>91</v>
      </c>
      <c r="C182" s="11"/>
      <c r="D182" s="2" t="s">
        <v>321</v>
      </c>
      <c r="E182" s="11"/>
      <c r="F182" s="11">
        <v>30</v>
      </c>
      <c r="G182" s="11"/>
      <c r="H182" s="11" t="s">
        <v>162</v>
      </c>
      <c r="I182" s="12">
        <v>42773</v>
      </c>
      <c r="J182" s="11" t="s">
        <v>232</v>
      </c>
    </row>
    <row r="183" spans="2:10" ht="30" x14ac:dyDescent="0.25">
      <c r="B183" s="11"/>
      <c r="C183" s="11"/>
      <c r="D183" s="1" t="s">
        <v>33</v>
      </c>
      <c r="E183" s="11"/>
      <c r="F183" s="11"/>
      <c r="G183" s="11"/>
      <c r="H183" s="11"/>
      <c r="I183" s="12"/>
      <c r="J183" s="11"/>
    </row>
    <row r="184" spans="2:10" ht="45" x14ac:dyDescent="0.25">
      <c r="B184" s="11">
        <v>92</v>
      </c>
      <c r="C184" s="11"/>
      <c r="D184" s="2" t="s">
        <v>322</v>
      </c>
      <c r="E184" s="11"/>
      <c r="F184" s="11">
        <v>20</v>
      </c>
      <c r="G184" s="11"/>
      <c r="H184" s="11" t="s">
        <v>212</v>
      </c>
      <c r="I184" s="12">
        <v>42773</v>
      </c>
      <c r="J184" s="11" t="s">
        <v>232</v>
      </c>
    </row>
    <row r="185" spans="2:10" ht="30" x14ac:dyDescent="0.25">
      <c r="B185" s="11"/>
      <c r="C185" s="11"/>
      <c r="D185" s="1" t="s">
        <v>33</v>
      </c>
      <c r="E185" s="11"/>
      <c r="F185" s="11"/>
      <c r="G185" s="11"/>
      <c r="H185" s="11"/>
      <c r="I185" s="12"/>
      <c r="J185" s="11"/>
    </row>
    <row r="186" spans="2:10" x14ac:dyDescent="0.25">
      <c r="B186" s="11">
        <v>93</v>
      </c>
      <c r="C186" s="11"/>
      <c r="D186" s="2" t="s">
        <v>323</v>
      </c>
      <c r="E186" s="11"/>
      <c r="F186" s="11">
        <v>30</v>
      </c>
      <c r="G186" s="11"/>
      <c r="H186" s="11" t="s">
        <v>155</v>
      </c>
      <c r="I186" s="12">
        <v>42773</v>
      </c>
      <c r="J186" s="11" t="s">
        <v>234</v>
      </c>
    </row>
    <row r="187" spans="2:10" ht="30" x14ac:dyDescent="0.25">
      <c r="B187" s="11"/>
      <c r="C187" s="11"/>
      <c r="D187" s="1" t="s">
        <v>41</v>
      </c>
      <c r="E187" s="11"/>
      <c r="F187" s="11"/>
      <c r="G187" s="11"/>
      <c r="H187" s="11"/>
      <c r="I187" s="12"/>
      <c r="J187" s="11"/>
    </row>
    <row r="188" spans="2:10" ht="30" x14ac:dyDescent="0.25">
      <c r="B188" s="11">
        <v>94</v>
      </c>
      <c r="C188" s="11"/>
      <c r="D188" s="2" t="s">
        <v>324</v>
      </c>
      <c r="E188" s="11"/>
      <c r="F188" s="11">
        <v>30</v>
      </c>
      <c r="G188" s="11"/>
      <c r="H188" s="11" t="s">
        <v>172</v>
      </c>
      <c r="I188" s="12">
        <v>42773</v>
      </c>
      <c r="J188" s="11" t="s">
        <v>234</v>
      </c>
    </row>
    <row r="189" spans="2:10" ht="30" x14ac:dyDescent="0.25">
      <c r="B189" s="11"/>
      <c r="C189" s="11"/>
      <c r="D189" s="1" t="s">
        <v>37</v>
      </c>
      <c r="E189" s="11"/>
      <c r="F189" s="11"/>
      <c r="G189" s="11"/>
      <c r="H189" s="11"/>
      <c r="I189" s="12"/>
      <c r="J189" s="11"/>
    </row>
    <row r="190" spans="2:10" ht="30" x14ac:dyDescent="0.25">
      <c r="B190" s="11">
        <v>95</v>
      </c>
      <c r="C190" s="11"/>
      <c r="D190" s="2" t="s">
        <v>325</v>
      </c>
      <c r="E190" s="11"/>
      <c r="F190" s="11">
        <v>31</v>
      </c>
      <c r="G190" s="11"/>
      <c r="H190" s="11" t="s">
        <v>326</v>
      </c>
      <c r="I190" s="12">
        <v>42773</v>
      </c>
      <c r="J190" s="11" t="s">
        <v>234</v>
      </c>
    </row>
    <row r="191" spans="2:10" ht="30" x14ac:dyDescent="0.25">
      <c r="B191" s="11"/>
      <c r="C191" s="11"/>
      <c r="D191" s="1" t="s">
        <v>48</v>
      </c>
      <c r="E191" s="11"/>
      <c r="F191" s="11"/>
      <c r="G191" s="11"/>
      <c r="H191" s="11"/>
      <c r="I191" s="12"/>
      <c r="J191" s="11"/>
    </row>
    <row r="192" spans="2:10" ht="30" x14ac:dyDescent="0.25">
      <c r="B192" s="11">
        <v>96</v>
      </c>
      <c r="C192" s="11"/>
      <c r="D192" s="2" t="s">
        <v>327</v>
      </c>
      <c r="E192" s="11"/>
      <c r="F192" s="11">
        <v>28</v>
      </c>
      <c r="G192" s="11"/>
      <c r="H192" s="11" t="s">
        <v>172</v>
      </c>
      <c r="I192" s="12">
        <v>42773</v>
      </c>
      <c r="J192" s="11" t="s">
        <v>234</v>
      </c>
    </row>
    <row r="193" spans="2:10" ht="30" x14ac:dyDescent="0.25">
      <c r="B193" s="11"/>
      <c r="C193" s="11"/>
      <c r="D193" s="1" t="s">
        <v>33</v>
      </c>
      <c r="E193" s="11"/>
      <c r="F193" s="11"/>
      <c r="G193" s="11"/>
      <c r="H193" s="11"/>
      <c r="I193" s="12"/>
      <c r="J193" s="11"/>
    </row>
    <row r="194" spans="2:10" ht="30" x14ac:dyDescent="0.25">
      <c r="B194" s="11">
        <v>97</v>
      </c>
      <c r="C194" s="11"/>
      <c r="D194" s="2" t="s">
        <v>328</v>
      </c>
      <c r="E194" s="11"/>
      <c r="F194" s="11">
        <v>28</v>
      </c>
      <c r="G194" s="11"/>
      <c r="H194" s="11" t="s">
        <v>203</v>
      </c>
      <c r="I194" s="12">
        <v>42816</v>
      </c>
      <c r="J194" s="11" t="s">
        <v>234</v>
      </c>
    </row>
    <row r="195" spans="2:10" ht="30" x14ac:dyDescent="0.25">
      <c r="B195" s="11"/>
      <c r="C195" s="11"/>
      <c r="D195" s="1" t="s">
        <v>33</v>
      </c>
      <c r="E195" s="11"/>
      <c r="F195" s="11"/>
      <c r="G195" s="11"/>
      <c r="H195" s="11"/>
      <c r="I195" s="12"/>
      <c r="J195" s="11"/>
    </row>
    <row r="196" spans="2:10" ht="30" x14ac:dyDescent="0.25">
      <c r="B196" s="11">
        <v>98</v>
      </c>
      <c r="C196" s="11"/>
      <c r="D196" s="2" t="s">
        <v>329</v>
      </c>
      <c r="E196" s="11"/>
      <c r="F196" s="11">
        <v>28</v>
      </c>
      <c r="G196" s="11"/>
      <c r="H196" s="11" t="s">
        <v>212</v>
      </c>
      <c r="I196" s="12">
        <v>42773</v>
      </c>
      <c r="J196" s="11" t="s">
        <v>234</v>
      </c>
    </row>
    <row r="197" spans="2:10" ht="30" x14ac:dyDescent="0.25">
      <c r="B197" s="11"/>
      <c r="C197" s="11"/>
      <c r="D197" s="1" t="s">
        <v>16</v>
      </c>
      <c r="E197" s="11"/>
      <c r="F197" s="11"/>
      <c r="G197" s="11"/>
      <c r="H197" s="11"/>
      <c r="I197" s="12"/>
      <c r="J197" s="11"/>
    </row>
    <row r="198" spans="2:10" x14ac:dyDescent="0.25">
      <c r="B198" s="11">
        <v>99</v>
      </c>
      <c r="C198" s="11"/>
      <c r="D198" s="2" t="s">
        <v>330</v>
      </c>
      <c r="E198" s="11"/>
      <c r="F198" s="11">
        <v>25</v>
      </c>
      <c r="G198" s="11"/>
      <c r="H198" s="11" t="s">
        <v>220</v>
      </c>
      <c r="I198" s="12">
        <v>42773</v>
      </c>
      <c r="J198" s="11" t="s">
        <v>234</v>
      </c>
    </row>
    <row r="199" spans="2:10" ht="30" x14ac:dyDescent="0.25">
      <c r="B199" s="11"/>
      <c r="C199" s="11"/>
      <c r="D199" s="1" t="s">
        <v>16</v>
      </c>
      <c r="E199" s="11"/>
      <c r="F199" s="11"/>
      <c r="G199" s="11"/>
      <c r="H199" s="11"/>
      <c r="I199" s="12"/>
      <c r="J199" s="11"/>
    </row>
    <row r="200" spans="2:10" x14ac:dyDescent="0.25">
      <c r="B200" s="11">
        <v>100</v>
      </c>
      <c r="C200" s="11"/>
      <c r="D200" s="2" t="s">
        <v>331</v>
      </c>
      <c r="E200" s="11"/>
      <c r="F200" s="11">
        <v>20</v>
      </c>
      <c r="G200" s="11"/>
      <c r="H200" s="11" t="s">
        <v>236</v>
      </c>
      <c r="I200" s="12">
        <v>42773</v>
      </c>
      <c r="J200" s="11" t="s">
        <v>234</v>
      </c>
    </row>
    <row r="201" spans="2:10" ht="30" x14ac:dyDescent="0.25">
      <c r="B201" s="11"/>
      <c r="C201" s="11"/>
      <c r="D201" s="1" t="s">
        <v>16</v>
      </c>
      <c r="E201" s="11"/>
      <c r="F201" s="11"/>
      <c r="G201" s="11"/>
      <c r="H201" s="11"/>
      <c r="I201" s="12"/>
      <c r="J201" s="11"/>
    </row>
  </sheetData>
  <mergeCells count="800">
    <mergeCell ref="I2:I3"/>
    <mergeCell ref="J2:J3"/>
    <mergeCell ref="B4:B5"/>
    <mergeCell ref="E4:E5"/>
    <mergeCell ref="F4:F5"/>
    <mergeCell ref="G4:G5"/>
    <mergeCell ref="H4:H5"/>
    <mergeCell ref="I4:I5"/>
    <mergeCell ref="J4:J5"/>
    <mergeCell ref="B2:B3"/>
    <mergeCell ref="E2:E3"/>
    <mergeCell ref="F2:F3"/>
    <mergeCell ref="G2:G3"/>
    <mergeCell ref="H2:H3"/>
    <mergeCell ref="C2:C3"/>
    <mergeCell ref="C4:C5"/>
    <mergeCell ref="H6:H7"/>
    <mergeCell ref="I6:I7"/>
    <mergeCell ref="J6:J7"/>
    <mergeCell ref="B8:B9"/>
    <mergeCell ref="E8:E9"/>
    <mergeCell ref="F8:F9"/>
    <mergeCell ref="G8:G9"/>
    <mergeCell ref="H8:H9"/>
    <mergeCell ref="I8:I9"/>
    <mergeCell ref="J8:J9"/>
    <mergeCell ref="B6:B7"/>
    <mergeCell ref="E6:E7"/>
    <mergeCell ref="F6:F7"/>
    <mergeCell ref="G6:G7"/>
    <mergeCell ref="C6:C7"/>
    <mergeCell ref="C8:C9"/>
    <mergeCell ref="J10:J11"/>
    <mergeCell ref="B12:B13"/>
    <mergeCell ref="E12:E13"/>
    <mergeCell ref="F12:F13"/>
    <mergeCell ref="G12:G13"/>
    <mergeCell ref="H12:H13"/>
    <mergeCell ref="I12:I13"/>
    <mergeCell ref="J12:J13"/>
    <mergeCell ref="B10:B11"/>
    <mergeCell ref="E10:E11"/>
    <mergeCell ref="F10:F11"/>
    <mergeCell ref="G10:G11"/>
    <mergeCell ref="H10:H11"/>
    <mergeCell ref="I10:I11"/>
    <mergeCell ref="C10:C11"/>
    <mergeCell ref="C12:C13"/>
    <mergeCell ref="J14:J15"/>
    <mergeCell ref="B16:B17"/>
    <mergeCell ref="E16:E17"/>
    <mergeCell ref="F16:F17"/>
    <mergeCell ref="G16:G17"/>
    <mergeCell ref="H16:H17"/>
    <mergeCell ref="I16:I17"/>
    <mergeCell ref="J16:J17"/>
    <mergeCell ref="B14:B15"/>
    <mergeCell ref="E14:E15"/>
    <mergeCell ref="F14:F15"/>
    <mergeCell ref="G14:G15"/>
    <mergeCell ref="H14:H15"/>
    <mergeCell ref="I14:I15"/>
    <mergeCell ref="C14:C15"/>
    <mergeCell ref="C16:C17"/>
    <mergeCell ref="J18:J19"/>
    <mergeCell ref="B20:B21"/>
    <mergeCell ref="E20:E21"/>
    <mergeCell ref="F20:F21"/>
    <mergeCell ref="G20:G21"/>
    <mergeCell ref="H20:H21"/>
    <mergeCell ref="I20:I21"/>
    <mergeCell ref="J20:J21"/>
    <mergeCell ref="B18:B19"/>
    <mergeCell ref="E18:E19"/>
    <mergeCell ref="F18:F19"/>
    <mergeCell ref="G18:G19"/>
    <mergeCell ref="H18:H19"/>
    <mergeCell ref="I18:I19"/>
    <mergeCell ref="C18:C19"/>
    <mergeCell ref="C20:C21"/>
    <mergeCell ref="J22:J23"/>
    <mergeCell ref="B24:B25"/>
    <mergeCell ref="E24:E25"/>
    <mergeCell ref="F24:F25"/>
    <mergeCell ref="G24:G25"/>
    <mergeCell ref="H24:H25"/>
    <mergeCell ref="I24:I25"/>
    <mergeCell ref="J24:J25"/>
    <mergeCell ref="B22:B23"/>
    <mergeCell ref="E22:E23"/>
    <mergeCell ref="F22:F23"/>
    <mergeCell ref="G22:G23"/>
    <mergeCell ref="H22:H23"/>
    <mergeCell ref="I22:I23"/>
    <mergeCell ref="C22:C23"/>
    <mergeCell ref="C24:C25"/>
    <mergeCell ref="J26:J27"/>
    <mergeCell ref="B28:B29"/>
    <mergeCell ref="E28:E29"/>
    <mergeCell ref="F28:F29"/>
    <mergeCell ref="G28:G29"/>
    <mergeCell ref="H28:H29"/>
    <mergeCell ref="I28:I29"/>
    <mergeCell ref="J28:J29"/>
    <mergeCell ref="B26:B27"/>
    <mergeCell ref="E26:E27"/>
    <mergeCell ref="F26:F27"/>
    <mergeCell ref="G26:G27"/>
    <mergeCell ref="H26:H27"/>
    <mergeCell ref="I26:I27"/>
    <mergeCell ref="C26:C27"/>
    <mergeCell ref="C28:C29"/>
    <mergeCell ref="J30:J31"/>
    <mergeCell ref="B32:B33"/>
    <mergeCell ref="E32:E33"/>
    <mergeCell ref="F32:F33"/>
    <mergeCell ref="G32:G33"/>
    <mergeCell ref="H32:H33"/>
    <mergeCell ref="I32:I33"/>
    <mergeCell ref="J32:J33"/>
    <mergeCell ref="B30:B31"/>
    <mergeCell ref="E30:E31"/>
    <mergeCell ref="F30:F31"/>
    <mergeCell ref="G30:G31"/>
    <mergeCell ref="H30:H31"/>
    <mergeCell ref="I30:I31"/>
    <mergeCell ref="C30:C31"/>
    <mergeCell ref="C32:C33"/>
    <mergeCell ref="J34:J35"/>
    <mergeCell ref="B36:B37"/>
    <mergeCell ref="E36:E37"/>
    <mergeCell ref="F36:F37"/>
    <mergeCell ref="G36:G37"/>
    <mergeCell ref="H36:H37"/>
    <mergeCell ref="I36:I37"/>
    <mergeCell ref="J36:J37"/>
    <mergeCell ref="B34:B35"/>
    <mergeCell ref="E34:E35"/>
    <mergeCell ref="F34:F35"/>
    <mergeCell ref="G34:G35"/>
    <mergeCell ref="H34:H35"/>
    <mergeCell ref="I34:I35"/>
    <mergeCell ref="C34:C35"/>
    <mergeCell ref="C36:C37"/>
    <mergeCell ref="J38:J39"/>
    <mergeCell ref="B40:B41"/>
    <mergeCell ref="E40:E41"/>
    <mergeCell ref="F40:F41"/>
    <mergeCell ref="G40:G41"/>
    <mergeCell ref="H40:H41"/>
    <mergeCell ref="I40:I41"/>
    <mergeCell ref="J40:J41"/>
    <mergeCell ref="B38:B39"/>
    <mergeCell ref="E38:E39"/>
    <mergeCell ref="F38:F39"/>
    <mergeCell ref="G38:G39"/>
    <mergeCell ref="H38:H39"/>
    <mergeCell ref="I38:I39"/>
    <mergeCell ref="C38:C39"/>
    <mergeCell ref="C40:C41"/>
    <mergeCell ref="J42:J43"/>
    <mergeCell ref="B44:B45"/>
    <mergeCell ref="E44:E45"/>
    <mergeCell ref="F44:F45"/>
    <mergeCell ref="G44:G45"/>
    <mergeCell ref="H44:H45"/>
    <mergeCell ref="I44:I45"/>
    <mergeCell ref="J44:J45"/>
    <mergeCell ref="B42:B43"/>
    <mergeCell ref="E42:E43"/>
    <mergeCell ref="F42:F43"/>
    <mergeCell ref="G42:G43"/>
    <mergeCell ref="H42:H43"/>
    <mergeCell ref="I42:I43"/>
    <mergeCell ref="C42:C43"/>
    <mergeCell ref="C44:C45"/>
    <mergeCell ref="B50:B51"/>
    <mergeCell ref="E50:E51"/>
    <mergeCell ref="F50:F51"/>
    <mergeCell ref="G50:G51"/>
    <mergeCell ref="H50:H51"/>
    <mergeCell ref="I50:I51"/>
    <mergeCell ref="J46:J47"/>
    <mergeCell ref="B48:B49"/>
    <mergeCell ref="E48:E49"/>
    <mergeCell ref="F48:F49"/>
    <mergeCell ref="G48:G49"/>
    <mergeCell ref="H48:H49"/>
    <mergeCell ref="I48:I49"/>
    <mergeCell ref="J48:J49"/>
    <mergeCell ref="B46:B47"/>
    <mergeCell ref="E46:E47"/>
    <mergeCell ref="F46:F47"/>
    <mergeCell ref="G46:G47"/>
    <mergeCell ref="H46:H47"/>
    <mergeCell ref="I46:I47"/>
    <mergeCell ref="C50:C51"/>
    <mergeCell ref="C46:C47"/>
    <mergeCell ref="C48:C49"/>
    <mergeCell ref="J50:J51"/>
    <mergeCell ref="C52:C53"/>
    <mergeCell ref="C54:C55"/>
    <mergeCell ref="C56:C57"/>
    <mergeCell ref="C58:C59"/>
    <mergeCell ref="C60:C61"/>
    <mergeCell ref="H52:H53"/>
    <mergeCell ref="I52:I53"/>
    <mergeCell ref="J52:J53"/>
    <mergeCell ref="H54:H55"/>
    <mergeCell ref="I54:I55"/>
    <mergeCell ref="J54:J55"/>
    <mergeCell ref="G56:G57"/>
    <mergeCell ref="H56:H57"/>
    <mergeCell ref="I56:I57"/>
    <mergeCell ref="J56:J57"/>
    <mergeCell ref="J58:J59"/>
    <mergeCell ref="B52:B53"/>
    <mergeCell ref="E52:E53"/>
    <mergeCell ref="F52:F53"/>
    <mergeCell ref="G52:G53"/>
    <mergeCell ref="B54:B55"/>
    <mergeCell ref="E54:E55"/>
    <mergeCell ref="F54:F55"/>
    <mergeCell ref="G54:G55"/>
    <mergeCell ref="C86:C87"/>
    <mergeCell ref="C74:C75"/>
    <mergeCell ref="C76:C77"/>
    <mergeCell ref="C78:C79"/>
    <mergeCell ref="C80:C81"/>
    <mergeCell ref="C82:C83"/>
    <mergeCell ref="C84:C85"/>
    <mergeCell ref="C62:C63"/>
    <mergeCell ref="C64:C65"/>
    <mergeCell ref="C66:C67"/>
    <mergeCell ref="C68:C69"/>
    <mergeCell ref="C70:C71"/>
    <mergeCell ref="C72:C73"/>
    <mergeCell ref="B56:B57"/>
    <mergeCell ref="E56:E57"/>
    <mergeCell ref="F56:F57"/>
    <mergeCell ref="B60:B61"/>
    <mergeCell ref="E60:E61"/>
    <mergeCell ref="F60:F61"/>
    <mergeCell ref="G60:G61"/>
    <mergeCell ref="H60:H61"/>
    <mergeCell ref="I60:I61"/>
    <mergeCell ref="J60:J61"/>
    <mergeCell ref="B58:B59"/>
    <mergeCell ref="E58:E59"/>
    <mergeCell ref="F58:F59"/>
    <mergeCell ref="G58:G59"/>
    <mergeCell ref="H58:H59"/>
    <mergeCell ref="I58:I59"/>
    <mergeCell ref="J62:J63"/>
    <mergeCell ref="B64:B65"/>
    <mergeCell ref="E64:E65"/>
    <mergeCell ref="F64:F65"/>
    <mergeCell ref="G64:G65"/>
    <mergeCell ref="H64:H65"/>
    <mergeCell ref="I64:I65"/>
    <mergeCell ref="J64:J65"/>
    <mergeCell ref="B62:B63"/>
    <mergeCell ref="E62:E63"/>
    <mergeCell ref="F62:F63"/>
    <mergeCell ref="G62:G63"/>
    <mergeCell ref="H62:H63"/>
    <mergeCell ref="I62:I63"/>
    <mergeCell ref="J66:J67"/>
    <mergeCell ref="B68:B69"/>
    <mergeCell ref="E68:E69"/>
    <mergeCell ref="F68:F69"/>
    <mergeCell ref="G68:G69"/>
    <mergeCell ref="H68:H69"/>
    <mergeCell ref="I68:I69"/>
    <mergeCell ref="J68:J69"/>
    <mergeCell ref="B66:B67"/>
    <mergeCell ref="E66:E67"/>
    <mergeCell ref="F66:F67"/>
    <mergeCell ref="G66:G67"/>
    <mergeCell ref="H66:H67"/>
    <mergeCell ref="I66:I67"/>
    <mergeCell ref="J70:J71"/>
    <mergeCell ref="B72:B73"/>
    <mergeCell ref="E72:E73"/>
    <mergeCell ref="F72:F73"/>
    <mergeCell ref="G72:G73"/>
    <mergeCell ref="H72:H73"/>
    <mergeCell ref="I72:I73"/>
    <mergeCell ref="J72:J73"/>
    <mergeCell ref="B70:B71"/>
    <mergeCell ref="E70:E71"/>
    <mergeCell ref="F70:F71"/>
    <mergeCell ref="G70:G71"/>
    <mergeCell ref="H70:H71"/>
    <mergeCell ref="I70:I71"/>
    <mergeCell ref="J74:J75"/>
    <mergeCell ref="B76:B77"/>
    <mergeCell ref="E76:E77"/>
    <mergeCell ref="F76:F77"/>
    <mergeCell ref="G76:G77"/>
    <mergeCell ref="H76:H77"/>
    <mergeCell ref="I76:I77"/>
    <mergeCell ref="J76:J77"/>
    <mergeCell ref="B74:B75"/>
    <mergeCell ref="E74:E75"/>
    <mergeCell ref="F74:F75"/>
    <mergeCell ref="G74:G75"/>
    <mergeCell ref="H74:H75"/>
    <mergeCell ref="I74:I75"/>
    <mergeCell ref="J78:J79"/>
    <mergeCell ref="B80:B81"/>
    <mergeCell ref="E80:E81"/>
    <mergeCell ref="F80:F81"/>
    <mergeCell ref="G80:G81"/>
    <mergeCell ref="H80:H81"/>
    <mergeCell ref="I80:I81"/>
    <mergeCell ref="J80:J81"/>
    <mergeCell ref="B78:B79"/>
    <mergeCell ref="E78:E79"/>
    <mergeCell ref="F78:F79"/>
    <mergeCell ref="G78:G79"/>
    <mergeCell ref="H78:H79"/>
    <mergeCell ref="I78:I79"/>
    <mergeCell ref="J82:J83"/>
    <mergeCell ref="B84:B85"/>
    <mergeCell ref="E84:E85"/>
    <mergeCell ref="F84:F85"/>
    <mergeCell ref="G84:G85"/>
    <mergeCell ref="H84:H85"/>
    <mergeCell ref="I84:I85"/>
    <mergeCell ref="J84:J85"/>
    <mergeCell ref="B82:B83"/>
    <mergeCell ref="E82:E83"/>
    <mergeCell ref="F82:F83"/>
    <mergeCell ref="G82:G83"/>
    <mergeCell ref="H82:H83"/>
    <mergeCell ref="I82:I83"/>
    <mergeCell ref="J86:J87"/>
    <mergeCell ref="B88:B89"/>
    <mergeCell ref="E88:E89"/>
    <mergeCell ref="F88:F89"/>
    <mergeCell ref="G88:G89"/>
    <mergeCell ref="H88:H89"/>
    <mergeCell ref="I88:I89"/>
    <mergeCell ref="J88:J89"/>
    <mergeCell ref="B86:B87"/>
    <mergeCell ref="E86:E87"/>
    <mergeCell ref="F86:F87"/>
    <mergeCell ref="G86:G87"/>
    <mergeCell ref="H86:H87"/>
    <mergeCell ref="I86:I87"/>
    <mergeCell ref="C88:C89"/>
    <mergeCell ref="J90:J91"/>
    <mergeCell ref="B92:B93"/>
    <mergeCell ref="E92:E93"/>
    <mergeCell ref="F92:F93"/>
    <mergeCell ref="G92:G93"/>
    <mergeCell ref="H92:H93"/>
    <mergeCell ref="I92:I93"/>
    <mergeCell ref="J92:J93"/>
    <mergeCell ref="B90:B91"/>
    <mergeCell ref="E90:E91"/>
    <mergeCell ref="F90:F91"/>
    <mergeCell ref="G90:G91"/>
    <mergeCell ref="H90:H91"/>
    <mergeCell ref="I90:I91"/>
    <mergeCell ref="C90:C91"/>
    <mergeCell ref="C92:C93"/>
    <mergeCell ref="J94:J95"/>
    <mergeCell ref="B96:B97"/>
    <mergeCell ref="E96:E97"/>
    <mergeCell ref="F96:F97"/>
    <mergeCell ref="G96:G97"/>
    <mergeCell ref="H96:H97"/>
    <mergeCell ref="I96:I97"/>
    <mergeCell ref="J96:J97"/>
    <mergeCell ref="B94:B95"/>
    <mergeCell ref="E94:E95"/>
    <mergeCell ref="F94:F95"/>
    <mergeCell ref="G94:G95"/>
    <mergeCell ref="H94:H95"/>
    <mergeCell ref="I94:I95"/>
    <mergeCell ref="C94:C95"/>
    <mergeCell ref="C96:C97"/>
    <mergeCell ref="J98:J99"/>
    <mergeCell ref="B100:B101"/>
    <mergeCell ref="E100:E101"/>
    <mergeCell ref="F100:F101"/>
    <mergeCell ref="G100:G101"/>
    <mergeCell ref="H100:H101"/>
    <mergeCell ref="I100:I101"/>
    <mergeCell ref="J100:J101"/>
    <mergeCell ref="B98:B99"/>
    <mergeCell ref="E98:E99"/>
    <mergeCell ref="F98:F99"/>
    <mergeCell ref="G98:G99"/>
    <mergeCell ref="H98:H99"/>
    <mergeCell ref="I98:I99"/>
    <mergeCell ref="C98:C99"/>
    <mergeCell ref="C100:C101"/>
    <mergeCell ref="I102:I103"/>
    <mergeCell ref="J102:J103"/>
    <mergeCell ref="B104:B105"/>
    <mergeCell ref="E104:E105"/>
    <mergeCell ref="F104:F105"/>
    <mergeCell ref="G104:G105"/>
    <mergeCell ref="H104:H105"/>
    <mergeCell ref="I104:I105"/>
    <mergeCell ref="J104:J105"/>
    <mergeCell ref="B102:B103"/>
    <mergeCell ref="E102:E103"/>
    <mergeCell ref="F102:F103"/>
    <mergeCell ref="G102:G103"/>
    <mergeCell ref="H102:H103"/>
    <mergeCell ref="C102:C103"/>
    <mergeCell ref="C104:C105"/>
    <mergeCell ref="H106:H107"/>
    <mergeCell ref="I106:I107"/>
    <mergeCell ref="J106:J107"/>
    <mergeCell ref="B108:B109"/>
    <mergeCell ref="E108:E109"/>
    <mergeCell ref="F108:F109"/>
    <mergeCell ref="G108:G109"/>
    <mergeCell ref="H108:H109"/>
    <mergeCell ref="I108:I109"/>
    <mergeCell ref="J108:J109"/>
    <mergeCell ref="B106:B107"/>
    <mergeCell ref="E106:E107"/>
    <mergeCell ref="F106:F107"/>
    <mergeCell ref="G106:G107"/>
    <mergeCell ref="C106:C107"/>
    <mergeCell ref="C108:C109"/>
    <mergeCell ref="J110:J111"/>
    <mergeCell ref="B112:B113"/>
    <mergeCell ref="E112:E113"/>
    <mergeCell ref="F112:F113"/>
    <mergeCell ref="G112:G113"/>
    <mergeCell ref="H112:H113"/>
    <mergeCell ref="I112:I113"/>
    <mergeCell ref="J112:J113"/>
    <mergeCell ref="B110:B111"/>
    <mergeCell ref="E110:E111"/>
    <mergeCell ref="F110:F111"/>
    <mergeCell ref="G110:G111"/>
    <mergeCell ref="H110:H111"/>
    <mergeCell ref="I110:I111"/>
    <mergeCell ref="C110:C111"/>
    <mergeCell ref="C112:C113"/>
    <mergeCell ref="J114:J115"/>
    <mergeCell ref="B116:B117"/>
    <mergeCell ref="E116:E117"/>
    <mergeCell ref="F116:F117"/>
    <mergeCell ref="G116:G117"/>
    <mergeCell ref="H116:H117"/>
    <mergeCell ref="I116:I117"/>
    <mergeCell ref="J116:J117"/>
    <mergeCell ref="B114:B115"/>
    <mergeCell ref="E114:E115"/>
    <mergeCell ref="F114:F115"/>
    <mergeCell ref="G114:G115"/>
    <mergeCell ref="H114:H115"/>
    <mergeCell ref="I114:I115"/>
    <mergeCell ref="C114:C115"/>
    <mergeCell ref="C116:C117"/>
    <mergeCell ref="J118:J119"/>
    <mergeCell ref="B120:B121"/>
    <mergeCell ref="E120:E121"/>
    <mergeCell ref="F120:F121"/>
    <mergeCell ref="G120:G121"/>
    <mergeCell ref="H120:H121"/>
    <mergeCell ref="I120:I121"/>
    <mergeCell ref="J120:J121"/>
    <mergeCell ref="B118:B119"/>
    <mergeCell ref="E118:E119"/>
    <mergeCell ref="F118:F119"/>
    <mergeCell ref="G118:G119"/>
    <mergeCell ref="H118:H119"/>
    <mergeCell ref="I118:I119"/>
    <mergeCell ref="C118:C119"/>
    <mergeCell ref="C120:C121"/>
    <mergeCell ref="J122:J123"/>
    <mergeCell ref="B124:B125"/>
    <mergeCell ref="E124:E125"/>
    <mergeCell ref="F124:F125"/>
    <mergeCell ref="G124:G125"/>
    <mergeCell ref="H124:H125"/>
    <mergeCell ref="I124:I125"/>
    <mergeCell ref="J124:J125"/>
    <mergeCell ref="B122:B123"/>
    <mergeCell ref="E122:E123"/>
    <mergeCell ref="F122:F123"/>
    <mergeCell ref="G122:G123"/>
    <mergeCell ref="H122:H123"/>
    <mergeCell ref="I122:I123"/>
    <mergeCell ref="C122:C123"/>
    <mergeCell ref="C124:C125"/>
    <mergeCell ref="J126:J127"/>
    <mergeCell ref="B128:B129"/>
    <mergeCell ref="E128:E129"/>
    <mergeCell ref="F128:F129"/>
    <mergeCell ref="G128:G129"/>
    <mergeCell ref="H128:H129"/>
    <mergeCell ref="I128:I129"/>
    <mergeCell ref="J128:J129"/>
    <mergeCell ref="B126:B127"/>
    <mergeCell ref="E126:E127"/>
    <mergeCell ref="F126:F127"/>
    <mergeCell ref="G126:G127"/>
    <mergeCell ref="H126:H127"/>
    <mergeCell ref="I126:I127"/>
    <mergeCell ref="C126:C127"/>
    <mergeCell ref="C128:C129"/>
    <mergeCell ref="J130:J131"/>
    <mergeCell ref="B132:B133"/>
    <mergeCell ref="E132:E133"/>
    <mergeCell ref="F132:F133"/>
    <mergeCell ref="G132:G133"/>
    <mergeCell ref="H132:H133"/>
    <mergeCell ref="I132:I133"/>
    <mergeCell ref="J132:J133"/>
    <mergeCell ref="B130:B131"/>
    <mergeCell ref="E130:E131"/>
    <mergeCell ref="F130:F131"/>
    <mergeCell ref="G130:G131"/>
    <mergeCell ref="H130:H131"/>
    <mergeCell ref="I130:I131"/>
    <mergeCell ref="C130:C131"/>
    <mergeCell ref="C132:C133"/>
    <mergeCell ref="J134:J135"/>
    <mergeCell ref="B136:B137"/>
    <mergeCell ref="E136:E137"/>
    <mergeCell ref="F136:F137"/>
    <mergeCell ref="G136:G137"/>
    <mergeCell ref="H136:H137"/>
    <mergeCell ref="I136:I137"/>
    <mergeCell ref="J136:J137"/>
    <mergeCell ref="B134:B135"/>
    <mergeCell ref="E134:E135"/>
    <mergeCell ref="F134:F135"/>
    <mergeCell ref="G134:G135"/>
    <mergeCell ref="H134:H135"/>
    <mergeCell ref="I134:I135"/>
    <mergeCell ref="C134:C135"/>
    <mergeCell ref="C136:C137"/>
    <mergeCell ref="J138:J139"/>
    <mergeCell ref="B140:B141"/>
    <mergeCell ref="E140:E141"/>
    <mergeCell ref="F140:F141"/>
    <mergeCell ref="G140:G141"/>
    <mergeCell ref="H140:H141"/>
    <mergeCell ref="I140:I141"/>
    <mergeCell ref="J140:J141"/>
    <mergeCell ref="B138:B139"/>
    <mergeCell ref="E138:E139"/>
    <mergeCell ref="F138:F139"/>
    <mergeCell ref="G138:G139"/>
    <mergeCell ref="H138:H139"/>
    <mergeCell ref="I138:I139"/>
    <mergeCell ref="C138:C139"/>
    <mergeCell ref="C140:C141"/>
    <mergeCell ref="J142:J143"/>
    <mergeCell ref="B144:B145"/>
    <mergeCell ref="E144:E145"/>
    <mergeCell ref="F144:F145"/>
    <mergeCell ref="G144:G145"/>
    <mergeCell ref="H144:H145"/>
    <mergeCell ref="I144:I145"/>
    <mergeCell ref="J144:J145"/>
    <mergeCell ref="B142:B143"/>
    <mergeCell ref="E142:E143"/>
    <mergeCell ref="F142:F143"/>
    <mergeCell ref="G142:G143"/>
    <mergeCell ref="H142:H143"/>
    <mergeCell ref="I142:I143"/>
    <mergeCell ref="C142:C143"/>
    <mergeCell ref="C144:C145"/>
    <mergeCell ref="B150:B151"/>
    <mergeCell ref="E150:E151"/>
    <mergeCell ref="F150:F151"/>
    <mergeCell ref="G150:G151"/>
    <mergeCell ref="H150:H151"/>
    <mergeCell ref="I150:I151"/>
    <mergeCell ref="J146:J147"/>
    <mergeCell ref="B148:B149"/>
    <mergeCell ref="E148:E149"/>
    <mergeCell ref="F148:F149"/>
    <mergeCell ref="G148:G149"/>
    <mergeCell ref="H148:H149"/>
    <mergeCell ref="I148:I149"/>
    <mergeCell ref="J148:J149"/>
    <mergeCell ref="B146:B147"/>
    <mergeCell ref="E146:E147"/>
    <mergeCell ref="F146:F147"/>
    <mergeCell ref="G146:G147"/>
    <mergeCell ref="H146:H147"/>
    <mergeCell ref="I146:I147"/>
    <mergeCell ref="C150:C151"/>
    <mergeCell ref="C146:C147"/>
    <mergeCell ref="C148:C149"/>
    <mergeCell ref="J150:J151"/>
    <mergeCell ref="C152:C153"/>
    <mergeCell ref="C154:C155"/>
    <mergeCell ref="C156:C157"/>
    <mergeCell ref="C158:C159"/>
    <mergeCell ref="C160:C161"/>
    <mergeCell ref="H152:H153"/>
    <mergeCell ref="I152:I153"/>
    <mergeCell ref="J152:J153"/>
    <mergeCell ref="H154:H155"/>
    <mergeCell ref="I154:I155"/>
    <mergeCell ref="J154:J155"/>
    <mergeCell ref="G156:G157"/>
    <mergeCell ref="H156:H157"/>
    <mergeCell ref="I156:I157"/>
    <mergeCell ref="J156:J157"/>
    <mergeCell ref="J158:J159"/>
    <mergeCell ref="B152:B153"/>
    <mergeCell ref="E152:E153"/>
    <mergeCell ref="F152:F153"/>
    <mergeCell ref="G152:G153"/>
    <mergeCell ref="B154:B155"/>
    <mergeCell ref="E154:E155"/>
    <mergeCell ref="F154:F155"/>
    <mergeCell ref="G154:G155"/>
    <mergeCell ref="C186:C187"/>
    <mergeCell ref="C174:C175"/>
    <mergeCell ref="C176:C177"/>
    <mergeCell ref="C178:C179"/>
    <mergeCell ref="C180:C181"/>
    <mergeCell ref="C182:C183"/>
    <mergeCell ref="C184:C185"/>
    <mergeCell ref="C162:C163"/>
    <mergeCell ref="C164:C165"/>
    <mergeCell ref="C166:C167"/>
    <mergeCell ref="C168:C169"/>
    <mergeCell ref="C170:C171"/>
    <mergeCell ref="C172:C173"/>
    <mergeCell ref="B156:B157"/>
    <mergeCell ref="E156:E157"/>
    <mergeCell ref="F156:F157"/>
    <mergeCell ref="B160:B161"/>
    <mergeCell ref="E160:E161"/>
    <mergeCell ref="F160:F161"/>
    <mergeCell ref="G160:G161"/>
    <mergeCell ref="H160:H161"/>
    <mergeCell ref="I160:I161"/>
    <mergeCell ref="J160:J161"/>
    <mergeCell ref="B158:B159"/>
    <mergeCell ref="E158:E159"/>
    <mergeCell ref="F158:F159"/>
    <mergeCell ref="G158:G159"/>
    <mergeCell ref="H158:H159"/>
    <mergeCell ref="I158:I159"/>
    <mergeCell ref="J162:J163"/>
    <mergeCell ref="B164:B165"/>
    <mergeCell ref="E164:E165"/>
    <mergeCell ref="F164:F165"/>
    <mergeCell ref="G164:G165"/>
    <mergeCell ref="H164:H165"/>
    <mergeCell ref="I164:I165"/>
    <mergeCell ref="J164:J165"/>
    <mergeCell ref="B162:B163"/>
    <mergeCell ref="E162:E163"/>
    <mergeCell ref="F162:F163"/>
    <mergeCell ref="G162:G163"/>
    <mergeCell ref="H162:H163"/>
    <mergeCell ref="I162:I163"/>
    <mergeCell ref="J166:J167"/>
    <mergeCell ref="B168:B169"/>
    <mergeCell ref="E168:E169"/>
    <mergeCell ref="F168:F169"/>
    <mergeCell ref="G168:G169"/>
    <mergeCell ref="H168:H169"/>
    <mergeCell ref="I168:I169"/>
    <mergeCell ref="J168:J169"/>
    <mergeCell ref="B166:B167"/>
    <mergeCell ref="E166:E167"/>
    <mergeCell ref="F166:F167"/>
    <mergeCell ref="G166:G167"/>
    <mergeCell ref="H166:H167"/>
    <mergeCell ref="I166:I167"/>
    <mergeCell ref="J170:J171"/>
    <mergeCell ref="B172:B173"/>
    <mergeCell ref="E172:E173"/>
    <mergeCell ref="F172:F173"/>
    <mergeCell ref="G172:G173"/>
    <mergeCell ref="H172:H173"/>
    <mergeCell ref="I172:I173"/>
    <mergeCell ref="J172:J173"/>
    <mergeCell ref="B170:B171"/>
    <mergeCell ref="E170:E171"/>
    <mergeCell ref="F170:F171"/>
    <mergeCell ref="G170:G171"/>
    <mergeCell ref="H170:H171"/>
    <mergeCell ref="I170:I171"/>
    <mergeCell ref="J174:J175"/>
    <mergeCell ref="B176:B177"/>
    <mergeCell ref="E176:E177"/>
    <mergeCell ref="F176:F177"/>
    <mergeCell ref="G176:G177"/>
    <mergeCell ref="H176:H177"/>
    <mergeCell ref="I176:I177"/>
    <mergeCell ref="J176:J177"/>
    <mergeCell ref="B174:B175"/>
    <mergeCell ref="E174:E175"/>
    <mergeCell ref="F174:F175"/>
    <mergeCell ref="G174:G175"/>
    <mergeCell ref="H174:H175"/>
    <mergeCell ref="I174:I175"/>
    <mergeCell ref="J178:J179"/>
    <mergeCell ref="B180:B181"/>
    <mergeCell ref="E180:E181"/>
    <mergeCell ref="F180:F181"/>
    <mergeCell ref="G180:G181"/>
    <mergeCell ref="H180:H181"/>
    <mergeCell ref="I180:I181"/>
    <mergeCell ref="J180:J181"/>
    <mergeCell ref="B178:B179"/>
    <mergeCell ref="E178:E179"/>
    <mergeCell ref="F178:F179"/>
    <mergeCell ref="G178:G179"/>
    <mergeCell ref="H178:H179"/>
    <mergeCell ref="I178:I179"/>
    <mergeCell ref="J182:J183"/>
    <mergeCell ref="B184:B185"/>
    <mergeCell ref="E184:E185"/>
    <mergeCell ref="F184:F185"/>
    <mergeCell ref="G184:G185"/>
    <mergeCell ref="H184:H185"/>
    <mergeCell ref="I184:I185"/>
    <mergeCell ref="J184:J185"/>
    <mergeCell ref="B182:B183"/>
    <mergeCell ref="E182:E183"/>
    <mergeCell ref="F182:F183"/>
    <mergeCell ref="G182:G183"/>
    <mergeCell ref="H182:H183"/>
    <mergeCell ref="I182:I183"/>
    <mergeCell ref="J186:J187"/>
    <mergeCell ref="B188:B189"/>
    <mergeCell ref="E188:E189"/>
    <mergeCell ref="F188:F189"/>
    <mergeCell ref="G188:G189"/>
    <mergeCell ref="H188:H189"/>
    <mergeCell ref="I188:I189"/>
    <mergeCell ref="J188:J189"/>
    <mergeCell ref="B186:B187"/>
    <mergeCell ref="E186:E187"/>
    <mergeCell ref="F186:F187"/>
    <mergeCell ref="G186:G187"/>
    <mergeCell ref="H186:H187"/>
    <mergeCell ref="I186:I187"/>
    <mergeCell ref="C188:C189"/>
    <mergeCell ref="J190:J191"/>
    <mergeCell ref="B192:B193"/>
    <mergeCell ref="E192:E193"/>
    <mergeCell ref="F192:F193"/>
    <mergeCell ref="G192:G193"/>
    <mergeCell ref="H192:H193"/>
    <mergeCell ref="I192:I193"/>
    <mergeCell ref="J192:J193"/>
    <mergeCell ref="B190:B191"/>
    <mergeCell ref="E190:E191"/>
    <mergeCell ref="F190:F191"/>
    <mergeCell ref="G190:G191"/>
    <mergeCell ref="H190:H191"/>
    <mergeCell ref="I190:I191"/>
    <mergeCell ref="C190:C191"/>
    <mergeCell ref="C192:C193"/>
    <mergeCell ref="J194:J195"/>
    <mergeCell ref="B196:B197"/>
    <mergeCell ref="E196:E197"/>
    <mergeCell ref="F196:F197"/>
    <mergeCell ref="G196:G197"/>
    <mergeCell ref="H196:H197"/>
    <mergeCell ref="I196:I197"/>
    <mergeCell ref="J196:J197"/>
    <mergeCell ref="B194:B195"/>
    <mergeCell ref="E194:E195"/>
    <mergeCell ref="F194:F195"/>
    <mergeCell ref="G194:G195"/>
    <mergeCell ref="H194:H195"/>
    <mergeCell ref="I194:I195"/>
    <mergeCell ref="C194:C195"/>
    <mergeCell ref="C196:C197"/>
    <mergeCell ref="J198:J199"/>
    <mergeCell ref="B200:B201"/>
    <mergeCell ref="E200:E201"/>
    <mergeCell ref="F200:F201"/>
    <mergeCell ref="G200:G201"/>
    <mergeCell ref="H200:H201"/>
    <mergeCell ref="I200:I201"/>
    <mergeCell ref="J200:J201"/>
    <mergeCell ref="B198:B199"/>
    <mergeCell ref="E198:E199"/>
    <mergeCell ref="F198:F199"/>
    <mergeCell ref="G198:G199"/>
    <mergeCell ref="H198:H199"/>
    <mergeCell ref="I198:I199"/>
    <mergeCell ref="C198:C199"/>
    <mergeCell ref="C200:C201"/>
  </mergeCells>
  <hyperlinks>
    <hyperlink ref="D2" r:id="rId1" display="http://www.transfermarkt.de/thiago/profil/spieler/60444"/>
    <hyperlink ref="D4" r:id="rId2" display="http://www.transfermarkt.de/arturo-vidal/profil/spieler/37666"/>
    <hyperlink ref="D6" r:id="rId3" display="http://www.transfermarkt.de/renato-sanches/profil/spieler/258027"/>
    <hyperlink ref="D8" r:id="rId4" display="http://www.transfermarkt.de/joshua-kimmich/profil/spieler/161056"/>
    <hyperlink ref="D10" r:id="rId5" display="http://www.transfermarkt.de/julian-weigl/profil/spieler/196792"/>
    <hyperlink ref="D12" r:id="rId6" display="http://www.transfermarkt.de/karim-bellarabi/profil/spieler/61087"/>
    <hyperlink ref="D14" r:id="rId7" display="http://www.transfermarkt.de/naby-keita/profil/spieler/302215"/>
    <hyperlink ref="D16" r:id="rId8" display="http://www.transfermarkt.de/mario-gotze/profil/spieler/74842"/>
    <hyperlink ref="D18" r:id="rId9" display="http://www.transfermarkt.de/hakan-calhanoglu/profil/spieler/126414"/>
    <hyperlink ref="D20" r:id="rId10" display="http://www.transfermarkt.de/leon-goretzka/profil/spieler/153084"/>
    <hyperlink ref="D22" r:id="rId11" display="http://www.transfermarkt.de/julian-brandt/profil/spieler/187492"/>
    <hyperlink ref="D24" r:id="rId12" display="http://www.transfermarkt.de/nabil-bentaleb/profil/spieler/245537"/>
    <hyperlink ref="D26" r:id="rId13" display="http://www.transfermarkt.de/max-meyer/profil/spieler/146164"/>
    <hyperlink ref="D28" r:id="rId14" display="http://www.transfermarkt.de/gonzalo-castro/profil/spieler/28947"/>
    <hyperlink ref="D30" r:id="rId15" display="http://www.transfermarkt.de/lars-bender/profil/spieler/30059"/>
    <hyperlink ref="D32" r:id="rId16" display="http://www.transfermarkt.de/kevin-kampl/profil/spieler/53418"/>
    <hyperlink ref="D34" r:id="rId17" display="http://www.transfermarkt.de/johannes-geis/profil/spieler/89650"/>
    <hyperlink ref="D36" r:id="rId18" display="http://www.transfermarkt.de/mahmoud-dahoud/profil/spieler/191422"/>
    <hyperlink ref="D38" r:id="rId19" display="http://www.transfermarkt.de/luiz-gustavo/profil/spieler/10471"/>
    <hyperlink ref="D40" r:id="rId20" display="http://www.transfermarkt.de/shinji-kagawa/profil/spieler/81785"/>
    <hyperlink ref="D42" r:id="rId21" display="http://www.transfermarkt.de/yunus-malli/profil/spieler/85352"/>
    <hyperlink ref="D44" r:id="rId22" display="http://www.transfermarkt.de/christoph-kramer/profil/spieler/82097"/>
    <hyperlink ref="D46" r:id="rId23" display="http://www.transfermarkt.de/thorgan-hazard/profil/spieler/102226"/>
    <hyperlink ref="D48" r:id="rId24" display="http://www.transfermarkt.de/riechedly-bazoer/profil/spieler/216443"/>
    <hyperlink ref="D50" r:id="rId25" display="http://www.transfermarkt.de/josuha-guilavogui/profil/spieler/93704"/>
    <hyperlink ref="D52" r:id="rId26" tooltip="Maximilian Arnold" display="http://www.transfermarkt.de/maximilian-arnold/profil/spieler/117674"/>
    <hyperlink ref="D54" r:id="rId27" tooltip="Serge Gnabry" display="http://www.transfermarkt.de/serge-gnabry/profil/spieler/159471"/>
    <hyperlink ref="D56" r:id="rId28" tooltip="Vladimír Darida" display="http://www.transfermarkt.de/vladimir-darida/profil/spieler/179643"/>
    <hyperlink ref="D58" r:id="rId29" tooltip="Walace" display="http://www.transfermarkt.de/walace/profil/spieler/323954"/>
    <hyperlink ref="D60" r:id="rId30" tooltip="Franck Ribéry" display="http://www.transfermarkt.de/franck-ribery/profil/spieler/22068"/>
    <hyperlink ref="D62" r:id="rId31" tooltip="Patrick Herrmann" display="http://www.transfermarkt.de/patrick-herrmann/profil/spieler/32711"/>
    <hyperlink ref="D64" r:id="rId32" tooltip="Sebastian Rode" display="http://www.transfermarkt.de/sebastian-rode/profil/spieler/44466"/>
    <hyperlink ref="D66" r:id="rId33" tooltip="Charles Aránguiz" display="http://www.transfermarkt.de/charles-aranguiz/profil/spieler/89701"/>
    <hyperlink ref="D68" r:id="rId34" tooltip="Alessandro Schöpf" display="http://www.transfermarkt.de/alessandro-schopf/profil/spieler/118397"/>
    <hyperlink ref="D70" r:id="rId35" tooltip="Benjamin Stambouli" display="http://www.transfermarkt.de/benjamin-stambouli/profil/spieler/127160"/>
    <hyperlink ref="D72" r:id="rId36" tooltip="Marc Stendera" display="http://www.transfermarkt.de/marc-stendera/profil/spieler/160943"/>
    <hyperlink ref="D74" r:id="rId37" tooltip="Nadiem Amiri" display="http://www.transfermarkt.de/nadiem-amiri/profil/spieler/232454"/>
    <hyperlink ref="D76" r:id="rId38" tooltip="Sebastian Rudy" display="http://www.transfermarkt.de/sebastian-rudy/profil/spieler/57051"/>
    <hyperlink ref="D78" r:id="rId39" tooltip="Zlatko Junuzovic" display="http://www.transfermarkt.de/zlatko-junuzovic/profil/spieler/31007"/>
    <hyperlink ref="D80" r:id="rId40" tooltip="Fabian Johnson" display="http://www.transfermarkt.de/fabian-johnson/profil/spieler/31041"/>
    <hyperlink ref="D82" r:id="rId41" tooltip="Lewis Holtby" display="http://www.transfermarkt.de/lewis-holtby/profil/spieler/55508"/>
    <hyperlink ref="D84" r:id="rId42" tooltip="Julian Baumgartlinger" display="http://www.transfermarkt.de/julian-baumgartlinger/profil/spieler/34787"/>
    <hyperlink ref="D86" r:id="rId43" tooltip="Ibrahima Traoré" display="http://www.transfermarkt.de/ibrahima-traore/profil/spieler/47285"/>
    <hyperlink ref="D88" r:id="rId44" tooltip="Daniel Didavi" display="http://www.transfermarkt.de/daniel-didavi/profil/spieler/57995"/>
    <hyperlink ref="D90" r:id="rId45" tooltip="Marco Fabián" display="http://www.transfermarkt.de/marco-fabian/profil/spieler/67685"/>
    <hyperlink ref="D92" r:id="rId46" tooltip="Lukas Rupp" display="http://www.transfermarkt.de/lukas-rupp/profil/spieler/82863"/>
    <hyperlink ref="D94" r:id="rId47" tooltip="Leonardo Bittencourt" display="http://www.transfermarkt.de/leonardo-bittencourt/profil/spieler/93844"/>
    <hyperlink ref="D96" r:id="rId48" tooltip="Jean-Philippe Gbamin" display="http://www.transfermarkt.de/jean-philippe-gbamin/profil/spieler/182894"/>
    <hyperlink ref="D98" r:id="rId49" tooltip="Kai Havertz" display="http://www.transfermarkt.de/kai-havertz/profil/spieler/309400"/>
    <hyperlink ref="D100" r:id="rId50" tooltip="Nuri Sahin" display="http://www.transfermarkt.de/nuri-sahin/profil/spieler/31095"/>
    <hyperlink ref="D102" r:id="rId51" tooltip="Marcel Risse" display="http://www.transfermarkt.de/marcel-risse/profil/spieler/51176"/>
    <hyperlink ref="D104" r:id="rId52" tooltip="Ja-Cheol Koo" display="http://www.transfermarkt.de/ja-cheol-koo/profil/spieler/91841"/>
    <hyperlink ref="D106" r:id="rId53" tooltip="Thomas Delaney" display="http://www.transfermarkt.de/thomas-delaney/profil/spieler/91849"/>
    <hyperlink ref="D108" r:id="rId54" tooltip="Kerem Demirbay" display="http://www.transfermarkt.de/kerem-demirbay/profil/spieler/125858"/>
    <hyperlink ref="D110" r:id="rId55" tooltip="Per Ciljan Skjelbred" display="http://www.transfermarkt.de/per-ciljan-skjelbred/profil/spieler/18918"/>
    <hyperlink ref="D112" r:id="rId56" tooltip="Vieirinha" display="http://www.transfermarkt.de/vieirinha/profil/spieler/35247"/>
    <hyperlink ref="D114" r:id="rId57" tooltip="Danny Latza" display="http://www.transfermarkt.de/danny-latza/profil/spieler/39025"/>
    <hyperlink ref="D116" r:id="rId58" tooltip="Stefan Ilsanker" display="http://www.transfermarkt.de/stefan-ilsanker/profil/spieler/40074"/>
    <hyperlink ref="D118" r:id="rId59" tooltip="Marco Höger" display="http://www.transfermarkt.de/marco-hoger/profil/spieler/55510"/>
    <hyperlink ref="D120" r:id="rId60" tooltip="Diego Demme" display="http://www.transfermarkt.de/diego-demme/profil/spieler/82070"/>
    <hyperlink ref="D122" r:id="rId61" tooltip="Pascal Groß" display="http://www.transfermarkt.de/pascal-gross/profil/spieler/82873"/>
    <hyperlink ref="D124" r:id="rId62" tooltip="Omar Mascarell" display="http://www.transfermarkt.de/omar-mascarell/profil/spieler/142031"/>
    <hyperlink ref="D126" r:id="rId63" tooltip="Florian Grillitsch" display="http://www.transfermarkt.de/florian-grillitsch/profil/spieler/195736"/>
    <hyperlink ref="D128" r:id="rId64" tooltip="Ondrej Duda" display="http://www.transfermarkt.de/ondrej-duda/profil/spieler/232418"/>
    <hyperlink ref="D130" r:id="rId65" tooltip="Jonas Hofmann" display="http://www.transfermarkt.de/jonas-hofmann/profil/spieler/7161"/>
    <hyperlink ref="D132" r:id="rId66" tooltip="Xabi Alonso" display="http://www.transfermarkt.de/xabi-alonso/profil/spieler/7476"/>
    <hyperlink ref="D134" r:id="rId67" tooltip="Fabian Lustenberger" display="http://www.transfermarkt.de/fabian-lustenberger/profil/spieler/42203"/>
    <hyperlink ref="D136" r:id="rId68" tooltip="Valentin Stocker" display="http://www.transfermarkt.de/valentin-stocker/profil/spieler/45178"/>
    <hyperlink ref="D138" r:id="rId69" tooltip="Dominik Kohr" display="http://www.transfermarkt.de/dominik-kohr/profil/spieler/118847"/>
    <hyperlink ref="D140" r:id="rId70" tooltip="Fin Bartels" display="http://www.transfermarkt.de/fin-bartels/profil/spieler/36207"/>
    <hyperlink ref="D142" r:id="rId71" tooltip="Albin Ekdal" display="http://www.transfermarkt.de/albin-ekdal/profil/spieler/49275"/>
    <hyperlink ref="D144" r:id="rId72" tooltip="Dominik Kaiser" display="http://www.transfermarkt.de/dominik-kaiser/profil/spieler/52200"/>
    <hyperlink ref="D146" r:id="rId73" tooltip="Tobias Strobl" display="http://www.transfermarkt.de/tobias-strobl/profil/spieler/57845"/>
    <hyperlink ref="D148" r:id="rId74" tooltip="Mikel Merino" display="http://www.transfermarkt.de/mikel-merino/profil/spieler/338424"/>
    <hyperlink ref="D150" r:id="rId75" tooltip="Christian Clemens" display="http://www.transfermarkt.de/christian-clemens/profil/spieler/44713"/>
    <hyperlink ref="D152" r:id="rId76" tooltip="Fabian Frei" display="http://www.transfermarkt.de/fabian-frei/profil/spieler/52595"/>
    <hyperlink ref="D154" r:id="rId77" tooltip="Florian Kainz" display="http://www.transfermarkt.de/florian-kainz/profil/spieler/106270"/>
    <hyperlink ref="D156" r:id="rId78" tooltip="Eugen Polanski" display="http://www.transfermarkt.de/eugen-polanski/profil/spieler/19548"/>
    <hyperlink ref="D158" r:id="rId79" tooltip="Nicolas Höfler" display="http://www.transfermarkt.de/nicolas-hofler/profil/spieler/55099"/>
    <hyperlink ref="D160" r:id="rId80" tooltip="Amir Abrashi" display="http://www.transfermarkt.de/amir-abrashi/profil/spieler/66005"/>
    <hyperlink ref="D162" r:id="rId81" tooltip="Steven Zuber" display="http://www.transfermarkt.de/steven-zuber/profil/spieler/68033"/>
    <hyperlink ref="D164" r:id="rId82" tooltip="Robin Quaison" display="http://www.transfermarkt.de/robin-quaison/profil/spieler/206542"/>
    <hyperlink ref="D166" r:id="rId83" tooltip="Daniel Baier" display="http://www.transfermarkt.de/daniel-baier/profil/spieler/4018"/>
    <hyperlink ref="D168" r:id="rId84" tooltip="Mike Frantz" display="http://www.transfermarkt.de/mike-frantz/profil/spieler/30942"/>
    <hyperlink ref="D170" r:id="rId85" tooltip="Makoto Hasebe" display="http://www.transfermarkt.de/makoto-hasebe/profil/spieler/39259"/>
    <hyperlink ref="D172" r:id="rId86" tooltip="Alfredo Morales" display="http://www.transfermarkt.de/alfredo-morales/profil/spieler/58500"/>
    <hyperlink ref="D174" r:id="rId87" tooltip="Jérôme Gondorf" display="http://www.transfermarkt.de/jerome-gondorf/profil/spieler/77108"/>
    <hyperlink ref="D176" r:id="rId88" tooltip="Paul Seguin" display="http://www.transfermarkt.de/paul-seguin/profil/spieler/183780"/>
    <hyperlink ref="D178" r:id="rId89" tooltip="Mijat Gacinovic" display="http://www.transfermarkt.de/mijat-gacinovic/profil/spieler/215864"/>
    <hyperlink ref="D180" r:id="rId90" tooltip="Gideon Jung" display="http://www.transfermarkt.de/gideon-jung/profil/spieler/247661"/>
    <hyperlink ref="D182" r:id="rId91" tooltip="Pirmin Schwegler" display="http://www.transfermarkt.de/pirmin-schwegler/profil/spieler/14533"/>
    <hyperlink ref="D184" r:id="rId92" tooltip="Max Christiansen" display="http://www.transfermarkt.de/max-christiansen/profil/spieler/192300"/>
    <hyperlink ref="D186" r:id="rId93" tooltip="Aaron Hunt" display="http://www.transfermarkt.de/aaron-hunt/profil/spieler/4687"/>
    <hyperlink ref="D188" r:id="rId94" tooltip="Ashkan Dejagah" display="http://www.transfermarkt.de/ashkan-dejagah/profil/spieler/13979"/>
    <hyperlink ref="D190" r:id="rId95" tooltip="Marcel Heller" display="http://www.transfermarkt.de/marcel-heller/profil/spieler/32207"/>
    <hyperlink ref="D192" r:id="rId96" tooltip="Philipp Bargfrede" display="http://www.transfermarkt.de/philipp-bargfrede/profil/spieler/42033"/>
    <hyperlink ref="D194" r:id="rId97" tooltip="Almog Cohen" display="http://www.transfermarkt.de/almog-cohen/profil/spieler/56711"/>
    <hyperlink ref="D196" r:id="rId98" tooltip="Sambou Yatabaré" display="http://www.transfermarkt.de/sambou-yatabare/profil/spieler/93309"/>
    <hyperlink ref="D198" r:id="rId99" tooltip="Milos Jojic" display="http://www.transfermarkt.de/milos-jojic/profil/spieler/160285"/>
    <hyperlink ref="D200" r:id="rId100" tooltip="Suat Serdar" display="http://www.transfermarkt.de/suat-serdar/profil/spieler/261905"/>
  </hyperlinks>
  <pageMargins left="0.7" right="0.7" top="0.78740157499999996" bottom="0.78740157499999996" header="0.3" footer="0.3"/>
  <drawing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topLeftCell="A187" workbookViewId="0">
      <selection activeCell="D213" sqref="D213"/>
    </sheetView>
  </sheetViews>
  <sheetFormatPr baseColWidth="10" defaultRowHeight="15" x14ac:dyDescent="0.25"/>
  <sheetData>
    <row r="2" spans="2:10" ht="30" x14ac:dyDescent="0.25">
      <c r="B2" s="11">
        <v>1</v>
      </c>
      <c r="C2" s="11"/>
      <c r="D2" s="2" t="s">
        <v>8</v>
      </c>
      <c r="E2" s="11"/>
      <c r="F2" s="11">
        <v>28</v>
      </c>
      <c r="G2" s="11"/>
      <c r="H2" s="11" t="s">
        <v>258</v>
      </c>
      <c r="I2" s="12">
        <v>42773</v>
      </c>
      <c r="J2" s="11" t="s">
        <v>10</v>
      </c>
    </row>
    <row r="3" spans="2:10" ht="30" x14ac:dyDescent="0.25">
      <c r="B3" s="11"/>
      <c r="C3" s="11"/>
      <c r="D3" s="1" t="s">
        <v>9</v>
      </c>
      <c r="E3" s="11"/>
      <c r="F3" s="11"/>
      <c r="G3" s="11"/>
      <c r="H3" s="11"/>
      <c r="I3" s="12"/>
      <c r="J3" s="11"/>
    </row>
    <row r="4" spans="2:10" ht="30" x14ac:dyDescent="0.25">
      <c r="B4" s="11">
        <v>2</v>
      </c>
      <c r="C4" s="11"/>
      <c r="D4" s="2" t="s">
        <v>13</v>
      </c>
      <c r="E4" s="11"/>
      <c r="F4" s="11">
        <v>24</v>
      </c>
      <c r="G4" s="11"/>
      <c r="H4" s="11" t="s">
        <v>258</v>
      </c>
      <c r="I4" s="12">
        <v>42773</v>
      </c>
      <c r="J4" s="11" t="s">
        <v>10</v>
      </c>
    </row>
    <row r="5" spans="2:10" ht="30" x14ac:dyDescent="0.25">
      <c r="B5" s="11"/>
      <c r="C5" s="11"/>
      <c r="D5" s="1" t="s">
        <v>14</v>
      </c>
      <c r="E5" s="11"/>
      <c r="F5" s="11"/>
      <c r="G5" s="11"/>
      <c r="H5" s="11"/>
      <c r="I5" s="12"/>
      <c r="J5" s="11"/>
    </row>
    <row r="6" spans="2:10" ht="30" x14ac:dyDescent="0.25">
      <c r="B6" s="11">
        <v>3</v>
      </c>
      <c r="C6" s="11"/>
      <c r="D6" s="2" t="s">
        <v>17</v>
      </c>
      <c r="E6" s="11"/>
      <c r="F6" s="11">
        <v>28</v>
      </c>
      <c r="G6" s="11"/>
      <c r="H6" s="11" t="s">
        <v>332</v>
      </c>
      <c r="I6" s="12">
        <v>42773</v>
      </c>
      <c r="J6" s="11" t="s">
        <v>18</v>
      </c>
    </row>
    <row r="7" spans="2:10" ht="30" x14ac:dyDescent="0.25">
      <c r="B7" s="11"/>
      <c r="C7" s="11"/>
      <c r="D7" s="1" t="s">
        <v>9</v>
      </c>
      <c r="E7" s="11"/>
      <c r="F7" s="11"/>
      <c r="G7" s="11"/>
      <c r="H7" s="11"/>
      <c r="I7" s="12"/>
      <c r="J7" s="11"/>
    </row>
    <row r="8" spans="2:10" x14ac:dyDescent="0.25">
      <c r="B8" s="11">
        <v>4</v>
      </c>
      <c r="C8" s="11"/>
      <c r="D8" s="2" t="s">
        <v>24</v>
      </c>
      <c r="E8" s="11"/>
      <c r="F8" s="11">
        <v>28</v>
      </c>
      <c r="G8" s="11"/>
      <c r="H8" s="11" t="s">
        <v>138</v>
      </c>
      <c r="I8" s="12">
        <v>42773</v>
      </c>
      <c r="J8" s="11" t="s">
        <v>25</v>
      </c>
    </row>
    <row r="9" spans="2:10" ht="30" x14ac:dyDescent="0.25">
      <c r="B9" s="11"/>
      <c r="C9" s="11"/>
      <c r="D9" s="1" t="s">
        <v>9</v>
      </c>
      <c r="E9" s="11"/>
      <c r="F9" s="11"/>
      <c r="G9" s="11"/>
      <c r="H9" s="11"/>
      <c r="I9" s="12"/>
      <c r="J9" s="11"/>
    </row>
    <row r="10" spans="2:10" ht="30" x14ac:dyDescent="0.25">
      <c r="B10" s="11">
        <v>5</v>
      </c>
      <c r="C10" s="11"/>
      <c r="D10" s="2" t="s">
        <v>27</v>
      </c>
      <c r="E10" s="11"/>
      <c r="F10" s="11">
        <v>28</v>
      </c>
      <c r="G10" s="11"/>
      <c r="H10" s="11" t="s">
        <v>333</v>
      </c>
      <c r="I10" s="12">
        <v>42773</v>
      </c>
      <c r="J10" s="11" t="s">
        <v>28</v>
      </c>
    </row>
    <row r="11" spans="2:10" ht="30" x14ac:dyDescent="0.25">
      <c r="B11" s="11"/>
      <c r="C11" s="11"/>
      <c r="D11" s="1" t="s">
        <v>9</v>
      </c>
      <c r="E11" s="11"/>
      <c r="F11" s="11"/>
      <c r="G11" s="11"/>
      <c r="H11" s="11"/>
      <c r="I11" s="12"/>
      <c r="J11" s="11"/>
    </row>
    <row r="12" spans="2:10" ht="30" x14ac:dyDescent="0.25">
      <c r="B12" s="11">
        <v>6</v>
      </c>
      <c r="C12" s="11"/>
      <c r="D12" s="2" t="s">
        <v>38</v>
      </c>
      <c r="E12" s="11"/>
      <c r="F12" s="11">
        <v>21</v>
      </c>
      <c r="G12" s="11"/>
      <c r="H12" s="11" t="s">
        <v>141</v>
      </c>
      <c r="I12" s="12">
        <v>42773</v>
      </c>
      <c r="J12" s="11" t="s">
        <v>35</v>
      </c>
    </row>
    <row r="13" spans="2:10" ht="30" x14ac:dyDescent="0.25">
      <c r="B13" s="11"/>
      <c r="C13" s="11"/>
      <c r="D13" s="1" t="s">
        <v>9</v>
      </c>
      <c r="E13" s="11"/>
      <c r="F13" s="11"/>
      <c r="G13" s="11"/>
      <c r="H13" s="11"/>
      <c r="I13" s="12"/>
      <c r="J13" s="11"/>
    </row>
    <row r="14" spans="2:10" x14ac:dyDescent="0.25">
      <c r="B14" s="11">
        <v>7</v>
      </c>
      <c r="C14" s="11"/>
      <c r="D14" s="2" t="s">
        <v>46</v>
      </c>
      <c r="E14" s="11"/>
      <c r="F14" s="11">
        <v>21</v>
      </c>
      <c r="G14" s="11"/>
      <c r="H14" s="11" t="s">
        <v>45</v>
      </c>
      <c r="I14" s="12">
        <v>42773</v>
      </c>
      <c r="J14" s="11" t="s">
        <v>42</v>
      </c>
    </row>
    <row r="15" spans="2:10" ht="30" x14ac:dyDescent="0.25">
      <c r="B15" s="11"/>
      <c r="C15" s="11"/>
      <c r="D15" s="1" t="s">
        <v>9</v>
      </c>
      <c r="E15" s="11"/>
      <c r="F15" s="11"/>
      <c r="G15" s="11"/>
      <c r="H15" s="11"/>
      <c r="I15" s="12"/>
      <c r="J15" s="11"/>
    </row>
    <row r="16" spans="2:10" ht="30" x14ac:dyDescent="0.25">
      <c r="B16" s="11">
        <v>8</v>
      </c>
      <c r="C16" s="11"/>
      <c r="D16" s="2" t="s">
        <v>52</v>
      </c>
      <c r="E16" s="11"/>
      <c r="F16" s="11">
        <v>29</v>
      </c>
      <c r="G16" s="11"/>
      <c r="H16" s="11" t="s">
        <v>178</v>
      </c>
      <c r="I16" s="12">
        <v>42773</v>
      </c>
      <c r="J16" s="11" t="s">
        <v>53</v>
      </c>
    </row>
    <row r="17" spans="2:10" ht="30" x14ac:dyDescent="0.25">
      <c r="B17" s="11"/>
      <c r="C17" s="11"/>
      <c r="D17" s="1" t="s">
        <v>9</v>
      </c>
      <c r="E17" s="11"/>
      <c r="F17" s="11"/>
      <c r="G17" s="11"/>
      <c r="H17" s="11"/>
      <c r="I17" s="12"/>
      <c r="J17" s="11"/>
    </row>
    <row r="18" spans="2:10" ht="30" x14ac:dyDescent="0.25">
      <c r="B18" s="11">
        <v>9</v>
      </c>
      <c r="C18" s="11"/>
      <c r="D18" s="2" t="s">
        <v>54</v>
      </c>
      <c r="E18" s="11"/>
      <c r="F18" s="11">
        <v>27</v>
      </c>
      <c r="G18" s="11"/>
      <c r="H18" s="11" t="s">
        <v>45</v>
      </c>
      <c r="I18" s="12">
        <v>42773</v>
      </c>
      <c r="J18" s="11" t="s">
        <v>53</v>
      </c>
    </row>
    <row r="19" spans="2:10" ht="30" x14ac:dyDescent="0.25">
      <c r="B19" s="11"/>
      <c r="C19" s="11"/>
      <c r="D19" s="1" t="s">
        <v>9</v>
      </c>
      <c r="E19" s="11"/>
      <c r="F19" s="11"/>
      <c r="G19" s="11"/>
      <c r="H19" s="11"/>
      <c r="I19" s="12"/>
      <c r="J19" s="11"/>
    </row>
    <row r="20" spans="2:10" ht="30" x14ac:dyDescent="0.25">
      <c r="B20" s="11">
        <v>10</v>
      </c>
      <c r="C20" s="11"/>
      <c r="D20" s="2" t="s">
        <v>55</v>
      </c>
      <c r="E20" s="11"/>
      <c r="F20" s="11">
        <v>26</v>
      </c>
      <c r="G20" s="11"/>
      <c r="H20" s="11" t="s">
        <v>178</v>
      </c>
      <c r="I20" s="12">
        <v>42773</v>
      </c>
      <c r="J20" s="11" t="s">
        <v>53</v>
      </c>
    </row>
    <row r="21" spans="2:10" ht="30" x14ac:dyDescent="0.25">
      <c r="B21" s="11"/>
      <c r="C21" s="11"/>
      <c r="D21" s="1" t="s">
        <v>14</v>
      </c>
      <c r="E21" s="11"/>
      <c r="F21" s="11"/>
      <c r="G21" s="11"/>
      <c r="H21" s="11"/>
      <c r="I21" s="12"/>
      <c r="J21" s="11"/>
    </row>
    <row r="22" spans="2:10" ht="30" x14ac:dyDescent="0.25">
      <c r="B22" s="11">
        <v>11</v>
      </c>
      <c r="C22" s="11"/>
      <c r="D22" s="2" t="s">
        <v>56</v>
      </c>
      <c r="E22" s="11"/>
      <c r="F22" s="11">
        <v>23</v>
      </c>
      <c r="G22" s="11"/>
      <c r="H22" s="11" t="s">
        <v>178</v>
      </c>
      <c r="I22" s="12">
        <v>42773</v>
      </c>
      <c r="J22" s="11" t="s">
        <v>53</v>
      </c>
    </row>
    <row r="23" spans="2:10" ht="30" x14ac:dyDescent="0.25">
      <c r="B23" s="11"/>
      <c r="C23" s="11"/>
      <c r="D23" s="1" t="s">
        <v>14</v>
      </c>
      <c r="E23" s="11"/>
      <c r="F23" s="11"/>
      <c r="G23" s="11"/>
      <c r="H23" s="11"/>
      <c r="I23" s="12"/>
      <c r="J23" s="11"/>
    </row>
    <row r="24" spans="2:10" ht="30" x14ac:dyDescent="0.25">
      <c r="B24" s="11">
        <v>12</v>
      </c>
      <c r="C24" s="11"/>
      <c r="D24" s="2" t="s">
        <v>61</v>
      </c>
      <c r="E24" s="11"/>
      <c r="F24" s="11">
        <v>24</v>
      </c>
      <c r="G24" s="11"/>
      <c r="H24" s="11" t="s">
        <v>138</v>
      </c>
      <c r="I24" s="12">
        <v>42816</v>
      </c>
      <c r="J24" s="11" t="s">
        <v>59</v>
      </c>
    </row>
    <row r="25" spans="2:10" ht="30" x14ac:dyDescent="0.25">
      <c r="B25" s="11"/>
      <c r="C25" s="11"/>
      <c r="D25" s="1" t="s">
        <v>14</v>
      </c>
      <c r="E25" s="11"/>
      <c r="F25" s="11"/>
      <c r="G25" s="11"/>
      <c r="H25" s="11"/>
      <c r="I25" s="12"/>
      <c r="J25" s="11"/>
    </row>
    <row r="26" spans="2:10" ht="30" x14ac:dyDescent="0.25">
      <c r="B26" s="11">
        <v>13</v>
      </c>
      <c r="C26" s="11"/>
      <c r="D26" s="2" t="s">
        <v>63</v>
      </c>
      <c r="E26" s="11"/>
      <c r="F26" s="11">
        <v>24</v>
      </c>
      <c r="G26" s="11"/>
      <c r="H26" s="11" t="s">
        <v>45</v>
      </c>
      <c r="I26" s="12">
        <v>42773</v>
      </c>
      <c r="J26" s="11" t="s">
        <v>62</v>
      </c>
    </row>
    <row r="27" spans="2:10" ht="30" x14ac:dyDescent="0.25">
      <c r="B27" s="11"/>
      <c r="C27" s="11"/>
      <c r="D27" s="1" t="s">
        <v>14</v>
      </c>
      <c r="E27" s="11"/>
      <c r="F27" s="11"/>
      <c r="G27" s="11"/>
      <c r="H27" s="11"/>
      <c r="I27" s="12"/>
      <c r="J27" s="11"/>
    </row>
    <row r="28" spans="2:10" ht="30" x14ac:dyDescent="0.25">
      <c r="B28" s="11">
        <v>14</v>
      </c>
      <c r="C28" s="11"/>
      <c r="D28" s="2" t="s">
        <v>66</v>
      </c>
      <c r="E28" s="11"/>
      <c r="F28" s="11">
        <v>21</v>
      </c>
      <c r="G28" s="11"/>
      <c r="H28" s="11" t="s">
        <v>143</v>
      </c>
      <c r="I28" s="12">
        <v>42773</v>
      </c>
      <c r="J28" s="11" t="s">
        <v>62</v>
      </c>
    </row>
    <row r="29" spans="2:10" ht="30" x14ac:dyDescent="0.25">
      <c r="B29" s="11"/>
      <c r="C29" s="11"/>
      <c r="D29" s="1" t="s">
        <v>9</v>
      </c>
      <c r="E29" s="11"/>
      <c r="F29" s="11"/>
      <c r="G29" s="11"/>
      <c r="H29" s="11"/>
      <c r="I29" s="12"/>
      <c r="J29" s="11"/>
    </row>
    <row r="30" spans="2:10" ht="30" x14ac:dyDescent="0.25">
      <c r="B30" s="11">
        <v>15</v>
      </c>
      <c r="C30" s="11"/>
      <c r="D30" s="2" t="s">
        <v>71</v>
      </c>
      <c r="E30" s="11"/>
      <c r="F30" s="11">
        <v>26</v>
      </c>
      <c r="G30" s="11"/>
      <c r="H30" s="11" t="s">
        <v>144</v>
      </c>
      <c r="I30" s="12">
        <v>42773</v>
      </c>
      <c r="J30" s="11" t="s">
        <v>68</v>
      </c>
    </row>
    <row r="31" spans="2:10" ht="30" x14ac:dyDescent="0.25">
      <c r="B31" s="11"/>
      <c r="C31" s="11"/>
      <c r="D31" s="1" t="s">
        <v>9</v>
      </c>
      <c r="E31" s="11"/>
      <c r="F31" s="11"/>
      <c r="G31" s="11"/>
      <c r="H31" s="11"/>
      <c r="I31" s="12"/>
      <c r="J31" s="11"/>
    </row>
    <row r="32" spans="2:10" ht="30" x14ac:dyDescent="0.25">
      <c r="B32" s="11">
        <v>16</v>
      </c>
      <c r="C32" s="11"/>
      <c r="D32" s="2" t="s">
        <v>74</v>
      </c>
      <c r="E32" s="11"/>
      <c r="F32" s="11">
        <v>23</v>
      </c>
      <c r="G32" s="11"/>
      <c r="H32" s="11" t="s">
        <v>144</v>
      </c>
      <c r="I32" s="12">
        <v>42773</v>
      </c>
      <c r="J32" s="11" t="s">
        <v>68</v>
      </c>
    </row>
    <row r="33" spans="2:10" ht="30" x14ac:dyDescent="0.25">
      <c r="B33" s="11"/>
      <c r="C33" s="11"/>
      <c r="D33" s="1" t="s">
        <v>9</v>
      </c>
      <c r="E33" s="11"/>
      <c r="F33" s="11"/>
      <c r="G33" s="11"/>
      <c r="H33" s="11"/>
      <c r="I33" s="12"/>
      <c r="J33" s="11"/>
    </row>
    <row r="34" spans="2:10" ht="30" x14ac:dyDescent="0.25">
      <c r="B34" s="11">
        <v>17</v>
      </c>
      <c r="C34" s="11"/>
      <c r="D34" s="2" t="s">
        <v>78</v>
      </c>
      <c r="E34" s="11"/>
      <c r="F34" s="11">
        <v>24</v>
      </c>
      <c r="G34" s="11"/>
      <c r="H34" s="11" t="s">
        <v>334</v>
      </c>
      <c r="I34" s="12">
        <v>42773</v>
      </c>
      <c r="J34" s="11" t="s">
        <v>77</v>
      </c>
    </row>
    <row r="35" spans="2:10" ht="30" x14ac:dyDescent="0.25">
      <c r="B35" s="11"/>
      <c r="C35" s="11"/>
      <c r="D35" s="1" t="s">
        <v>9</v>
      </c>
      <c r="E35" s="11"/>
      <c r="F35" s="11"/>
      <c r="G35" s="11"/>
      <c r="H35" s="11"/>
      <c r="I35" s="12"/>
      <c r="J35" s="11"/>
    </row>
    <row r="36" spans="2:10" x14ac:dyDescent="0.25">
      <c r="B36" s="11">
        <v>18</v>
      </c>
      <c r="C36" s="11"/>
      <c r="D36" s="2" t="s">
        <v>83</v>
      </c>
      <c r="E36" s="11"/>
      <c r="F36" s="11">
        <v>23</v>
      </c>
      <c r="G36" s="11"/>
      <c r="H36" s="11" t="s">
        <v>144</v>
      </c>
      <c r="I36" s="12">
        <v>42773</v>
      </c>
      <c r="J36" s="11" t="s">
        <v>80</v>
      </c>
    </row>
    <row r="37" spans="2:10" ht="30" x14ac:dyDescent="0.25">
      <c r="B37" s="11"/>
      <c r="C37" s="11"/>
      <c r="D37" s="1" t="s">
        <v>14</v>
      </c>
      <c r="E37" s="11"/>
      <c r="F37" s="11"/>
      <c r="G37" s="11"/>
      <c r="H37" s="11"/>
      <c r="I37" s="12"/>
      <c r="J37" s="11"/>
    </row>
    <row r="38" spans="2:10" ht="30" x14ac:dyDescent="0.25">
      <c r="B38" s="11">
        <v>19</v>
      </c>
      <c r="C38" s="11"/>
      <c r="D38" s="2" t="s">
        <v>90</v>
      </c>
      <c r="E38" s="11"/>
      <c r="F38" s="11">
        <v>23</v>
      </c>
      <c r="G38" s="11"/>
      <c r="H38" s="11" t="s">
        <v>147</v>
      </c>
      <c r="I38" s="12">
        <v>42773</v>
      </c>
      <c r="J38" s="11" t="s">
        <v>87</v>
      </c>
    </row>
    <row r="39" spans="2:10" ht="30" x14ac:dyDescent="0.25">
      <c r="B39" s="11"/>
      <c r="C39" s="11"/>
      <c r="D39" s="1" t="s">
        <v>14</v>
      </c>
      <c r="E39" s="11"/>
      <c r="F39" s="11"/>
      <c r="G39" s="11"/>
      <c r="H39" s="11"/>
      <c r="I39" s="12"/>
      <c r="J39" s="11"/>
    </row>
    <row r="40" spans="2:10" ht="30" x14ac:dyDescent="0.25">
      <c r="B40" s="11">
        <v>20</v>
      </c>
      <c r="C40" s="11"/>
      <c r="D40" s="2" t="s">
        <v>93</v>
      </c>
      <c r="E40" s="11"/>
      <c r="F40" s="11">
        <v>33</v>
      </c>
      <c r="G40" s="11"/>
      <c r="H40" s="11" t="s">
        <v>139</v>
      </c>
      <c r="I40" s="12">
        <v>42773</v>
      </c>
      <c r="J40" s="11" t="s">
        <v>95</v>
      </c>
    </row>
    <row r="41" spans="2:10" ht="30" x14ac:dyDescent="0.25">
      <c r="B41" s="11"/>
      <c r="C41" s="11"/>
      <c r="D41" s="1" t="s">
        <v>94</v>
      </c>
      <c r="E41" s="11"/>
      <c r="F41" s="11"/>
      <c r="G41" s="11"/>
      <c r="H41" s="11"/>
      <c r="I41" s="12"/>
      <c r="J41" s="11"/>
    </row>
    <row r="42" spans="2:10" ht="30" x14ac:dyDescent="0.25">
      <c r="B42" s="11">
        <v>21</v>
      </c>
      <c r="C42" s="11"/>
      <c r="D42" s="2" t="s">
        <v>98</v>
      </c>
      <c r="E42" s="11"/>
      <c r="F42" s="11">
        <v>25</v>
      </c>
      <c r="G42" s="11"/>
      <c r="H42" s="11" t="s">
        <v>149</v>
      </c>
      <c r="I42" s="12">
        <v>42773</v>
      </c>
      <c r="J42" s="11" t="s">
        <v>97</v>
      </c>
    </row>
    <row r="43" spans="2:10" ht="30" x14ac:dyDescent="0.25">
      <c r="B43" s="11"/>
      <c r="C43" s="11"/>
      <c r="D43" s="1" t="s">
        <v>9</v>
      </c>
      <c r="E43" s="11"/>
      <c r="F43" s="11"/>
      <c r="G43" s="11"/>
      <c r="H43" s="11"/>
      <c r="I43" s="12"/>
      <c r="J43" s="11"/>
    </row>
    <row r="44" spans="2:10" ht="45" x14ac:dyDescent="0.25">
      <c r="B44" s="11">
        <v>22</v>
      </c>
      <c r="C44" s="11"/>
      <c r="D44" s="2" t="s">
        <v>100</v>
      </c>
      <c r="E44" s="11"/>
      <c r="F44" s="11">
        <v>24</v>
      </c>
      <c r="G44" s="11"/>
      <c r="H44" s="11" t="s">
        <v>149</v>
      </c>
      <c r="I44" s="12">
        <v>42773</v>
      </c>
      <c r="J44" s="11" t="s">
        <v>97</v>
      </c>
    </row>
    <row r="45" spans="2:10" ht="30" x14ac:dyDescent="0.25">
      <c r="B45" s="11"/>
      <c r="C45" s="11"/>
      <c r="D45" s="1" t="s">
        <v>9</v>
      </c>
      <c r="E45" s="11"/>
      <c r="F45" s="11"/>
      <c r="G45" s="11"/>
      <c r="H45" s="11"/>
      <c r="I45" s="12"/>
      <c r="J45" s="11"/>
    </row>
    <row r="46" spans="2:10" ht="45" x14ac:dyDescent="0.25">
      <c r="B46" s="11">
        <v>23</v>
      </c>
      <c r="C46" s="11"/>
      <c r="D46" s="2" t="s">
        <v>103</v>
      </c>
      <c r="E46" s="11"/>
      <c r="F46" s="11">
        <v>24</v>
      </c>
      <c r="G46" s="11"/>
      <c r="H46" s="11" t="s">
        <v>149</v>
      </c>
      <c r="I46" s="12">
        <v>42773</v>
      </c>
      <c r="J46" s="11" t="s">
        <v>97</v>
      </c>
    </row>
    <row r="47" spans="2:10" ht="30" x14ac:dyDescent="0.25">
      <c r="B47" s="11"/>
      <c r="C47" s="11"/>
      <c r="D47" s="1" t="s">
        <v>9</v>
      </c>
      <c r="E47" s="11"/>
      <c r="F47" s="11"/>
      <c r="G47" s="11"/>
      <c r="H47" s="11"/>
      <c r="I47" s="12"/>
      <c r="J47" s="11"/>
    </row>
    <row r="48" spans="2:10" ht="30" x14ac:dyDescent="0.25">
      <c r="B48" s="11">
        <v>24</v>
      </c>
      <c r="C48" s="11"/>
      <c r="D48" s="2" t="s">
        <v>108</v>
      </c>
      <c r="E48" s="11"/>
      <c r="F48" s="11">
        <v>20</v>
      </c>
      <c r="G48" s="11"/>
      <c r="H48" s="11" t="s">
        <v>149</v>
      </c>
      <c r="I48" s="12">
        <v>42773</v>
      </c>
      <c r="J48" s="11" t="s">
        <v>97</v>
      </c>
    </row>
    <row r="49" spans="2:10" ht="30" x14ac:dyDescent="0.25">
      <c r="B49" s="11"/>
      <c r="C49" s="11"/>
      <c r="D49" s="1" t="s">
        <v>94</v>
      </c>
      <c r="E49" s="11"/>
      <c r="F49" s="11"/>
      <c r="G49" s="11"/>
      <c r="H49" s="11"/>
      <c r="I49" s="12"/>
      <c r="J49" s="11"/>
    </row>
    <row r="50" spans="2:10" ht="30" x14ac:dyDescent="0.25">
      <c r="B50" s="11">
        <v>25</v>
      </c>
      <c r="C50" s="11"/>
      <c r="D50" s="2" t="s">
        <v>110</v>
      </c>
      <c r="E50" s="11"/>
      <c r="F50" s="11">
        <v>28</v>
      </c>
      <c r="G50" s="11"/>
      <c r="H50" s="11" t="s">
        <v>178</v>
      </c>
      <c r="I50" s="12">
        <v>42773</v>
      </c>
      <c r="J50" s="11" t="s">
        <v>111</v>
      </c>
    </row>
    <row r="51" spans="2:10" ht="30" x14ac:dyDescent="0.25">
      <c r="B51" s="11"/>
      <c r="C51" s="11"/>
      <c r="D51" s="1" t="s">
        <v>9</v>
      </c>
      <c r="E51" s="11"/>
      <c r="F51" s="11"/>
      <c r="G51" s="11"/>
      <c r="H51" s="11"/>
      <c r="I51" s="12"/>
      <c r="J51" s="11"/>
    </row>
    <row r="52" spans="2:10" ht="30" x14ac:dyDescent="0.25">
      <c r="B52" s="11">
        <v>26</v>
      </c>
      <c r="C52" s="11"/>
      <c r="D52" s="2" t="s">
        <v>112</v>
      </c>
      <c r="E52" s="11"/>
      <c r="F52" s="11">
        <v>29</v>
      </c>
      <c r="G52" s="11"/>
      <c r="H52" s="11" t="s">
        <v>149</v>
      </c>
      <c r="I52" s="12">
        <v>42773</v>
      </c>
      <c r="J52" s="11" t="s">
        <v>111</v>
      </c>
    </row>
    <row r="53" spans="2:10" ht="30" x14ac:dyDescent="0.25">
      <c r="B53" s="11"/>
      <c r="C53" s="11"/>
      <c r="D53" s="1" t="s">
        <v>14</v>
      </c>
      <c r="E53" s="11"/>
      <c r="F53" s="11"/>
      <c r="G53" s="11"/>
      <c r="H53" s="11"/>
      <c r="I53" s="12"/>
      <c r="J53" s="11"/>
    </row>
    <row r="54" spans="2:10" ht="30" x14ac:dyDescent="0.25">
      <c r="B54" s="11">
        <v>27</v>
      </c>
      <c r="C54" s="11"/>
      <c r="D54" s="2" t="s">
        <v>114</v>
      </c>
      <c r="E54" s="11"/>
      <c r="F54" s="11">
        <v>23</v>
      </c>
      <c r="G54" s="11"/>
      <c r="H54" s="11" t="s">
        <v>150</v>
      </c>
      <c r="I54" s="12">
        <v>42773</v>
      </c>
      <c r="J54" s="11" t="s">
        <v>111</v>
      </c>
    </row>
    <row r="55" spans="2:10" ht="30" x14ac:dyDescent="0.25">
      <c r="B55" s="11"/>
      <c r="C55" s="11"/>
      <c r="D55" s="1" t="s">
        <v>14</v>
      </c>
      <c r="E55" s="11"/>
      <c r="F55" s="11"/>
      <c r="G55" s="11"/>
      <c r="H55" s="11"/>
      <c r="I55" s="12"/>
      <c r="J55" s="11"/>
    </row>
    <row r="56" spans="2:10" ht="30" x14ac:dyDescent="0.25">
      <c r="B56" s="11">
        <v>28</v>
      </c>
      <c r="C56" s="11"/>
      <c r="D56" s="2" t="s">
        <v>115</v>
      </c>
      <c r="E56" s="11"/>
      <c r="F56" s="11">
        <v>23</v>
      </c>
      <c r="G56" s="11"/>
      <c r="H56" s="11" t="s">
        <v>150</v>
      </c>
      <c r="I56" s="12">
        <v>42773</v>
      </c>
      <c r="J56" s="11" t="s">
        <v>111</v>
      </c>
    </row>
    <row r="57" spans="2:10" ht="30" x14ac:dyDescent="0.25">
      <c r="B57" s="11"/>
      <c r="C57" s="11"/>
      <c r="D57" s="1" t="s">
        <v>94</v>
      </c>
      <c r="E57" s="11"/>
      <c r="F57" s="11"/>
      <c r="G57" s="11"/>
      <c r="H57" s="11"/>
      <c r="I57" s="12"/>
      <c r="J57" s="11"/>
    </row>
    <row r="58" spans="2:10" ht="45" x14ac:dyDescent="0.25">
      <c r="B58" s="11">
        <v>29</v>
      </c>
      <c r="C58" s="11"/>
      <c r="D58" s="2" t="s">
        <v>124</v>
      </c>
      <c r="E58" s="11"/>
      <c r="F58" s="11">
        <v>24</v>
      </c>
      <c r="G58" s="11"/>
      <c r="H58" s="11" t="s">
        <v>150</v>
      </c>
      <c r="I58" s="12">
        <v>42773</v>
      </c>
      <c r="J58" s="11" t="s">
        <v>118</v>
      </c>
    </row>
    <row r="59" spans="2:10" ht="30" x14ac:dyDescent="0.25">
      <c r="B59" s="11"/>
      <c r="C59" s="11"/>
      <c r="D59" s="1" t="s">
        <v>9</v>
      </c>
      <c r="E59" s="11"/>
      <c r="F59" s="11"/>
      <c r="G59" s="11"/>
      <c r="H59" s="11"/>
      <c r="I59" s="12"/>
      <c r="J59" s="11"/>
    </row>
    <row r="60" spans="2:10" ht="30" x14ac:dyDescent="0.25">
      <c r="B60" s="11">
        <v>30</v>
      </c>
      <c r="C60" s="11"/>
      <c r="D60" s="2" t="s">
        <v>126</v>
      </c>
      <c r="E60" s="11"/>
      <c r="F60" s="11">
        <v>26</v>
      </c>
      <c r="G60" s="11"/>
      <c r="H60" s="11" t="s">
        <v>147</v>
      </c>
      <c r="I60" s="12">
        <v>42773</v>
      </c>
      <c r="J60" s="11" t="s">
        <v>118</v>
      </c>
    </row>
    <row r="61" spans="2:10" ht="30" x14ac:dyDescent="0.25">
      <c r="B61" s="11"/>
      <c r="C61" s="11"/>
      <c r="D61" s="1" t="s">
        <v>9</v>
      </c>
      <c r="E61" s="11"/>
      <c r="F61" s="11"/>
      <c r="G61" s="11"/>
      <c r="H61" s="11"/>
      <c r="I61" s="12"/>
      <c r="J61" s="11"/>
    </row>
    <row r="62" spans="2:10" ht="30" x14ac:dyDescent="0.25">
      <c r="B62" s="11">
        <v>31</v>
      </c>
      <c r="C62" s="11"/>
      <c r="D62" s="2" t="s">
        <v>127</v>
      </c>
      <c r="E62" s="11"/>
      <c r="F62" s="11">
        <v>22</v>
      </c>
      <c r="G62" s="11"/>
      <c r="H62" s="11" t="s">
        <v>159</v>
      </c>
      <c r="I62" s="12">
        <v>42816</v>
      </c>
      <c r="J62" s="11" t="s">
        <v>118</v>
      </c>
    </row>
    <row r="63" spans="2:10" ht="30" x14ac:dyDescent="0.25">
      <c r="B63" s="11"/>
      <c r="C63" s="11"/>
      <c r="D63" s="1" t="s">
        <v>9</v>
      </c>
      <c r="E63" s="11"/>
      <c r="F63" s="11"/>
      <c r="G63" s="11"/>
      <c r="H63" s="11"/>
      <c r="I63" s="12"/>
      <c r="J63" s="11"/>
    </row>
    <row r="64" spans="2:10" ht="45" x14ac:dyDescent="0.25">
      <c r="B64" s="11">
        <v>32</v>
      </c>
      <c r="C64" s="11"/>
      <c r="D64" s="2" t="s">
        <v>128</v>
      </c>
      <c r="E64" s="11"/>
      <c r="F64" s="11">
        <v>22</v>
      </c>
      <c r="G64" s="11"/>
      <c r="H64" s="11" t="s">
        <v>144</v>
      </c>
      <c r="I64" s="12">
        <v>42773</v>
      </c>
      <c r="J64" s="11" t="s">
        <v>118</v>
      </c>
    </row>
    <row r="65" spans="2:10" ht="30" x14ac:dyDescent="0.25">
      <c r="B65" s="11"/>
      <c r="C65" s="11"/>
      <c r="D65" s="1" t="s">
        <v>14</v>
      </c>
      <c r="E65" s="11"/>
      <c r="F65" s="11"/>
      <c r="G65" s="11"/>
      <c r="H65" s="11"/>
      <c r="I65" s="12"/>
      <c r="J65" s="11"/>
    </row>
    <row r="66" spans="2:10" ht="30" x14ac:dyDescent="0.25">
      <c r="B66" s="11">
        <v>33</v>
      </c>
      <c r="C66" s="11"/>
      <c r="D66" s="2" t="s">
        <v>129</v>
      </c>
      <c r="E66" s="11"/>
      <c r="F66" s="11">
        <v>20</v>
      </c>
      <c r="G66" s="11"/>
      <c r="H66" s="11" t="s">
        <v>159</v>
      </c>
      <c r="I66" s="12">
        <v>42773</v>
      </c>
      <c r="J66" s="11" t="s">
        <v>118</v>
      </c>
    </row>
    <row r="67" spans="2:10" ht="30" x14ac:dyDescent="0.25">
      <c r="B67" s="11"/>
      <c r="C67" s="11"/>
      <c r="D67" s="1" t="s">
        <v>9</v>
      </c>
      <c r="E67" s="11"/>
      <c r="F67" s="11"/>
      <c r="G67" s="11"/>
      <c r="H67" s="11"/>
      <c r="I67" s="12"/>
      <c r="J67" s="11"/>
    </row>
    <row r="68" spans="2:10" ht="45" x14ac:dyDescent="0.25">
      <c r="B68" s="11">
        <v>34</v>
      </c>
      <c r="C68" s="11"/>
      <c r="D68" s="2" t="s">
        <v>335</v>
      </c>
      <c r="E68" s="11"/>
      <c r="F68" s="11">
        <v>25</v>
      </c>
      <c r="G68" s="11"/>
      <c r="H68" s="11" t="s">
        <v>155</v>
      </c>
      <c r="I68" s="12">
        <v>42773</v>
      </c>
      <c r="J68" s="11" t="s">
        <v>153</v>
      </c>
    </row>
    <row r="69" spans="2:10" ht="30" x14ac:dyDescent="0.25">
      <c r="B69" s="11"/>
      <c r="C69" s="11"/>
      <c r="D69" s="1" t="s">
        <v>9</v>
      </c>
      <c r="E69" s="11"/>
      <c r="F69" s="11"/>
      <c r="G69" s="11"/>
      <c r="H69" s="11"/>
      <c r="I69" s="12"/>
      <c r="J69" s="11"/>
    </row>
    <row r="70" spans="2:10" x14ac:dyDescent="0.25">
      <c r="B70" s="11">
        <v>35</v>
      </c>
      <c r="C70" s="11"/>
      <c r="D70" s="2" t="s">
        <v>336</v>
      </c>
      <c r="E70" s="11"/>
      <c r="F70" s="11">
        <v>20</v>
      </c>
      <c r="G70" s="11"/>
      <c r="H70" s="11" t="s">
        <v>155</v>
      </c>
      <c r="I70" s="12">
        <v>42773</v>
      </c>
      <c r="J70" s="11" t="s">
        <v>153</v>
      </c>
    </row>
    <row r="71" spans="2:10" ht="30" x14ac:dyDescent="0.25">
      <c r="B71" s="11"/>
      <c r="C71" s="11"/>
      <c r="D71" s="1" t="s">
        <v>9</v>
      </c>
      <c r="E71" s="11"/>
      <c r="F71" s="11"/>
      <c r="G71" s="11"/>
      <c r="H71" s="11"/>
      <c r="I71" s="12"/>
      <c r="J71" s="11"/>
    </row>
    <row r="72" spans="2:10" x14ac:dyDescent="0.25">
      <c r="B72" s="11">
        <v>36</v>
      </c>
      <c r="C72" s="11"/>
      <c r="D72" s="2" t="s">
        <v>337</v>
      </c>
      <c r="E72" s="11"/>
      <c r="F72" s="11">
        <v>21</v>
      </c>
      <c r="G72" s="11"/>
      <c r="H72" s="11" t="s">
        <v>159</v>
      </c>
      <c r="I72" s="12">
        <v>42773</v>
      </c>
      <c r="J72" s="11" t="s">
        <v>265</v>
      </c>
    </row>
    <row r="73" spans="2:10" ht="30" x14ac:dyDescent="0.25">
      <c r="B73" s="11"/>
      <c r="C73" s="11"/>
      <c r="D73" s="1" t="s">
        <v>9</v>
      </c>
      <c r="E73" s="11"/>
      <c r="F73" s="11"/>
      <c r="G73" s="11"/>
      <c r="H73" s="11"/>
      <c r="I73" s="12"/>
      <c r="J73" s="11"/>
    </row>
    <row r="74" spans="2:10" ht="30" x14ac:dyDescent="0.25">
      <c r="B74" s="11">
        <v>37</v>
      </c>
      <c r="C74" s="11"/>
      <c r="D74" s="2" t="s">
        <v>338</v>
      </c>
      <c r="E74" s="11"/>
      <c r="F74" s="11">
        <v>31</v>
      </c>
      <c r="G74" s="11"/>
      <c r="H74" s="11" t="s">
        <v>143</v>
      </c>
      <c r="I74" s="12">
        <v>42773</v>
      </c>
      <c r="J74" s="11" t="s">
        <v>160</v>
      </c>
    </row>
    <row r="75" spans="2:10" ht="30" x14ac:dyDescent="0.25">
      <c r="B75" s="11"/>
      <c r="C75" s="11"/>
      <c r="D75" s="1" t="s">
        <v>94</v>
      </c>
      <c r="E75" s="11"/>
      <c r="F75" s="11"/>
      <c r="G75" s="11"/>
      <c r="H75" s="11"/>
      <c r="I75" s="12"/>
      <c r="J75" s="11"/>
    </row>
    <row r="76" spans="2:10" ht="30" x14ac:dyDescent="0.25">
      <c r="B76" s="11">
        <v>38</v>
      </c>
      <c r="C76" s="11"/>
      <c r="D76" s="2" t="s">
        <v>339</v>
      </c>
      <c r="E76" s="11"/>
      <c r="F76" s="11">
        <v>27</v>
      </c>
      <c r="G76" s="11"/>
      <c r="H76" s="11" t="s">
        <v>150</v>
      </c>
      <c r="I76" s="12">
        <v>42773</v>
      </c>
      <c r="J76" s="11" t="s">
        <v>160</v>
      </c>
    </row>
    <row r="77" spans="2:10" ht="30" x14ac:dyDescent="0.25">
      <c r="B77" s="11"/>
      <c r="C77" s="11"/>
      <c r="D77" s="1" t="s">
        <v>94</v>
      </c>
      <c r="E77" s="11"/>
      <c r="F77" s="11"/>
      <c r="G77" s="11"/>
      <c r="H77" s="11"/>
      <c r="I77" s="12"/>
      <c r="J77" s="11"/>
    </row>
    <row r="78" spans="2:10" x14ac:dyDescent="0.25">
      <c r="B78" s="11">
        <v>39</v>
      </c>
      <c r="C78" s="11"/>
      <c r="D78" s="2" t="s">
        <v>340</v>
      </c>
      <c r="E78" s="11"/>
      <c r="F78" s="11">
        <v>25</v>
      </c>
      <c r="G78" s="11"/>
      <c r="H78" s="11" t="s">
        <v>162</v>
      </c>
      <c r="I78" s="12">
        <v>42773</v>
      </c>
      <c r="J78" s="11" t="s">
        <v>160</v>
      </c>
    </row>
    <row r="79" spans="2:10" ht="30" x14ac:dyDescent="0.25">
      <c r="B79" s="11"/>
      <c r="C79" s="11"/>
      <c r="D79" s="1" t="s">
        <v>9</v>
      </c>
      <c r="E79" s="11"/>
      <c r="F79" s="11"/>
      <c r="G79" s="11"/>
      <c r="H79" s="11"/>
      <c r="I79" s="12"/>
      <c r="J79" s="11"/>
    </row>
    <row r="80" spans="2:10" ht="45" x14ac:dyDescent="0.25">
      <c r="B80" s="11">
        <v>40</v>
      </c>
      <c r="C80" s="11"/>
      <c r="D80" s="2" t="s">
        <v>341</v>
      </c>
      <c r="E80" s="11"/>
      <c r="F80" s="11">
        <v>25</v>
      </c>
      <c r="G80" s="11"/>
      <c r="H80" s="11" t="s">
        <v>162</v>
      </c>
      <c r="I80" s="12">
        <v>42773</v>
      </c>
      <c r="J80" s="11" t="s">
        <v>160</v>
      </c>
    </row>
    <row r="81" spans="2:10" ht="30" x14ac:dyDescent="0.25">
      <c r="B81" s="11"/>
      <c r="C81" s="11"/>
      <c r="D81" s="1" t="s">
        <v>14</v>
      </c>
      <c r="E81" s="11"/>
      <c r="F81" s="11"/>
      <c r="G81" s="11"/>
      <c r="H81" s="11"/>
      <c r="I81" s="12"/>
      <c r="J81" s="11"/>
    </row>
    <row r="82" spans="2:10" ht="30" x14ac:dyDescent="0.25">
      <c r="B82" s="11">
        <v>41</v>
      </c>
      <c r="C82" s="11"/>
      <c r="D82" s="2" t="s">
        <v>342</v>
      </c>
      <c r="E82" s="11"/>
      <c r="F82" s="11">
        <v>25</v>
      </c>
      <c r="G82" s="11"/>
      <c r="H82" s="11" t="s">
        <v>162</v>
      </c>
      <c r="I82" s="12">
        <v>42773</v>
      </c>
      <c r="J82" s="11" t="s">
        <v>160</v>
      </c>
    </row>
    <row r="83" spans="2:10" ht="30" x14ac:dyDescent="0.25">
      <c r="B83" s="11"/>
      <c r="C83" s="11"/>
      <c r="D83" s="1" t="s">
        <v>9</v>
      </c>
      <c r="E83" s="11"/>
      <c r="F83" s="11"/>
      <c r="G83" s="11"/>
      <c r="H83" s="11"/>
      <c r="I83" s="12"/>
      <c r="J83" s="11"/>
    </row>
    <row r="84" spans="2:10" x14ac:dyDescent="0.25">
      <c r="B84" s="11">
        <v>42</v>
      </c>
      <c r="C84" s="11"/>
      <c r="D84" s="2" t="s">
        <v>343</v>
      </c>
      <c r="E84" s="11"/>
      <c r="F84" s="11">
        <v>24</v>
      </c>
      <c r="G84" s="11"/>
      <c r="H84" s="11" t="s">
        <v>162</v>
      </c>
      <c r="I84" s="12">
        <v>42773</v>
      </c>
      <c r="J84" s="11" t="s">
        <v>160</v>
      </c>
    </row>
    <row r="85" spans="2:10" ht="30" x14ac:dyDescent="0.25">
      <c r="B85" s="11"/>
      <c r="C85" s="11"/>
      <c r="D85" s="1" t="s">
        <v>9</v>
      </c>
      <c r="E85" s="11"/>
      <c r="F85" s="11"/>
      <c r="G85" s="11"/>
      <c r="H85" s="11"/>
      <c r="I85" s="12"/>
      <c r="J85" s="11"/>
    </row>
    <row r="86" spans="2:10" ht="30" x14ac:dyDescent="0.25">
      <c r="B86" s="11">
        <v>43</v>
      </c>
      <c r="C86" s="11"/>
      <c r="D86" s="2" t="s">
        <v>344</v>
      </c>
      <c r="E86" s="11"/>
      <c r="F86" s="11">
        <v>23</v>
      </c>
      <c r="G86" s="11"/>
      <c r="H86" s="11" t="s">
        <v>162</v>
      </c>
      <c r="I86" s="12">
        <v>42773</v>
      </c>
      <c r="J86" s="11" t="s">
        <v>160</v>
      </c>
    </row>
    <row r="87" spans="2:10" ht="30" x14ac:dyDescent="0.25">
      <c r="B87" s="11"/>
      <c r="C87" s="11"/>
      <c r="D87" s="1" t="s">
        <v>9</v>
      </c>
      <c r="E87" s="11"/>
      <c r="F87" s="11"/>
      <c r="G87" s="11"/>
      <c r="H87" s="11"/>
      <c r="I87" s="12"/>
      <c r="J87" s="11"/>
    </row>
    <row r="88" spans="2:10" ht="30" x14ac:dyDescent="0.25">
      <c r="B88" s="11">
        <v>44</v>
      </c>
      <c r="C88" s="11"/>
      <c r="D88" s="2" t="s">
        <v>345</v>
      </c>
      <c r="E88" s="11"/>
      <c r="F88" s="11">
        <v>23</v>
      </c>
      <c r="G88" s="11"/>
      <c r="H88" s="11" t="s">
        <v>162</v>
      </c>
      <c r="I88" s="12">
        <v>42773</v>
      </c>
      <c r="J88" s="11" t="s">
        <v>160</v>
      </c>
    </row>
    <row r="89" spans="2:10" ht="30" x14ac:dyDescent="0.25">
      <c r="B89" s="11"/>
      <c r="C89" s="11"/>
      <c r="D89" s="1" t="s">
        <v>14</v>
      </c>
      <c r="E89" s="11"/>
      <c r="F89" s="11"/>
      <c r="G89" s="11"/>
      <c r="H89" s="11"/>
      <c r="I89" s="12"/>
      <c r="J89" s="11"/>
    </row>
    <row r="90" spans="2:10" ht="30" x14ac:dyDescent="0.25">
      <c r="B90" s="11">
        <v>45</v>
      </c>
      <c r="C90" s="11"/>
      <c r="D90" s="2" t="s">
        <v>346</v>
      </c>
      <c r="E90" s="11"/>
      <c r="F90" s="11">
        <v>20</v>
      </c>
      <c r="G90" s="11"/>
      <c r="H90" s="11" t="s">
        <v>162</v>
      </c>
      <c r="I90" s="12">
        <v>42816</v>
      </c>
      <c r="J90" s="11" t="s">
        <v>160</v>
      </c>
    </row>
    <row r="91" spans="2:10" ht="30" x14ac:dyDescent="0.25">
      <c r="B91" s="11"/>
      <c r="C91" s="11"/>
      <c r="D91" s="1" t="s">
        <v>9</v>
      </c>
      <c r="E91" s="11"/>
      <c r="F91" s="11"/>
      <c r="G91" s="11"/>
      <c r="H91" s="11"/>
      <c r="I91" s="12"/>
      <c r="J91" s="11"/>
    </row>
    <row r="92" spans="2:10" x14ac:dyDescent="0.25">
      <c r="B92" s="11">
        <v>46</v>
      </c>
      <c r="C92" s="11"/>
      <c r="D92" s="2" t="s">
        <v>347</v>
      </c>
      <c r="E92" s="11"/>
      <c r="F92" s="11">
        <v>31</v>
      </c>
      <c r="G92" s="11"/>
      <c r="H92" s="11" t="s">
        <v>147</v>
      </c>
      <c r="I92" s="12">
        <v>42773</v>
      </c>
      <c r="J92" s="11" t="s">
        <v>168</v>
      </c>
    </row>
    <row r="93" spans="2:10" ht="30" x14ac:dyDescent="0.25">
      <c r="B93" s="11"/>
      <c r="C93" s="11"/>
      <c r="D93" s="1" t="s">
        <v>94</v>
      </c>
      <c r="E93" s="11"/>
      <c r="F93" s="11"/>
      <c r="G93" s="11"/>
      <c r="H93" s="11"/>
      <c r="I93" s="12"/>
      <c r="J93" s="11"/>
    </row>
    <row r="94" spans="2:10" ht="30" x14ac:dyDescent="0.25">
      <c r="B94" s="11">
        <v>47</v>
      </c>
      <c r="C94" s="11"/>
      <c r="D94" s="2" t="s">
        <v>348</v>
      </c>
      <c r="E94" s="11"/>
      <c r="F94" s="11">
        <v>28</v>
      </c>
      <c r="G94" s="11"/>
      <c r="H94" s="11" t="s">
        <v>45</v>
      </c>
      <c r="I94" s="12">
        <v>42773</v>
      </c>
      <c r="J94" s="11" t="s">
        <v>168</v>
      </c>
    </row>
    <row r="95" spans="2:10" ht="30" x14ac:dyDescent="0.25">
      <c r="B95" s="11"/>
      <c r="C95" s="11"/>
      <c r="D95" s="1" t="s">
        <v>9</v>
      </c>
      <c r="E95" s="11"/>
      <c r="F95" s="11"/>
      <c r="G95" s="11"/>
      <c r="H95" s="11"/>
      <c r="I95" s="12"/>
      <c r="J95" s="11"/>
    </row>
    <row r="96" spans="2:10" ht="45" x14ac:dyDescent="0.25">
      <c r="B96" s="11">
        <v>48</v>
      </c>
      <c r="C96" s="11"/>
      <c r="D96" s="2" t="s">
        <v>349</v>
      </c>
      <c r="E96" s="11"/>
      <c r="F96" s="11">
        <v>25</v>
      </c>
      <c r="G96" s="11"/>
      <c r="H96" s="11" t="s">
        <v>178</v>
      </c>
      <c r="I96" s="12">
        <v>42816</v>
      </c>
      <c r="J96" s="11" t="s">
        <v>168</v>
      </c>
    </row>
    <row r="97" spans="2:10" ht="30" x14ac:dyDescent="0.25">
      <c r="B97" s="11"/>
      <c r="C97" s="11"/>
      <c r="D97" s="1" t="s">
        <v>9</v>
      </c>
      <c r="E97" s="11"/>
      <c r="F97" s="11"/>
      <c r="G97" s="11"/>
      <c r="H97" s="11"/>
      <c r="I97" s="12"/>
      <c r="J97" s="11"/>
    </row>
    <row r="98" spans="2:10" ht="45" x14ac:dyDescent="0.25">
      <c r="B98" s="11">
        <v>49</v>
      </c>
      <c r="C98" s="11"/>
      <c r="D98" s="2" t="s">
        <v>350</v>
      </c>
      <c r="E98" s="11"/>
      <c r="F98" s="11">
        <v>25</v>
      </c>
      <c r="G98" s="11"/>
      <c r="H98" s="11" t="s">
        <v>172</v>
      </c>
      <c r="I98" s="12">
        <v>42773</v>
      </c>
      <c r="J98" s="11" t="s">
        <v>168</v>
      </c>
    </row>
    <row r="99" spans="2:10" ht="30" x14ac:dyDescent="0.25">
      <c r="B99" s="11"/>
      <c r="C99" s="11"/>
      <c r="D99" s="1" t="s">
        <v>14</v>
      </c>
      <c r="E99" s="11"/>
      <c r="F99" s="11"/>
      <c r="G99" s="11"/>
      <c r="H99" s="11"/>
      <c r="I99" s="12"/>
      <c r="J99" s="11"/>
    </row>
    <row r="100" spans="2:10" x14ac:dyDescent="0.25">
      <c r="B100" s="11">
        <v>50</v>
      </c>
      <c r="C100" s="11"/>
      <c r="D100" s="2" t="s">
        <v>351</v>
      </c>
      <c r="E100" s="11"/>
      <c r="F100" s="11">
        <v>25</v>
      </c>
      <c r="G100" s="11"/>
      <c r="H100" s="11" t="s">
        <v>162</v>
      </c>
      <c r="I100" s="12">
        <v>42816</v>
      </c>
      <c r="J100" s="11" t="s">
        <v>168</v>
      </c>
    </row>
    <row r="101" spans="2:10" ht="30" x14ac:dyDescent="0.25">
      <c r="B101" s="11"/>
      <c r="C101" s="11"/>
      <c r="D101" s="1" t="s">
        <v>94</v>
      </c>
      <c r="E101" s="11"/>
      <c r="F101" s="11"/>
      <c r="G101" s="11"/>
      <c r="H101" s="11"/>
      <c r="I101" s="12"/>
      <c r="J101" s="11"/>
    </row>
    <row r="102" spans="2:10" ht="45" x14ac:dyDescent="0.25">
      <c r="B102" s="11">
        <v>51</v>
      </c>
      <c r="C102" s="11"/>
      <c r="D102" s="2" t="s">
        <v>352</v>
      </c>
      <c r="E102" s="11"/>
      <c r="F102" s="11">
        <v>18</v>
      </c>
      <c r="G102" s="11"/>
      <c r="H102" s="11" t="s">
        <v>172</v>
      </c>
      <c r="I102" s="12">
        <v>42726</v>
      </c>
      <c r="J102" s="11" t="s">
        <v>168</v>
      </c>
    </row>
    <row r="103" spans="2:10" ht="30" x14ac:dyDescent="0.25">
      <c r="B103" s="11"/>
      <c r="C103" s="11"/>
      <c r="D103" s="1" t="s">
        <v>9</v>
      </c>
      <c r="E103" s="11"/>
      <c r="F103" s="11"/>
      <c r="G103" s="11"/>
      <c r="H103" s="11"/>
      <c r="I103" s="12"/>
      <c r="J103" s="11"/>
    </row>
    <row r="104" spans="2:10" x14ac:dyDescent="0.25">
      <c r="B104" s="11">
        <v>52</v>
      </c>
      <c r="C104" s="11"/>
      <c r="D104" s="2" t="s">
        <v>353</v>
      </c>
      <c r="E104" s="11"/>
      <c r="F104" s="11">
        <v>25</v>
      </c>
      <c r="G104" s="11"/>
      <c r="H104" s="11" t="s">
        <v>220</v>
      </c>
      <c r="I104" s="12">
        <v>42773</v>
      </c>
      <c r="J104" s="11" t="s">
        <v>179</v>
      </c>
    </row>
    <row r="105" spans="2:10" ht="30" x14ac:dyDescent="0.25">
      <c r="B105" s="11"/>
      <c r="C105" s="11"/>
      <c r="D105" s="1" t="s">
        <v>9</v>
      </c>
      <c r="E105" s="11"/>
      <c r="F105" s="11"/>
      <c r="G105" s="11"/>
      <c r="H105" s="11"/>
      <c r="I105" s="12"/>
      <c r="J105" s="11"/>
    </row>
    <row r="106" spans="2:10" ht="30" x14ac:dyDescent="0.25">
      <c r="B106" s="11">
        <v>53</v>
      </c>
      <c r="C106" s="11"/>
      <c r="D106" s="2" t="s">
        <v>354</v>
      </c>
      <c r="E106" s="11"/>
      <c r="F106" s="11">
        <v>24</v>
      </c>
      <c r="G106" s="11"/>
      <c r="H106" s="11" t="s">
        <v>147</v>
      </c>
      <c r="I106" s="12">
        <v>42773</v>
      </c>
      <c r="J106" s="11" t="s">
        <v>179</v>
      </c>
    </row>
    <row r="107" spans="2:10" ht="30" x14ac:dyDescent="0.25">
      <c r="B107" s="11"/>
      <c r="C107" s="11"/>
      <c r="D107" s="1" t="s">
        <v>9</v>
      </c>
      <c r="E107" s="11"/>
      <c r="F107" s="11"/>
      <c r="G107" s="11"/>
      <c r="H107" s="11"/>
      <c r="I107" s="12"/>
      <c r="J107" s="11"/>
    </row>
    <row r="108" spans="2:10" ht="30" x14ac:dyDescent="0.25">
      <c r="B108" s="11">
        <v>54</v>
      </c>
      <c r="C108" s="11"/>
      <c r="D108" s="2" t="s">
        <v>355</v>
      </c>
      <c r="E108" s="11"/>
      <c r="F108" s="11">
        <v>25</v>
      </c>
      <c r="G108" s="11"/>
      <c r="H108" s="11" t="s">
        <v>220</v>
      </c>
      <c r="I108" s="12">
        <v>42773</v>
      </c>
      <c r="J108" s="11" t="s">
        <v>179</v>
      </c>
    </row>
    <row r="109" spans="2:10" ht="30" x14ac:dyDescent="0.25">
      <c r="B109" s="11"/>
      <c r="C109" s="11"/>
      <c r="D109" s="1" t="s">
        <v>94</v>
      </c>
      <c r="E109" s="11"/>
      <c r="F109" s="11"/>
      <c r="G109" s="11"/>
      <c r="H109" s="11"/>
      <c r="I109" s="12"/>
      <c r="J109" s="11"/>
    </row>
    <row r="110" spans="2:10" ht="30" x14ac:dyDescent="0.25">
      <c r="B110" s="11">
        <v>55</v>
      </c>
      <c r="C110" s="11"/>
      <c r="D110" s="2" t="s">
        <v>356</v>
      </c>
      <c r="E110" s="11"/>
      <c r="F110" s="11">
        <v>30</v>
      </c>
      <c r="G110" s="11"/>
      <c r="H110" s="11" t="s">
        <v>207</v>
      </c>
      <c r="I110" s="12">
        <v>42773</v>
      </c>
      <c r="J110" s="11" t="s">
        <v>185</v>
      </c>
    </row>
    <row r="111" spans="2:10" ht="30" x14ac:dyDescent="0.25">
      <c r="B111" s="11"/>
      <c r="C111" s="11"/>
      <c r="D111" s="1" t="s">
        <v>9</v>
      </c>
      <c r="E111" s="11"/>
      <c r="F111" s="11"/>
      <c r="G111" s="11"/>
      <c r="H111" s="11"/>
      <c r="I111" s="12"/>
      <c r="J111" s="11"/>
    </row>
    <row r="112" spans="2:10" x14ac:dyDescent="0.25">
      <c r="B112" s="11">
        <v>56</v>
      </c>
      <c r="C112" s="11"/>
      <c r="D112" s="2" t="s">
        <v>357</v>
      </c>
      <c r="E112" s="11"/>
      <c r="F112" s="11">
        <v>30</v>
      </c>
      <c r="G112" s="11"/>
      <c r="H112" s="11" t="s">
        <v>207</v>
      </c>
      <c r="I112" s="12">
        <v>42773</v>
      </c>
      <c r="J112" s="11" t="s">
        <v>185</v>
      </c>
    </row>
    <row r="113" spans="2:10" ht="30" x14ac:dyDescent="0.25">
      <c r="B113" s="11"/>
      <c r="C113" s="11"/>
      <c r="D113" s="1" t="s">
        <v>94</v>
      </c>
      <c r="E113" s="11"/>
      <c r="F113" s="11"/>
      <c r="G113" s="11"/>
      <c r="H113" s="11"/>
      <c r="I113" s="12"/>
      <c r="J113" s="11"/>
    </row>
    <row r="114" spans="2:10" x14ac:dyDescent="0.25">
      <c r="B114" s="11">
        <v>57</v>
      </c>
      <c r="C114" s="11"/>
      <c r="D114" s="2" t="s">
        <v>358</v>
      </c>
      <c r="E114" s="11"/>
      <c r="F114" s="11">
        <v>25</v>
      </c>
      <c r="G114" s="11"/>
      <c r="H114" s="11" t="s">
        <v>162</v>
      </c>
      <c r="I114" s="12">
        <v>42773</v>
      </c>
      <c r="J114" s="11" t="s">
        <v>185</v>
      </c>
    </row>
    <row r="115" spans="2:10" ht="30" x14ac:dyDescent="0.25">
      <c r="B115" s="11"/>
      <c r="C115" s="11"/>
      <c r="D115" s="1" t="s">
        <v>94</v>
      </c>
      <c r="E115" s="11"/>
      <c r="F115" s="11"/>
      <c r="G115" s="11"/>
      <c r="H115" s="11"/>
      <c r="I115" s="12"/>
      <c r="J115" s="11"/>
    </row>
    <row r="116" spans="2:10" ht="30" x14ac:dyDescent="0.25">
      <c r="B116" s="11">
        <v>58</v>
      </c>
      <c r="C116" s="11"/>
      <c r="D116" s="2" t="s">
        <v>359</v>
      </c>
      <c r="E116" s="11"/>
      <c r="F116" s="11">
        <v>30</v>
      </c>
      <c r="G116" s="11"/>
      <c r="H116" s="11" t="s">
        <v>165</v>
      </c>
      <c r="I116" s="12">
        <v>42773</v>
      </c>
      <c r="J116" s="11" t="s">
        <v>185</v>
      </c>
    </row>
    <row r="117" spans="2:10" ht="30" x14ac:dyDescent="0.25">
      <c r="B117" s="11"/>
      <c r="C117" s="11"/>
      <c r="D117" s="1" t="s">
        <v>9</v>
      </c>
      <c r="E117" s="11"/>
      <c r="F117" s="11"/>
      <c r="G117" s="11"/>
      <c r="H117" s="11"/>
      <c r="I117" s="12"/>
      <c r="J117" s="11"/>
    </row>
    <row r="118" spans="2:10" ht="45" x14ac:dyDescent="0.25">
      <c r="B118" s="11">
        <v>59</v>
      </c>
      <c r="C118" s="11"/>
      <c r="D118" s="2" t="s">
        <v>360</v>
      </c>
      <c r="E118" s="11"/>
      <c r="F118" s="11">
        <v>23</v>
      </c>
      <c r="G118" s="11"/>
      <c r="H118" s="11" t="s">
        <v>207</v>
      </c>
      <c r="I118" s="12">
        <v>42773</v>
      </c>
      <c r="J118" s="11" t="s">
        <v>185</v>
      </c>
    </row>
    <row r="119" spans="2:10" ht="30" x14ac:dyDescent="0.25">
      <c r="B119" s="11"/>
      <c r="C119" s="11"/>
      <c r="D119" s="1" t="s">
        <v>14</v>
      </c>
      <c r="E119" s="11"/>
      <c r="F119" s="11"/>
      <c r="G119" s="11"/>
      <c r="H119" s="11"/>
      <c r="I119" s="12"/>
      <c r="J119" s="11"/>
    </row>
    <row r="120" spans="2:10" x14ac:dyDescent="0.25">
      <c r="B120" s="11">
        <v>60</v>
      </c>
      <c r="C120" s="11"/>
      <c r="D120" s="2" t="s">
        <v>361</v>
      </c>
      <c r="E120" s="11"/>
      <c r="F120" s="11">
        <v>22</v>
      </c>
      <c r="G120" s="11"/>
      <c r="H120" s="11" t="s">
        <v>207</v>
      </c>
      <c r="I120" s="12">
        <v>42773</v>
      </c>
      <c r="J120" s="11" t="s">
        <v>185</v>
      </c>
    </row>
    <row r="121" spans="2:10" ht="30" x14ac:dyDescent="0.25">
      <c r="B121" s="11"/>
      <c r="C121" s="11"/>
      <c r="D121" s="1" t="s">
        <v>94</v>
      </c>
      <c r="E121" s="11"/>
      <c r="F121" s="11"/>
      <c r="G121" s="11"/>
      <c r="H121" s="11"/>
      <c r="I121" s="12"/>
      <c r="J121" s="11"/>
    </row>
    <row r="122" spans="2:10" ht="30" x14ac:dyDescent="0.25">
      <c r="B122" s="11">
        <v>61</v>
      </c>
      <c r="C122" s="11"/>
      <c r="D122" s="2" t="s">
        <v>362</v>
      </c>
      <c r="E122" s="11"/>
      <c r="F122" s="11">
        <v>31</v>
      </c>
      <c r="G122" s="11"/>
      <c r="H122" s="11" t="s">
        <v>220</v>
      </c>
      <c r="I122" s="12">
        <v>42773</v>
      </c>
      <c r="J122" s="11" t="s">
        <v>189</v>
      </c>
    </row>
    <row r="123" spans="2:10" ht="30" x14ac:dyDescent="0.25">
      <c r="B123" s="11"/>
      <c r="C123" s="11"/>
      <c r="D123" s="1" t="s">
        <v>14</v>
      </c>
      <c r="E123" s="11"/>
      <c r="F123" s="11"/>
      <c r="G123" s="11"/>
      <c r="H123" s="11"/>
      <c r="I123" s="12"/>
      <c r="J123" s="11"/>
    </row>
    <row r="124" spans="2:10" ht="30" x14ac:dyDescent="0.25">
      <c r="B124" s="11">
        <v>62</v>
      </c>
      <c r="C124" s="11"/>
      <c r="D124" s="2" t="s">
        <v>363</v>
      </c>
      <c r="E124" s="11"/>
      <c r="F124" s="11">
        <v>27</v>
      </c>
      <c r="G124" s="11"/>
      <c r="H124" s="11" t="s">
        <v>191</v>
      </c>
      <c r="I124" s="12">
        <v>42773</v>
      </c>
      <c r="J124" s="11" t="s">
        <v>189</v>
      </c>
    </row>
    <row r="125" spans="2:10" ht="30" x14ac:dyDescent="0.25">
      <c r="B125" s="11"/>
      <c r="C125" s="11"/>
      <c r="D125" s="1" t="s">
        <v>9</v>
      </c>
      <c r="E125" s="11"/>
      <c r="F125" s="11"/>
      <c r="G125" s="11"/>
      <c r="H125" s="11"/>
      <c r="I125" s="12"/>
      <c r="J125" s="11"/>
    </row>
    <row r="126" spans="2:10" ht="30" x14ac:dyDescent="0.25">
      <c r="B126" s="11">
        <v>63</v>
      </c>
      <c r="C126" s="11"/>
      <c r="D126" s="2" t="s">
        <v>364</v>
      </c>
      <c r="E126" s="11"/>
      <c r="F126" s="11">
        <v>27</v>
      </c>
      <c r="G126" s="11"/>
      <c r="H126" s="11" t="s">
        <v>172</v>
      </c>
      <c r="I126" s="12">
        <v>42773</v>
      </c>
      <c r="J126" s="11" t="s">
        <v>189</v>
      </c>
    </row>
    <row r="127" spans="2:10" ht="30" x14ac:dyDescent="0.25">
      <c r="B127" s="11"/>
      <c r="C127" s="11"/>
      <c r="D127" s="1" t="s">
        <v>94</v>
      </c>
      <c r="E127" s="11"/>
      <c r="F127" s="11"/>
      <c r="G127" s="11"/>
      <c r="H127" s="11"/>
      <c r="I127" s="12"/>
      <c r="J127" s="11"/>
    </row>
    <row r="128" spans="2:10" ht="45" x14ac:dyDescent="0.25">
      <c r="B128" s="11">
        <v>64</v>
      </c>
      <c r="C128" s="11"/>
      <c r="D128" s="2" t="s">
        <v>365</v>
      </c>
      <c r="E128" s="11"/>
      <c r="F128" s="11">
        <v>25</v>
      </c>
      <c r="G128" s="11"/>
      <c r="H128" s="11" t="s">
        <v>191</v>
      </c>
      <c r="I128" s="12">
        <v>42773</v>
      </c>
      <c r="J128" s="11" t="s">
        <v>189</v>
      </c>
    </row>
    <row r="129" spans="2:10" ht="30" x14ac:dyDescent="0.25">
      <c r="B129" s="11"/>
      <c r="C129" s="11"/>
      <c r="D129" s="1" t="s">
        <v>9</v>
      </c>
      <c r="E129" s="11"/>
      <c r="F129" s="11"/>
      <c r="G129" s="11"/>
      <c r="H129" s="11"/>
      <c r="I129" s="12"/>
      <c r="J129" s="11"/>
    </row>
    <row r="130" spans="2:10" ht="30" x14ac:dyDescent="0.25">
      <c r="B130" s="11">
        <v>65</v>
      </c>
      <c r="C130" s="11"/>
      <c r="D130" s="2" t="s">
        <v>366</v>
      </c>
      <c r="E130" s="11"/>
      <c r="F130" s="11">
        <v>23</v>
      </c>
      <c r="G130" s="11"/>
      <c r="H130" s="11" t="s">
        <v>191</v>
      </c>
      <c r="I130" s="12">
        <v>42773</v>
      </c>
      <c r="J130" s="11" t="s">
        <v>189</v>
      </c>
    </row>
    <row r="131" spans="2:10" ht="30" x14ac:dyDescent="0.25">
      <c r="B131" s="11"/>
      <c r="C131" s="11"/>
      <c r="D131" s="1" t="s">
        <v>14</v>
      </c>
      <c r="E131" s="11"/>
      <c r="F131" s="11"/>
      <c r="G131" s="11"/>
      <c r="H131" s="11"/>
      <c r="I131" s="12"/>
      <c r="J131" s="11"/>
    </row>
    <row r="132" spans="2:10" ht="30" x14ac:dyDescent="0.25">
      <c r="B132" s="11">
        <v>66</v>
      </c>
      <c r="C132" s="11"/>
      <c r="D132" s="2" t="s">
        <v>367</v>
      </c>
      <c r="E132" s="11"/>
      <c r="F132" s="11">
        <v>22</v>
      </c>
      <c r="G132" s="11"/>
      <c r="H132" s="11" t="s">
        <v>191</v>
      </c>
      <c r="I132" s="12">
        <v>42773</v>
      </c>
      <c r="J132" s="11" t="s">
        <v>189</v>
      </c>
    </row>
    <row r="133" spans="2:10" ht="30" x14ac:dyDescent="0.25">
      <c r="B133" s="11"/>
      <c r="C133" s="11"/>
      <c r="D133" s="1" t="s">
        <v>14</v>
      </c>
      <c r="E133" s="11"/>
      <c r="F133" s="11"/>
      <c r="G133" s="11"/>
      <c r="H133" s="11"/>
      <c r="I133" s="12"/>
      <c r="J133" s="11"/>
    </row>
    <row r="134" spans="2:10" ht="30" x14ac:dyDescent="0.25">
      <c r="B134" s="11">
        <v>67</v>
      </c>
      <c r="C134" s="11"/>
      <c r="D134" s="2" t="s">
        <v>368</v>
      </c>
      <c r="E134" s="11"/>
      <c r="F134" s="11">
        <v>25</v>
      </c>
      <c r="G134" s="11"/>
      <c r="H134" s="11" t="s">
        <v>159</v>
      </c>
      <c r="I134" s="12">
        <v>42773</v>
      </c>
      <c r="J134" s="11" t="s">
        <v>189</v>
      </c>
    </row>
    <row r="135" spans="2:10" ht="30" x14ac:dyDescent="0.25">
      <c r="B135" s="11"/>
      <c r="C135" s="11"/>
      <c r="D135" s="1" t="s">
        <v>9</v>
      </c>
      <c r="E135" s="11"/>
      <c r="F135" s="11"/>
      <c r="G135" s="11"/>
      <c r="H135" s="11"/>
      <c r="I135" s="12"/>
      <c r="J135" s="11"/>
    </row>
    <row r="136" spans="2:10" ht="30" x14ac:dyDescent="0.25">
      <c r="B136" s="11">
        <v>68</v>
      </c>
      <c r="C136" s="11"/>
      <c r="D136" s="2" t="s">
        <v>369</v>
      </c>
      <c r="E136" s="11"/>
      <c r="F136" s="11">
        <v>24</v>
      </c>
      <c r="G136" s="11"/>
      <c r="H136" s="11" t="s">
        <v>207</v>
      </c>
      <c r="I136" s="12">
        <v>42773</v>
      </c>
      <c r="J136" s="11" t="s">
        <v>189</v>
      </c>
    </row>
    <row r="137" spans="2:10" ht="30" x14ac:dyDescent="0.25">
      <c r="B137" s="11"/>
      <c r="C137" s="11"/>
      <c r="D137" s="1" t="s">
        <v>9</v>
      </c>
      <c r="E137" s="11"/>
      <c r="F137" s="11"/>
      <c r="G137" s="11"/>
      <c r="H137" s="11"/>
      <c r="I137" s="12"/>
      <c r="J137" s="11"/>
    </row>
    <row r="138" spans="2:10" ht="30" x14ac:dyDescent="0.25">
      <c r="B138" s="11">
        <v>69</v>
      </c>
      <c r="C138" s="11"/>
      <c r="D138" s="2" t="s">
        <v>370</v>
      </c>
      <c r="E138" s="11"/>
      <c r="F138" s="11">
        <v>22</v>
      </c>
      <c r="G138" s="11"/>
      <c r="H138" s="11" t="s">
        <v>191</v>
      </c>
      <c r="I138" s="12">
        <v>42773</v>
      </c>
      <c r="J138" s="11" t="s">
        <v>189</v>
      </c>
    </row>
    <row r="139" spans="2:10" ht="30" x14ac:dyDescent="0.25">
      <c r="B139" s="11"/>
      <c r="C139" s="11"/>
      <c r="D139" s="1" t="s">
        <v>9</v>
      </c>
      <c r="E139" s="11"/>
      <c r="F139" s="11"/>
      <c r="G139" s="11"/>
      <c r="H139" s="11"/>
      <c r="I139" s="12"/>
      <c r="J139" s="11"/>
    </row>
    <row r="140" spans="2:10" ht="30" x14ac:dyDescent="0.25">
      <c r="B140" s="11">
        <v>70</v>
      </c>
      <c r="C140" s="11"/>
      <c r="D140" s="2" t="s">
        <v>371</v>
      </c>
      <c r="E140" s="11"/>
      <c r="F140" s="11">
        <v>29</v>
      </c>
      <c r="G140" s="11"/>
      <c r="H140" s="11" t="s">
        <v>203</v>
      </c>
      <c r="I140" s="12">
        <v>42773</v>
      </c>
      <c r="J140" s="11" t="s">
        <v>198</v>
      </c>
    </row>
    <row r="141" spans="2:10" ht="30" x14ac:dyDescent="0.25">
      <c r="B141" s="11"/>
      <c r="C141" s="11"/>
      <c r="D141" s="1" t="s">
        <v>9</v>
      </c>
      <c r="E141" s="11"/>
      <c r="F141" s="11"/>
      <c r="G141" s="11"/>
      <c r="H141" s="11"/>
      <c r="I141" s="12"/>
      <c r="J141" s="11"/>
    </row>
    <row r="142" spans="2:10" ht="30" x14ac:dyDescent="0.25">
      <c r="B142" s="11">
        <v>71</v>
      </c>
      <c r="C142" s="11"/>
      <c r="D142" s="2" t="s">
        <v>372</v>
      </c>
      <c r="E142" s="11"/>
      <c r="F142" s="11">
        <v>30</v>
      </c>
      <c r="G142" s="11"/>
      <c r="H142" s="11" t="s">
        <v>203</v>
      </c>
      <c r="I142" s="12">
        <v>42773</v>
      </c>
      <c r="J142" s="11" t="s">
        <v>198</v>
      </c>
    </row>
    <row r="143" spans="2:10" ht="30" x14ac:dyDescent="0.25">
      <c r="B143" s="11"/>
      <c r="C143" s="11"/>
      <c r="D143" s="1" t="s">
        <v>9</v>
      </c>
      <c r="E143" s="11"/>
      <c r="F143" s="11"/>
      <c r="G143" s="11"/>
      <c r="H143" s="11"/>
      <c r="I143" s="12"/>
      <c r="J143" s="11"/>
    </row>
    <row r="144" spans="2:10" ht="30" x14ac:dyDescent="0.25">
      <c r="B144" s="11">
        <v>72</v>
      </c>
      <c r="C144" s="11"/>
      <c r="D144" s="2" t="s">
        <v>373</v>
      </c>
      <c r="E144" s="11"/>
      <c r="F144" s="11">
        <v>28</v>
      </c>
      <c r="G144" s="11"/>
      <c r="H144" s="11" t="s">
        <v>374</v>
      </c>
      <c r="I144" s="12">
        <v>42773</v>
      </c>
      <c r="J144" s="11" t="s">
        <v>198</v>
      </c>
    </row>
    <row r="145" spans="2:10" ht="30" x14ac:dyDescent="0.25">
      <c r="B145" s="11"/>
      <c r="C145" s="11"/>
      <c r="D145" s="1" t="s">
        <v>9</v>
      </c>
      <c r="E145" s="11"/>
      <c r="F145" s="11"/>
      <c r="G145" s="11"/>
      <c r="H145" s="11"/>
      <c r="I145" s="12"/>
      <c r="J145" s="11"/>
    </row>
    <row r="146" spans="2:10" ht="30" x14ac:dyDescent="0.25">
      <c r="B146" s="11">
        <v>73</v>
      </c>
      <c r="C146" s="11"/>
      <c r="D146" s="2" t="s">
        <v>375</v>
      </c>
      <c r="E146" s="11"/>
      <c r="F146" s="11">
        <v>28</v>
      </c>
      <c r="G146" s="11"/>
      <c r="H146" s="11" t="s">
        <v>207</v>
      </c>
      <c r="I146" s="12">
        <v>42773</v>
      </c>
      <c r="J146" s="11" t="s">
        <v>198</v>
      </c>
    </row>
    <row r="147" spans="2:10" ht="30" x14ac:dyDescent="0.25">
      <c r="B147" s="11"/>
      <c r="C147" s="11"/>
      <c r="D147" s="1" t="s">
        <v>14</v>
      </c>
      <c r="E147" s="11"/>
      <c r="F147" s="11"/>
      <c r="G147" s="11"/>
      <c r="H147" s="11"/>
      <c r="I147" s="12"/>
      <c r="J147" s="11"/>
    </row>
    <row r="148" spans="2:10" ht="30" x14ac:dyDescent="0.25">
      <c r="B148" s="11">
        <v>74</v>
      </c>
      <c r="C148" s="11"/>
      <c r="D148" s="2" t="s">
        <v>376</v>
      </c>
      <c r="E148" s="11"/>
      <c r="F148" s="11">
        <v>28</v>
      </c>
      <c r="G148" s="11"/>
      <c r="H148" s="11" t="s">
        <v>141</v>
      </c>
      <c r="I148" s="12">
        <v>42773</v>
      </c>
      <c r="J148" s="11" t="s">
        <v>198</v>
      </c>
    </row>
    <row r="149" spans="2:10" ht="30" x14ac:dyDescent="0.25">
      <c r="B149" s="11"/>
      <c r="C149" s="11"/>
      <c r="D149" s="1" t="s">
        <v>9</v>
      </c>
      <c r="E149" s="11"/>
      <c r="F149" s="11"/>
      <c r="G149" s="11"/>
      <c r="H149" s="11"/>
      <c r="I149" s="12"/>
      <c r="J149" s="11"/>
    </row>
    <row r="150" spans="2:10" ht="30" x14ac:dyDescent="0.25">
      <c r="B150" s="11">
        <v>75</v>
      </c>
      <c r="C150" s="11"/>
      <c r="D150" s="2" t="s">
        <v>377</v>
      </c>
      <c r="E150" s="11"/>
      <c r="F150" s="11">
        <v>26</v>
      </c>
      <c r="G150" s="11"/>
      <c r="H150" s="11" t="s">
        <v>207</v>
      </c>
      <c r="I150" s="12">
        <v>42773</v>
      </c>
      <c r="J150" s="11" t="s">
        <v>198</v>
      </c>
    </row>
    <row r="151" spans="2:10" ht="30" x14ac:dyDescent="0.25">
      <c r="B151" s="11"/>
      <c r="C151" s="11"/>
      <c r="D151" s="1" t="s">
        <v>9</v>
      </c>
      <c r="E151" s="11"/>
      <c r="F151" s="11"/>
      <c r="G151" s="11"/>
      <c r="H151" s="11"/>
      <c r="I151" s="12"/>
      <c r="J151" s="11"/>
    </row>
    <row r="152" spans="2:10" ht="30" x14ac:dyDescent="0.25">
      <c r="B152" s="11">
        <v>76</v>
      </c>
      <c r="C152" s="11"/>
      <c r="D152" s="2" t="s">
        <v>378</v>
      </c>
      <c r="E152" s="11"/>
      <c r="F152" s="11">
        <v>26</v>
      </c>
      <c r="G152" s="11"/>
      <c r="H152" s="11" t="s">
        <v>207</v>
      </c>
      <c r="I152" s="12">
        <v>42773</v>
      </c>
      <c r="J152" s="11" t="s">
        <v>198</v>
      </c>
    </row>
    <row r="153" spans="2:10" ht="30" x14ac:dyDescent="0.25">
      <c r="B153" s="11"/>
      <c r="C153" s="11"/>
      <c r="D153" s="1" t="s">
        <v>94</v>
      </c>
      <c r="E153" s="11"/>
      <c r="F153" s="11"/>
      <c r="G153" s="11"/>
      <c r="H153" s="11"/>
      <c r="I153" s="12"/>
      <c r="J153" s="11"/>
    </row>
    <row r="154" spans="2:10" ht="30" x14ac:dyDescent="0.25">
      <c r="B154" s="11">
        <v>77</v>
      </c>
      <c r="C154" s="11"/>
      <c r="D154" s="2" t="s">
        <v>379</v>
      </c>
      <c r="E154" s="11"/>
      <c r="F154" s="11">
        <v>24</v>
      </c>
      <c r="G154" s="11"/>
      <c r="H154" s="11" t="s">
        <v>203</v>
      </c>
      <c r="I154" s="12">
        <v>42773</v>
      </c>
      <c r="J154" s="11" t="s">
        <v>198</v>
      </c>
    </row>
    <row r="155" spans="2:10" ht="30" x14ac:dyDescent="0.25">
      <c r="B155" s="11"/>
      <c r="C155" s="11"/>
      <c r="D155" s="1" t="s">
        <v>9</v>
      </c>
      <c r="E155" s="11"/>
      <c r="F155" s="11"/>
      <c r="G155" s="11"/>
      <c r="H155" s="11"/>
      <c r="I155" s="12"/>
      <c r="J155" s="11"/>
    </row>
    <row r="156" spans="2:10" ht="45" x14ac:dyDescent="0.25">
      <c r="B156" s="11">
        <v>78</v>
      </c>
      <c r="C156" s="11"/>
      <c r="D156" s="2" t="s">
        <v>380</v>
      </c>
      <c r="E156" s="11"/>
      <c r="F156" s="11">
        <v>20</v>
      </c>
      <c r="G156" s="11"/>
      <c r="H156" s="11" t="s">
        <v>203</v>
      </c>
      <c r="I156" s="12">
        <v>42773</v>
      </c>
      <c r="J156" s="11" t="s">
        <v>198</v>
      </c>
    </row>
    <row r="157" spans="2:10" ht="30" x14ac:dyDescent="0.25">
      <c r="B157" s="11"/>
      <c r="C157" s="11"/>
      <c r="D157" s="1" t="s">
        <v>94</v>
      </c>
      <c r="E157" s="11"/>
      <c r="F157" s="11"/>
      <c r="G157" s="11"/>
      <c r="H157" s="11"/>
      <c r="I157" s="12"/>
      <c r="J157" s="11"/>
    </row>
    <row r="158" spans="2:10" ht="30" x14ac:dyDescent="0.25">
      <c r="B158" s="11">
        <v>79</v>
      </c>
      <c r="C158" s="11"/>
      <c r="D158" s="2" t="s">
        <v>381</v>
      </c>
      <c r="E158" s="11"/>
      <c r="F158" s="11">
        <v>18</v>
      </c>
      <c r="G158" s="11"/>
      <c r="H158" s="11" t="s">
        <v>203</v>
      </c>
      <c r="I158" s="12">
        <v>42773</v>
      </c>
      <c r="J158" s="11" t="s">
        <v>198</v>
      </c>
    </row>
    <row r="159" spans="2:10" ht="30" x14ac:dyDescent="0.25">
      <c r="B159" s="11"/>
      <c r="C159" s="11"/>
      <c r="D159" s="1" t="s">
        <v>94</v>
      </c>
      <c r="E159" s="11"/>
      <c r="F159" s="11"/>
      <c r="G159" s="11"/>
      <c r="H159" s="11"/>
      <c r="I159" s="12"/>
      <c r="J159" s="11"/>
    </row>
    <row r="160" spans="2:10" ht="30" x14ac:dyDescent="0.25">
      <c r="B160" s="11">
        <v>80</v>
      </c>
      <c r="C160" s="11"/>
      <c r="D160" s="2" t="s">
        <v>382</v>
      </c>
      <c r="E160" s="11"/>
      <c r="F160" s="11">
        <v>24</v>
      </c>
      <c r="G160" s="11"/>
      <c r="H160" s="11" t="s">
        <v>203</v>
      </c>
      <c r="I160" s="12">
        <v>42773</v>
      </c>
      <c r="J160" s="11" t="s">
        <v>304</v>
      </c>
    </row>
    <row r="161" spans="2:10" ht="30" x14ac:dyDescent="0.25">
      <c r="B161" s="11"/>
      <c r="C161" s="11"/>
      <c r="D161" s="1" t="s">
        <v>14</v>
      </c>
      <c r="E161" s="11"/>
      <c r="F161" s="11"/>
      <c r="G161" s="11"/>
      <c r="H161" s="11"/>
      <c r="I161" s="12"/>
      <c r="J161" s="11"/>
    </row>
    <row r="162" spans="2:10" x14ac:dyDescent="0.25">
      <c r="B162" s="11">
        <v>81</v>
      </c>
      <c r="C162" s="11"/>
      <c r="D162" s="2" t="s">
        <v>383</v>
      </c>
      <c r="E162" s="11"/>
      <c r="F162" s="11">
        <v>31</v>
      </c>
      <c r="G162" s="11"/>
      <c r="H162" s="11" t="s">
        <v>207</v>
      </c>
      <c r="I162" s="12">
        <v>42773</v>
      </c>
      <c r="J162" s="11" t="s">
        <v>209</v>
      </c>
    </row>
    <row r="163" spans="2:10" ht="30" x14ac:dyDescent="0.25">
      <c r="B163" s="11"/>
      <c r="C163" s="11"/>
      <c r="D163" s="1" t="s">
        <v>9</v>
      </c>
      <c r="E163" s="11"/>
      <c r="F163" s="11"/>
      <c r="G163" s="11"/>
      <c r="H163" s="11"/>
      <c r="I163" s="12"/>
      <c r="J163" s="11"/>
    </row>
    <row r="164" spans="2:10" ht="30" x14ac:dyDescent="0.25">
      <c r="B164" s="11">
        <v>82</v>
      </c>
      <c r="C164" s="11"/>
      <c r="D164" s="2" t="s">
        <v>384</v>
      </c>
      <c r="E164" s="11"/>
      <c r="F164" s="11">
        <v>30</v>
      </c>
      <c r="G164" s="11"/>
      <c r="H164" s="11" t="s">
        <v>159</v>
      </c>
      <c r="I164" s="12">
        <v>42773</v>
      </c>
      <c r="J164" s="11" t="s">
        <v>209</v>
      </c>
    </row>
    <row r="165" spans="2:10" ht="30" x14ac:dyDescent="0.25">
      <c r="B165" s="11"/>
      <c r="C165" s="11"/>
      <c r="D165" s="1" t="s">
        <v>14</v>
      </c>
      <c r="E165" s="11"/>
      <c r="F165" s="11"/>
      <c r="G165" s="11"/>
      <c r="H165" s="11"/>
      <c r="I165" s="12"/>
      <c r="J165" s="11"/>
    </row>
    <row r="166" spans="2:10" x14ac:dyDescent="0.25">
      <c r="B166" s="11">
        <v>83</v>
      </c>
      <c r="C166" s="11"/>
      <c r="D166" s="2" t="s">
        <v>385</v>
      </c>
      <c r="E166" s="11"/>
      <c r="F166" s="11">
        <v>34</v>
      </c>
      <c r="G166" s="11"/>
      <c r="H166" s="11" t="s">
        <v>146</v>
      </c>
      <c r="I166" s="12">
        <v>42773</v>
      </c>
      <c r="J166" s="11" t="s">
        <v>209</v>
      </c>
    </row>
    <row r="167" spans="2:10" ht="30" x14ac:dyDescent="0.25">
      <c r="B167" s="11"/>
      <c r="C167" s="11"/>
      <c r="D167" s="1" t="s">
        <v>9</v>
      </c>
      <c r="E167" s="11"/>
      <c r="F167" s="11"/>
      <c r="G167" s="11"/>
      <c r="H167" s="11"/>
      <c r="I167" s="12"/>
      <c r="J167" s="11"/>
    </row>
    <row r="168" spans="2:10" ht="30" x14ac:dyDescent="0.25">
      <c r="B168" s="11">
        <v>84</v>
      </c>
      <c r="C168" s="11"/>
      <c r="D168" s="2" t="s">
        <v>386</v>
      </c>
      <c r="E168" s="11"/>
      <c r="F168" s="11">
        <v>30</v>
      </c>
      <c r="G168" s="11"/>
      <c r="H168" s="11" t="s">
        <v>212</v>
      </c>
      <c r="I168" s="12">
        <v>42773</v>
      </c>
      <c r="J168" s="11" t="s">
        <v>209</v>
      </c>
    </row>
    <row r="169" spans="2:10" ht="30" x14ac:dyDescent="0.25">
      <c r="B169" s="11"/>
      <c r="C169" s="11"/>
      <c r="D169" s="1" t="s">
        <v>9</v>
      </c>
      <c r="E169" s="11"/>
      <c r="F169" s="11"/>
      <c r="G169" s="11"/>
      <c r="H169" s="11"/>
      <c r="I169" s="12"/>
      <c r="J169" s="11"/>
    </row>
    <row r="170" spans="2:10" ht="30" x14ac:dyDescent="0.25">
      <c r="B170" s="11">
        <v>85</v>
      </c>
      <c r="C170" s="11"/>
      <c r="D170" s="2" t="s">
        <v>387</v>
      </c>
      <c r="E170" s="11"/>
      <c r="F170" s="11">
        <v>29</v>
      </c>
      <c r="G170" s="11"/>
      <c r="H170" s="11" t="s">
        <v>147</v>
      </c>
      <c r="I170" s="12">
        <v>42773</v>
      </c>
      <c r="J170" s="11" t="s">
        <v>209</v>
      </c>
    </row>
    <row r="171" spans="2:10" ht="30" x14ac:dyDescent="0.25">
      <c r="B171" s="11"/>
      <c r="C171" s="11"/>
      <c r="D171" s="1" t="s">
        <v>94</v>
      </c>
      <c r="E171" s="11"/>
      <c r="F171" s="11"/>
      <c r="G171" s="11"/>
      <c r="H171" s="11"/>
      <c r="I171" s="12"/>
      <c r="J171" s="11"/>
    </row>
    <row r="172" spans="2:10" ht="30" x14ac:dyDescent="0.25">
      <c r="B172" s="11">
        <v>86</v>
      </c>
      <c r="C172" s="11"/>
      <c r="D172" s="2" t="s">
        <v>388</v>
      </c>
      <c r="E172" s="11"/>
      <c r="F172" s="11">
        <v>28</v>
      </c>
      <c r="G172" s="11"/>
      <c r="H172" s="11" t="s">
        <v>212</v>
      </c>
      <c r="I172" s="12">
        <v>42773</v>
      </c>
      <c r="J172" s="11" t="s">
        <v>209</v>
      </c>
    </row>
    <row r="173" spans="2:10" ht="30" x14ac:dyDescent="0.25">
      <c r="B173" s="11"/>
      <c r="C173" s="11"/>
      <c r="D173" s="1" t="s">
        <v>94</v>
      </c>
      <c r="E173" s="11"/>
      <c r="F173" s="11"/>
      <c r="G173" s="11"/>
      <c r="H173" s="11"/>
      <c r="I173" s="12"/>
      <c r="J173" s="11"/>
    </row>
    <row r="174" spans="2:10" ht="30" x14ac:dyDescent="0.25">
      <c r="B174" s="11">
        <v>87</v>
      </c>
      <c r="C174" s="11"/>
      <c r="D174" s="2" t="s">
        <v>389</v>
      </c>
      <c r="E174" s="11"/>
      <c r="F174" s="11">
        <v>27</v>
      </c>
      <c r="G174" s="11"/>
      <c r="H174" s="11" t="s">
        <v>220</v>
      </c>
      <c r="I174" s="12">
        <v>42773</v>
      </c>
      <c r="J174" s="11" t="s">
        <v>209</v>
      </c>
    </row>
    <row r="175" spans="2:10" ht="30" x14ac:dyDescent="0.25">
      <c r="B175" s="11"/>
      <c r="C175" s="11"/>
      <c r="D175" s="1" t="s">
        <v>94</v>
      </c>
      <c r="E175" s="11"/>
      <c r="F175" s="11"/>
      <c r="G175" s="11"/>
      <c r="H175" s="11"/>
      <c r="I175" s="12"/>
      <c r="J175" s="11"/>
    </row>
    <row r="176" spans="2:10" ht="30" x14ac:dyDescent="0.25">
      <c r="B176" s="11">
        <v>88</v>
      </c>
      <c r="C176" s="11"/>
      <c r="D176" s="2" t="s">
        <v>390</v>
      </c>
      <c r="E176" s="11"/>
      <c r="F176" s="11">
        <v>30</v>
      </c>
      <c r="G176" s="11"/>
      <c r="H176" s="11" t="s">
        <v>191</v>
      </c>
      <c r="I176" s="12">
        <v>42773</v>
      </c>
      <c r="J176" s="11" t="s">
        <v>209</v>
      </c>
    </row>
    <row r="177" spans="2:10" ht="30" x14ac:dyDescent="0.25">
      <c r="B177" s="11"/>
      <c r="C177" s="11"/>
      <c r="D177" s="1" t="s">
        <v>94</v>
      </c>
      <c r="E177" s="11"/>
      <c r="F177" s="11"/>
      <c r="G177" s="11"/>
      <c r="H177" s="11"/>
      <c r="I177" s="12"/>
      <c r="J177" s="11"/>
    </row>
    <row r="178" spans="2:10" ht="30" x14ac:dyDescent="0.25">
      <c r="B178" s="11">
        <v>89</v>
      </c>
      <c r="C178" s="11"/>
      <c r="D178" s="2" t="s">
        <v>391</v>
      </c>
      <c r="E178" s="11"/>
      <c r="F178" s="11">
        <v>26</v>
      </c>
      <c r="G178" s="11"/>
      <c r="H178" s="11" t="s">
        <v>220</v>
      </c>
      <c r="I178" s="12">
        <v>42773</v>
      </c>
      <c r="J178" s="11" t="s">
        <v>209</v>
      </c>
    </row>
    <row r="179" spans="2:10" ht="30" x14ac:dyDescent="0.25">
      <c r="B179" s="11"/>
      <c r="C179" s="11"/>
      <c r="D179" s="1" t="s">
        <v>14</v>
      </c>
      <c r="E179" s="11"/>
      <c r="F179" s="11"/>
      <c r="G179" s="11"/>
      <c r="H179" s="11"/>
      <c r="I179" s="12"/>
      <c r="J179" s="11"/>
    </row>
    <row r="180" spans="2:10" ht="30" x14ac:dyDescent="0.25">
      <c r="B180" s="11">
        <v>90</v>
      </c>
      <c r="C180" s="11"/>
      <c r="D180" s="2" t="s">
        <v>392</v>
      </c>
      <c r="E180" s="11"/>
      <c r="F180" s="11">
        <v>22</v>
      </c>
      <c r="G180" s="11"/>
      <c r="H180" s="11" t="s">
        <v>212</v>
      </c>
      <c r="I180" s="12">
        <v>42773</v>
      </c>
      <c r="J180" s="11" t="s">
        <v>209</v>
      </c>
    </row>
    <row r="181" spans="2:10" ht="30" x14ac:dyDescent="0.25">
      <c r="B181" s="11"/>
      <c r="C181" s="11"/>
      <c r="D181" s="1" t="s">
        <v>94</v>
      </c>
      <c r="E181" s="11"/>
      <c r="F181" s="11"/>
      <c r="G181" s="11"/>
      <c r="H181" s="11"/>
      <c r="I181" s="12"/>
      <c r="J181" s="11"/>
    </row>
    <row r="182" spans="2:10" ht="45" x14ac:dyDescent="0.25">
      <c r="B182" s="11">
        <v>91</v>
      </c>
      <c r="C182" s="11"/>
      <c r="D182" s="2" t="s">
        <v>393</v>
      </c>
      <c r="E182" s="11"/>
      <c r="F182" s="11">
        <v>22</v>
      </c>
      <c r="G182" s="11"/>
      <c r="H182" s="11" t="s">
        <v>203</v>
      </c>
      <c r="I182" s="12">
        <v>42773</v>
      </c>
      <c r="J182" s="11" t="s">
        <v>209</v>
      </c>
    </row>
    <row r="183" spans="2:10" ht="30" x14ac:dyDescent="0.25">
      <c r="B183" s="11"/>
      <c r="C183" s="11"/>
      <c r="D183" s="1" t="s">
        <v>94</v>
      </c>
      <c r="E183" s="11"/>
      <c r="F183" s="11"/>
      <c r="G183" s="11"/>
      <c r="H183" s="11"/>
      <c r="I183" s="12"/>
      <c r="J183" s="11"/>
    </row>
    <row r="184" spans="2:10" ht="30" x14ac:dyDescent="0.25">
      <c r="B184" s="11">
        <v>92</v>
      </c>
      <c r="C184" s="11"/>
      <c r="D184" s="2" t="s">
        <v>394</v>
      </c>
      <c r="E184" s="11"/>
      <c r="F184" s="11">
        <v>27</v>
      </c>
      <c r="G184" s="11"/>
      <c r="H184" s="11" t="s">
        <v>191</v>
      </c>
      <c r="I184" s="12">
        <v>42773</v>
      </c>
      <c r="J184" s="11" t="s">
        <v>395</v>
      </c>
    </row>
    <row r="185" spans="2:10" ht="30" x14ac:dyDescent="0.25">
      <c r="B185" s="11"/>
      <c r="C185" s="11"/>
      <c r="D185" s="1" t="s">
        <v>9</v>
      </c>
      <c r="E185" s="11"/>
      <c r="F185" s="11"/>
      <c r="G185" s="11"/>
      <c r="H185" s="11"/>
      <c r="I185" s="12"/>
      <c r="J185" s="11"/>
    </row>
    <row r="186" spans="2:10" ht="45" x14ac:dyDescent="0.25">
      <c r="B186" s="11">
        <v>93</v>
      </c>
      <c r="C186" s="11"/>
      <c r="D186" s="2" t="s">
        <v>396</v>
      </c>
      <c r="E186" s="11"/>
      <c r="F186" s="11">
        <v>30</v>
      </c>
      <c r="G186" s="11"/>
      <c r="H186" s="11" t="s">
        <v>191</v>
      </c>
      <c r="I186" s="12">
        <v>42773</v>
      </c>
      <c r="J186" s="11" t="s">
        <v>395</v>
      </c>
    </row>
    <row r="187" spans="2:10" ht="30" x14ac:dyDescent="0.25">
      <c r="B187" s="11"/>
      <c r="C187" s="11"/>
      <c r="D187" s="1" t="s">
        <v>94</v>
      </c>
      <c r="E187" s="11"/>
      <c r="F187" s="11"/>
      <c r="G187" s="11"/>
      <c r="H187" s="11"/>
      <c r="I187" s="12"/>
      <c r="J187" s="11"/>
    </row>
    <row r="188" spans="2:10" ht="30" x14ac:dyDescent="0.25">
      <c r="B188" s="11">
        <v>94</v>
      </c>
      <c r="C188" s="11"/>
      <c r="D188" s="2" t="s">
        <v>397</v>
      </c>
      <c r="E188" s="11"/>
      <c r="F188" s="11">
        <v>28</v>
      </c>
      <c r="G188" s="11"/>
      <c r="H188" s="11" t="s">
        <v>203</v>
      </c>
      <c r="I188" s="12">
        <v>42816</v>
      </c>
      <c r="J188" s="11" t="s">
        <v>395</v>
      </c>
    </row>
    <row r="189" spans="2:10" ht="30" x14ac:dyDescent="0.25">
      <c r="B189" s="11"/>
      <c r="C189" s="11"/>
      <c r="D189" s="1" t="s">
        <v>14</v>
      </c>
      <c r="E189" s="11"/>
      <c r="F189" s="11"/>
      <c r="G189" s="11"/>
      <c r="H189" s="11"/>
      <c r="I189" s="12"/>
      <c r="J189" s="11"/>
    </row>
    <row r="190" spans="2:10" ht="30" x14ac:dyDescent="0.25">
      <c r="B190" s="11">
        <v>95</v>
      </c>
      <c r="C190" s="11"/>
      <c r="D190" s="2" t="s">
        <v>398</v>
      </c>
      <c r="E190" s="11"/>
      <c r="F190" s="11">
        <v>27</v>
      </c>
      <c r="G190" s="11"/>
      <c r="H190" s="11" t="s">
        <v>203</v>
      </c>
      <c r="I190" s="12">
        <v>42816</v>
      </c>
      <c r="J190" s="11" t="s">
        <v>395</v>
      </c>
    </row>
    <row r="191" spans="2:10" ht="30" x14ac:dyDescent="0.25">
      <c r="B191" s="11"/>
      <c r="C191" s="11"/>
      <c r="D191" s="1" t="s">
        <v>94</v>
      </c>
      <c r="E191" s="11"/>
      <c r="F191" s="11"/>
      <c r="G191" s="11"/>
      <c r="H191" s="11"/>
      <c r="I191" s="12"/>
      <c r="J191" s="11"/>
    </row>
    <row r="192" spans="2:10" ht="30" x14ac:dyDescent="0.25">
      <c r="B192" s="11">
        <v>96</v>
      </c>
      <c r="C192" s="11"/>
      <c r="D192" s="2" t="s">
        <v>399</v>
      </c>
      <c r="E192" s="11"/>
      <c r="F192" s="11">
        <v>26</v>
      </c>
      <c r="G192" s="11"/>
      <c r="H192" s="11" t="s">
        <v>212</v>
      </c>
      <c r="I192" s="12">
        <v>42773</v>
      </c>
      <c r="J192" s="11" t="s">
        <v>395</v>
      </c>
    </row>
    <row r="193" spans="2:10" ht="30" x14ac:dyDescent="0.25">
      <c r="B193" s="11"/>
      <c r="C193" s="11"/>
      <c r="D193" s="1" t="s">
        <v>14</v>
      </c>
      <c r="E193" s="11"/>
      <c r="F193" s="11"/>
      <c r="G193" s="11"/>
      <c r="H193" s="11"/>
      <c r="I193" s="12"/>
      <c r="J193" s="11"/>
    </row>
    <row r="194" spans="2:10" ht="30" x14ac:dyDescent="0.25">
      <c r="B194" s="11">
        <v>97</v>
      </c>
      <c r="C194" s="11"/>
      <c r="D194" s="2" t="s">
        <v>400</v>
      </c>
      <c r="E194" s="11"/>
      <c r="F194" s="11">
        <v>29</v>
      </c>
      <c r="G194" s="11"/>
      <c r="H194" s="11" t="s">
        <v>150</v>
      </c>
      <c r="I194" s="12">
        <v>42773</v>
      </c>
      <c r="J194" s="11" t="s">
        <v>221</v>
      </c>
    </row>
    <row r="195" spans="2:10" ht="30" x14ac:dyDescent="0.25">
      <c r="B195" s="11"/>
      <c r="C195" s="11"/>
      <c r="D195" s="1" t="s">
        <v>94</v>
      </c>
      <c r="E195" s="11"/>
      <c r="F195" s="11"/>
      <c r="G195" s="11"/>
      <c r="H195" s="11"/>
      <c r="I195" s="12"/>
      <c r="J195" s="11"/>
    </row>
    <row r="196" spans="2:10" ht="30" x14ac:dyDescent="0.25">
      <c r="B196" s="11">
        <v>98</v>
      </c>
      <c r="C196" s="11"/>
      <c r="D196" s="2" t="s">
        <v>401</v>
      </c>
      <c r="E196" s="11"/>
      <c r="F196" s="11">
        <v>26</v>
      </c>
      <c r="G196" s="11"/>
      <c r="H196" s="11" t="s">
        <v>224</v>
      </c>
      <c r="I196" s="12">
        <v>42773</v>
      </c>
      <c r="J196" s="11" t="s">
        <v>221</v>
      </c>
    </row>
    <row r="197" spans="2:10" ht="30" x14ac:dyDescent="0.25">
      <c r="B197" s="11"/>
      <c r="C197" s="11"/>
      <c r="D197" s="1" t="s">
        <v>9</v>
      </c>
      <c r="E197" s="11"/>
      <c r="F197" s="11"/>
      <c r="G197" s="11"/>
      <c r="H197" s="11"/>
      <c r="I197" s="12"/>
      <c r="J197" s="11"/>
    </row>
    <row r="198" spans="2:10" x14ac:dyDescent="0.25">
      <c r="B198" s="11">
        <v>99</v>
      </c>
      <c r="C198" s="11"/>
      <c r="D198" s="2" t="s">
        <v>402</v>
      </c>
      <c r="E198" s="11"/>
      <c r="F198" s="11">
        <v>24</v>
      </c>
      <c r="G198" s="11"/>
      <c r="H198" s="11" t="s">
        <v>191</v>
      </c>
      <c r="I198" s="12">
        <v>42773</v>
      </c>
      <c r="J198" s="11" t="s">
        <v>221</v>
      </c>
    </row>
    <row r="199" spans="2:10" ht="30" x14ac:dyDescent="0.25">
      <c r="B199" s="11"/>
      <c r="C199" s="11"/>
      <c r="D199" s="1" t="s">
        <v>14</v>
      </c>
      <c r="E199" s="11"/>
      <c r="F199" s="11"/>
      <c r="G199" s="11"/>
      <c r="H199" s="11"/>
      <c r="I199" s="12"/>
      <c r="J199" s="11"/>
    </row>
    <row r="200" spans="2:10" ht="30" x14ac:dyDescent="0.25">
      <c r="B200" s="11">
        <v>100</v>
      </c>
      <c r="C200" s="11"/>
      <c r="D200" s="2" t="s">
        <v>403</v>
      </c>
      <c r="E200" s="11"/>
      <c r="F200" s="11">
        <v>21</v>
      </c>
      <c r="G200" s="11"/>
      <c r="H200" s="11" t="s">
        <v>224</v>
      </c>
      <c r="I200" s="12">
        <v>42773</v>
      </c>
      <c r="J200" s="11" t="s">
        <v>221</v>
      </c>
    </row>
    <row r="201" spans="2:10" ht="30" x14ac:dyDescent="0.25">
      <c r="B201" s="11"/>
      <c r="C201" s="11"/>
      <c r="D201" s="1" t="s">
        <v>94</v>
      </c>
      <c r="E201" s="11"/>
      <c r="F201" s="11"/>
      <c r="G201" s="11"/>
      <c r="H201" s="11"/>
      <c r="I201" s="12"/>
      <c r="J201" s="11"/>
    </row>
  </sheetData>
  <mergeCells count="800">
    <mergeCell ref="I2:I3"/>
    <mergeCell ref="J2:J3"/>
    <mergeCell ref="B4:B5"/>
    <mergeCell ref="E4:E5"/>
    <mergeCell ref="F4:F5"/>
    <mergeCell ref="G4:G5"/>
    <mergeCell ref="H4:H5"/>
    <mergeCell ref="I4:I5"/>
    <mergeCell ref="J4:J5"/>
    <mergeCell ref="B2:B3"/>
    <mergeCell ref="E2:E3"/>
    <mergeCell ref="F2:F3"/>
    <mergeCell ref="G2:G3"/>
    <mergeCell ref="H2:H3"/>
    <mergeCell ref="C2:C3"/>
    <mergeCell ref="C4:C5"/>
    <mergeCell ref="H6:H7"/>
    <mergeCell ref="I6:I7"/>
    <mergeCell ref="J6:J7"/>
    <mergeCell ref="B8:B9"/>
    <mergeCell ref="E8:E9"/>
    <mergeCell ref="F8:F9"/>
    <mergeCell ref="G8:G9"/>
    <mergeCell ref="H8:H9"/>
    <mergeCell ref="I8:I9"/>
    <mergeCell ref="J8:J9"/>
    <mergeCell ref="B6:B7"/>
    <mergeCell ref="E6:E7"/>
    <mergeCell ref="F6:F7"/>
    <mergeCell ref="G6:G7"/>
    <mergeCell ref="C6:C7"/>
    <mergeCell ref="C8:C9"/>
    <mergeCell ref="J10:J11"/>
    <mergeCell ref="B12:B13"/>
    <mergeCell ref="E12:E13"/>
    <mergeCell ref="F12:F13"/>
    <mergeCell ref="G12:G13"/>
    <mergeCell ref="H12:H13"/>
    <mergeCell ref="I12:I13"/>
    <mergeCell ref="J12:J13"/>
    <mergeCell ref="B10:B11"/>
    <mergeCell ref="E10:E11"/>
    <mergeCell ref="F10:F11"/>
    <mergeCell ref="G10:G11"/>
    <mergeCell ref="H10:H11"/>
    <mergeCell ref="I10:I11"/>
    <mergeCell ref="C10:C11"/>
    <mergeCell ref="C12:C13"/>
    <mergeCell ref="J14:J15"/>
    <mergeCell ref="B16:B17"/>
    <mergeCell ref="E16:E17"/>
    <mergeCell ref="F16:F17"/>
    <mergeCell ref="G16:G17"/>
    <mergeCell ref="H16:H17"/>
    <mergeCell ref="I16:I17"/>
    <mergeCell ref="J16:J17"/>
    <mergeCell ref="B14:B15"/>
    <mergeCell ref="E14:E15"/>
    <mergeCell ref="F14:F15"/>
    <mergeCell ref="G14:G15"/>
    <mergeCell ref="H14:H15"/>
    <mergeCell ref="I14:I15"/>
    <mergeCell ref="C14:C15"/>
    <mergeCell ref="C16:C17"/>
    <mergeCell ref="J18:J19"/>
    <mergeCell ref="B20:B21"/>
    <mergeCell ref="E20:E21"/>
    <mergeCell ref="F20:F21"/>
    <mergeCell ref="G20:G21"/>
    <mergeCell ref="H20:H21"/>
    <mergeCell ref="I20:I21"/>
    <mergeCell ref="J20:J21"/>
    <mergeCell ref="B18:B19"/>
    <mergeCell ref="E18:E19"/>
    <mergeCell ref="F18:F19"/>
    <mergeCell ref="G18:G19"/>
    <mergeCell ref="H18:H19"/>
    <mergeCell ref="I18:I19"/>
    <mergeCell ref="C18:C19"/>
    <mergeCell ref="C20:C21"/>
    <mergeCell ref="J22:J23"/>
    <mergeCell ref="B24:B25"/>
    <mergeCell ref="E24:E25"/>
    <mergeCell ref="F24:F25"/>
    <mergeCell ref="G24:G25"/>
    <mergeCell ref="H24:H25"/>
    <mergeCell ref="I24:I25"/>
    <mergeCell ref="J24:J25"/>
    <mergeCell ref="B22:B23"/>
    <mergeCell ref="E22:E23"/>
    <mergeCell ref="F22:F23"/>
    <mergeCell ref="G22:G23"/>
    <mergeCell ref="H22:H23"/>
    <mergeCell ref="I22:I23"/>
    <mergeCell ref="C22:C23"/>
    <mergeCell ref="C24:C25"/>
    <mergeCell ref="J26:J27"/>
    <mergeCell ref="B28:B29"/>
    <mergeCell ref="E28:E29"/>
    <mergeCell ref="F28:F29"/>
    <mergeCell ref="G28:G29"/>
    <mergeCell ref="H28:H29"/>
    <mergeCell ref="I28:I29"/>
    <mergeCell ref="J28:J29"/>
    <mergeCell ref="B26:B27"/>
    <mergeCell ref="E26:E27"/>
    <mergeCell ref="F26:F27"/>
    <mergeCell ref="G26:G27"/>
    <mergeCell ref="H26:H27"/>
    <mergeCell ref="I26:I27"/>
    <mergeCell ref="C26:C27"/>
    <mergeCell ref="C28:C29"/>
    <mergeCell ref="J30:J31"/>
    <mergeCell ref="B32:B33"/>
    <mergeCell ref="E32:E33"/>
    <mergeCell ref="F32:F33"/>
    <mergeCell ref="G32:G33"/>
    <mergeCell ref="H32:H33"/>
    <mergeCell ref="I32:I33"/>
    <mergeCell ref="J32:J33"/>
    <mergeCell ref="B30:B31"/>
    <mergeCell ref="E30:E31"/>
    <mergeCell ref="F30:F31"/>
    <mergeCell ref="G30:G31"/>
    <mergeCell ref="H30:H31"/>
    <mergeCell ref="I30:I31"/>
    <mergeCell ref="C30:C31"/>
    <mergeCell ref="C32:C33"/>
    <mergeCell ref="J34:J35"/>
    <mergeCell ref="B36:B37"/>
    <mergeCell ref="E36:E37"/>
    <mergeCell ref="F36:F37"/>
    <mergeCell ref="G36:G37"/>
    <mergeCell ref="H36:H37"/>
    <mergeCell ref="I36:I37"/>
    <mergeCell ref="J36:J37"/>
    <mergeCell ref="B34:B35"/>
    <mergeCell ref="E34:E35"/>
    <mergeCell ref="F34:F35"/>
    <mergeCell ref="G34:G35"/>
    <mergeCell ref="H34:H35"/>
    <mergeCell ref="I34:I35"/>
    <mergeCell ref="C34:C35"/>
    <mergeCell ref="C36:C37"/>
    <mergeCell ref="J38:J39"/>
    <mergeCell ref="B40:B41"/>
    <mergeCell ref="E40:E41"/>
    <mergeCell ref="F40:F41"/>
    <mergeCell ref="G40:G41"/>
    <mergeCell ref="H40:H41"/>
    <mergeCell ref="I40:I41"/>
    <mergeCell ref="J40:J41"/>
    <mergeCell ref="B38:B39"/>
    <mergeCell ref="E38:E39"/>
    <mergeCell ref="F38:F39"/>
    <mergeCell ref="G38:G39"/>
    <mergeCell ref="H38:H39"/>
    <mergeCell ref="I38:I39"/>
    <mergeCell ref="C38:C39"/>
    <mergeCell ref="C40:C41"/>
    <mergeCell ref="J42:J43"/>
    <mergeCell ref="B44:B45"/>
    <mergeCell ref="E44:E45"/>
    <mergeCell ref="F44:F45"/>
    <mergeCell ref="G44:G45"/>
    <mergeCell ref="H44:H45"/>
    <mergeCell ref="I44:I45"/>
    <mergeCell ref="J44:J45"/>
    <mergeCell ref="B42:B43"/>
    <mergeCell ref="E42:E43"/>
    <mergeCell ref="F42:F43"/>
    <mergeCell ref="G42:G43"/>
    <mergeCell ref="H42:H43"/>
    <mergeCell ref="I42:I43"/>
    <mergeCell ref="C42:C43"/>
    <mergeCell ref="C44:C45"/>
    <mergeCell ref="B50:B51"/>
    <mergeCell ref="E50:E51"/>
    <mergeCell ref="F50:F51"/>
    <mergeCell ref="G50:G51"/>
    <mergeCell ref="H50:H51"/>
    <mergeCell ref="I50:I51"/>
    <mergeCell ref="J46:J47"/>
    <mergeCell ref="B48:B49"/>
    <mergeCell ref="E48:E49"/>
    <mergeCell ref="F48:F49"/>
    <mergeCell ref="G48:G49"/>
    <mergeCell ref="H48:H49"/>
    <mergeCell ref="I48:I49"/>
    <mergeCell ref="J48:J49"/>
    <mergeCell ref="B46:B47"/>
    <mergeCell ref="E46:E47"/>
    <mergeCell ref="F46:F47"/>
    <mergeCell ref="G46:G47"/>
    <mergeCell ref="H46:H47"/>
    <mergeCell ref="I46:I47"/>
    <mergeCell ref="C50:C51"/>
    <mergeCell ref="C46:C47"/>
    <mergeCell ref="C48:C49"/>
    <mergeCell ref="J50:J51"/>
    <mergeCell ref="C52:C53"/>
    <mergeCell ref="C54:C55"/>
    <mergeCell ref="C56:C57"/>
    <mergeCell ref="C58:C59"/>
    <mergeCell ref="C60:C61"/>
    <mergeCell ref="H52:H53"/>
    <mergeCell ref="I52:I53"/>
    <mergeCell ref="J52:J53"/>
    <mergeCell ref="H54:H55"/>
    <mergeCell ref="I54:I55"/>
    <mergeCell ref="J54:J55"/>
    <mergeCell ref="G56:G57"/>
    <mergeCell ref="H56:H57"/>
    <mergeCell ref="I56:I57"/>
    <mergeCell ref="J56:J57"/>
    <mergeCell ref="J58:J59"/>
    <mergeCell ref="B52:B53"/>
    <mergeCell ref="E52:E53"/>
    <mergeCell ref="F52:F53"/>
    <mergeCell ref="G52:G53"/>
    <mergeCell ref="B54:B55"/>
    <mergeCell ref="E54:E55"/>
    <mergeCell ref="F54:F55"/>
    <mergeCell ref="G54:G55"/>
    <mergeCell ref="C86:C87"/>
    <mergeCell ref="C74:C75"/>
    <mergeCell ref="C76:C77"/>
    <mergeCell ref="C78:C79"/>
    <mergeCell ref="C80:C81"/>
    <mergeCell ref="C82:C83"/>
    <mergeCell ref="C84:C85"/>
    <mergeCell ref="C62:C63"/>
    <mergeCell ref="C64:C65"/>
    <mergeCell ref="C66:C67"/>
    <mergeCell ref="C68:C69"/>
    <mergeCell ref="C70:C71"/>
    <mergeCell ref="C72:C73"/>
    <mergeCell ref="B56:B57"/>
    <mergeCell ref="E56:E57"/>
    <mergeCell ref="F56:F57"/>
    <mergeCell ref="B60:B61"/>
    <mergeCell ref="E60:E61"/>
    <mergeCell ref="F60:F61"/>
    <mergeCell ref="G60:G61"/>
    <mergeCell ref="H60:H61"/>
    <mergeCell ref="I60:I61"/>
    <mergeCell ref="J60:J61"/>
    <mergeCell ref="B58:B59"/>
    <mergeCell ref="E58:E59"/>
    <mergeCell ref="F58:F59"/>
    <mergeCell ref="G58:G59"/>
    <mergeCell ref="H58:H59"/>
    <mergeCell ref="I58:I59"/>
    <mergeCell ref="J62:J63"/>
    <mergeCell ref="B64:B65"/>
    <mergeCell ref="E64:E65"/>
    <mergeCell ref="F64:F65"/>
    <mergeCell ref="G64:G65"/>
    <mergeCell ref="H64:H65"/>
    <mergeCell ref="I64:I65"/>
    <mergeCell ref="J64:J65"/>
    <mergeCell ref="B62:B63"/>
    <mergeCell ref="E62:E63"/>
    <mergeCell ref="F62:F63"/>
    <mergeCell ref="G62:G63"/>
    <mergeCell ref="H62:H63"/>
    <mergeCell ref="I62:I63"/>
    <mergeCell ref="J66:J67"/>
    <mergeCell ref="B68:B69"/>
    <mergeCell ref="E68:E69"/>
    <mergeCell ref="F68:F69"/>
    <mergeCell ref="G68:G69"/>
    <mergeCell ref="H68:H69"/>
    <mergeCell ref="I68:I69"/>
    <mergeCell ref="J68:J69"/>
    <mergeCell ref="B66:B67"/>
    <mergeCell ref="E66:E67"/>
    <mergeCell ref="F66:F67"/>
    <mergeCell ref="G66:G67"/>
    <mergeCell ref="H66:H67"/>
    <mergeCell ref="I66:I67"/>
    <mergeCell ref="J70:J71"/>
    <mergeCell ref="B72:B73"/>
    <mergeCell ref="E72:E73"/>
    <mergeCell ref="F72:F73"/>
    <mergeCell ref="G72:G73"/>
    <mergeCell ref="H72:H73"/>
    <mergeCell ref="I72:I73"/>
    <mergeCell ref="J72:J73"/>
    <mergeCell ref="B70:B71"/>
    <mergeCell ref="E70:E71"/>
    <mergeCell ref="F70:F71"/>
    <mergeCell ref="G70:G71"/>
    <mergeCell ref="H70:H71"/>
    <mergeCell ref="I70:I71"/>
    <mergeCell ref="J74:J75"/>
    <mergeCell ref="B76:B77"/>
    <mergeCell ref="E76:E77"/>
    <mergeCell ref="F76:F77"/>
    <mergeCell ref="G76:G77"/>
    <mergeCell ref="H76:H77"/>
    <mergeCell ref="I76:I77"/>
    <mergeCell ref="J76:J77"/>
    <mergeCell ref="B74:B75"/>
    <mergeCell ref="E74:E75"/>
    <mergeCell ref="F74:F75"/>
    <mergeCell ref="G74:G75"/>
    <mergeCell ref="H74:H75"/>
    <mergeCell ref="I74:I75"/>
    <mergeCell ref="J78:J79"/>
    <mergeCell ref="B80:B81"/>
    <mergeCell ref="E80:E81"/>
    <mergeCell ref="F80:F81"/>
    <mergeCell ref="G80:G81"/>
    <mergeCell ref="H80:H81"/>
    <mergeCell ref="I80:I81"/>
    <mergeCell ref="J80:J81"/>
    <mergeCell ref="B78:B79"/>
    <mergeCell ref="E78:E79"/>
    <mergeCell ref="F78:F79"/>
    <mergeCell ref="G78:G79"/>
    <mergeCell ref="H78:H79"/>
    <mergeCell ref="I78:I79"/>
    <mergeCell ref="J82:J83"/>
    <mergeCell ref="B84:B85"/>
    <mergeCell ref="E84:E85"/>
    <mergeCell ref="F84:F85"/>
    <mergeCell ref="G84:G85"/>
    <mergeCell ref="H84:H85"/>
    <mergeCell ref="I84:I85"/>
    <mergeCell ref="J84:J85"/>
    <mergeCell ref="B82:B83"/>
    <mergeCell ref="E82:E83"/>
    <mergeCell ref="F82:F83"/>
    <mergeCell ref="G82:G83"/>
    <mergeCell ref="H82:H83"/>
    <mergeCell ref="I82:I83"/>
    <mergeCell ref="J86:J87"/>
    <mergeCell ref="B88:B89"/>
    <mergeCell ref="E88:E89"/>
    <mergeCell ref="F88:F89"/>
    <mergeCell ref="G88:G89"/>
    <mergeCell ref="H88:H89"/>
    <mergeCell ref="I88:I89"/>
    <mergeCell ref="J88:J89"/>
    <mergeCell ref="B86:B87"/>
    <mergeCell ref="E86:E87"/>
    <mergeCell ref="F86:F87"/>
    <mergeCell ref="G86:G87"/>
    <mergeCell ref="H86:H87"/>
    <mergeCell ref="I86:I87"/>
    <mergeCell ref="C88:C89"/>
    <mergeCell ref="J90:J91"/>
    <mergeCell ref="B92:B93"/>
    <mergeCell ref="E92:E93"/>
    <mergeCell ref="F92:F93"/>
    <mergeCell ref="G92:G93"/>
    <mergeCell ref="H92:H93"/>
    <mergeCell ref="I92:I93"/>
    <mergeCell ref="J92:J93"/>
    <mergeCell ref="B90:B91"/>
    <mergeCell ref="E90:E91"/>
    <mergeCell ref="F90:F91"/>
    <mergeCell ref="G90:G91"/>
    <mergeCell ref="H90:H91"/>
    <mergeCell ref="I90:I91"/>
    <mergeCell ref="C90:C91"/>
    <mergeCell ref="C92:C93"/>
    <mergeCell ref="J94:J95"/>
    <mergeCell ref="B96:B97"/>
    <mergeCell ref="E96:E97"/>
    <mergeCell ref="F96:F97"/>
    <mergeCell ref="G96:G97"/>
    <mergeCell ref="H96:H97"/>
    <mergeCell ref="I96:I97"/>
    <mergeCell ref="J96:J97"/>
    <mergeCell ref="B94:B95"/>
    <mergeCell ref="E94:E95"/>
    <mergeCell ref="F94:F95"/>
    <mergeCell ref="G94:G95"/>
    <mergeCell ref="H94:H95"/>
    <mergeCell ref="I94:I95"/>
    <mergeCell ref="C94:C95"/>
    <mergeCell ref="C96:C97"/>
    <mergeCell ref="J98:J99"/>
    <mergeCell ref="B100:B101"/>
    <mergeCell ref="E100:E101"/>
    <mergeCell ref="F100:F101"/>
    <mergeCell ref="G100:G101"/>
    <mergeCell ref="H100:H101"/>
    <mergeCell ref="I100:I101"/>
    <mergeCell ref="J100:J101"/>
    <mergeCell ref="B98:B99"/>
    <mergeCell ref="E98:E99"/>
    <mergeCell ref="F98:F99"/>
    <mergeCell ref="G98:G99"/>
    <mergeCell ref="H98:H99"/>
    <mergeCell ref="I98:I99"/>
    <mergeCell ref="C98:C99"/>
    <mergeCell ref="C100:C101"/>
    <mergeCell ref="I102:I103"/>
    <mergeCell ref="J102:J103"/>
    <mergeCell ref="B104:B105"/>
    <mergeCell ref="E104:E105"/>
    <mergeCell ref="F104:F105"/>
    <mergeCell ref="G104:G105"/>
    <mergeCell ref="H104:H105"/>
    <mergeCell ref="I104:I105"/>
    <mergeCell ref="J104:J105"/>
    <mergeCell ref="B102:B103"/>
    <mergeCell ref="E102:E103"/>
    <mergeCell ref="F102:F103"/>
    <mergeCell ref="G102:G103"/>
    <mergeCell ref="H102:H103"/>
    <mergeCell ref="C102:C103"/>
    <mergeCell ref="C104:C105"/>
    <mergeCell ref="H106:H107"/>
    <mergeCell ref="I106:I107"/>
    <mergeCell ref="J106:J107"/>
    <mergeCell ref="B108:B109"/>
    <mergeCell ref="E108:E109"/>
    <mergeCell ref="F108:F109"/>
    <mergeCell ref="G108:G109"/>
    <mergeCell ref="H108:H109"/>
    <mergeCell ref="I108:I109"/>
    <mergeCell ref="J108:J109"/>
    <mergeCell ref="B106:B107"/>
    <mergeCell ref="E106:E107"/>
    <mergeCell ref="F106:F107"/>
    <mergeCell ref="G106:G107"/>
    <mergeCell ref="C106:C107"/>
    <mergeCell ref="C108:C109"/>
    <mergeCell ref="J110:J111"/>
    <mergeCell ref="B112:B113"/>
    <mergeCell ref="E112:E113"/>
    <mergeCell ref="F112:F113"/>
    <mergeCell ref="G112:G113"/>
    <mergeCell ref="H112:H113"/>
    <mergeCell ref="I112:I113"/>
    <mergeCell ref="J112:J113"/>
    <mergeCell ref="B110:B111"/>
    <mergeCell ref="E110:E111"/>
    <mergeCell ref="F110:F111"/>
    <mergeCell ref="G110:G111"/>
    <mergeCell ref="H110:H111"/>
    <mergeCell ref="I110:I111"/>
    <mergeCell ref="C110:C111"/>
    <mergeCell ref="C112:C113"/>
    <mergeCell ref="J114:J115"/>
    <mergeCell ref="B116:B117"/>
    <mergeCell ref="E116:E117"/>
    <mergeCell ref="F116:F117"/>
    <mergeCell ref="G116:G117"/>
    <mergeCell ref="H116:H117"/>
    <mergeCell ref="I116:I117"/>
    <mergeCell ref="J116:J117"/>
    <mergeCell ref="B114:B115"/>
    <mergeCell ref="E114:E115"/>
    <mergeCell ref="F114:F115"/>
    <mergeCell ref="G114:G115"/>
    <mergeCell ref="H114:H115"/>
    <mergeCell ref="I114:I115"/>
    <mergeCell ref="C114:C115"/>
    <mergeCell ref="C116:C117"/>
    <mergeCell ref="J118:J119"/>
    <mergeCell ref="B120:B121"/>
    <mergeCell ref="E120:E121"/>
    <mergeCell ref="F120:F121"/>
    <mergeCell ref="G120:G121"/>
    <mergeCell ref="H120:H121"/>
    <mergeCell ref="I120:I121"/>
    <mergeCell ref="J120:J121"/>
    <mergeCell ref="B118:B119"/>
    <mergeCell ref="E118:E119"/>
    <mergeCell ref="F118:F119"/>
    <mergeCell ref="G118:G119"/>
    <mergeCell ref="H118:H119"/>
    <mergeCell ref="I118:I119"/>
    <mergeCell ref="C118:C119"/>
    <mergeCell ref="C120:C121"/>
    <mergeCell ref="J122:J123"/>
    <mergeCell ref="B124:B125"/>
    <mergeCell ref="E124:E125"/>
    <mergeCell ref="F124:F125"/>
    <mergeCell ref="G124:G125"/>
    <mergeCell ref="H124:H125"/>
    <mergeCell ref="I124:I125"/>
    <mergeCell ref="J124:J125"/>
    <mergeCell ref="B122:B123"/>
    <mergeCell ref="E122:E123"/>
    <mergeCell ref="F122:F123"/>
    <mergeCell ref="G122:G123"/>
    <mergeCell ref="H122:H123"/>
    <mergeCell ref="I122:I123"/>
    <mergeCell ref="C122:C123"/>
    <mergeCell ref="C124:C125"/>
    <mergeCell ref="J126:J127"/>
    <mergeCell ref="B128:B129"/>
    <mergeCell ref="E128:E129"/>
    <mergeCell ref="F128:F129"/>
    <mergeCell ref="G128:G129"/>
    <mergeCell ref="H128:H129"/>
    <mergeCell ref="I128:I129"/>
    <mergeCell ref="J128:J129"/>
    <mergeCell ref="B126:B127"/>
    <mergeCell ref="E126:E127"/>
    <mergeCell ref="F126:F127"/>
    <mergeCell ref="G126:G127"/>
    <mergeCell ref="H126:H127"/>
    <mergeCell ref="I126:I127"/>
    <mergeCell ref="C126:C127"/>
    <mergeCell ref="C128:C129"/>
    <mergeCell ref="J130:J131"/>
    <mergeCell ref="B132:B133"/>
    <mergeCell ref="E132:E133"/>
    <mergeCell ref="F132:F133"/>
    <mergeCell ref="G132:G133"/>
    <mergeCell ref="H132:H133"/>
    <mergeCell ref="I132:I133"/>
    <mergeCell ref="J132:J133"/>
    <mergeCell ref="B130:B131"/>
    <mergeCell ref="E130:E131"/>
    <mergeCell ref="F130:F131"/>
    <mergeCell ref="G130:G131"/>
    <mergeCell ref="H130:H131"/>
    <mergeCell ref="I130:I131"/>
    <mergeCell ref="C130:C131"/>
    <mergeCell ref="C132:C133"/>
    <mergeCell ref="J134:J135"/>
    <mergeCell ref="B136:B137"/>
    <mergeCell ref="E136:E137"/>
    <mergeCell ref="F136:F137"/>
    <mergeCell ref="G136:G137"/>
    <mergeCell ref="H136:H137"/>
    <mergeCell ref="I136:I137"/>
    <mergeCell ref="J136:J137"/>
    <mergeCell ref="B134:B135"/>
    <mergeCell ref="E134:E135"/>
    <mergeCell ref="F134:F135"/>
    <mergeCell ref="G134:G135"/>
    <mergeCell ref="H134:H135"/>
    <mergeCell ref="I134:I135"/>
    <mergeCell ref="C134:C135"/>
    <mergeCell ref="C136:C137"/>
    <mergeCell ref="J138:J139"/>
    <mergeCell ref="B140:B141"/>
    <mergeCell ref="E140:E141"/>
    <mergeCell ref="F140:F141"/>
    <mergeCell ref="G140:G141"/>
    <mergeCell ref="H140:H141"/>
    <mergeCell ref="I140:I141"/>
    <mergeCell ref="J140:J141"/>
    <mergeCell ref="B138:B139"/>
    <mergeCell ref="E138:E139"/>
    <mergeCell ref="F138:F139"/>
    <mergeCell ref="G138:G139"/>
    <mergeCell ref="H138:H139"/>
    <mergeCell ref="I138:I139"/>
    <mergeCell ref="C138:C139"/>
    <mergeCell ref="C140:C141"/>
    <mergeCell ref="J142:J143"/>
    <mergeCell ref="B144:B145"/>
    <mergeCell ref="E144:E145"/>
    <mergeCell ref="F144:F145"/>
    <mergeCell ref="G144:G145"/>
    <mergeCell ref="H144:H145"/>
    <mergeCell ref="I144:I145"/>
    <mergeCell ref="J144:J145"/>
    <mergeCell ref="B142:B143"/>
    <mergeCell ref="E142:E143"/>
    <mergeCell ref="F142:F143"/>
    <mergeCell ref="G142:G143"/>
    <mergeCell ref="H142:H143"/>
    <mergeCell ref="I142:I143"/>
    <mergeCell ref="C142:C143"/>
    <mergeCell ref="C144:C145"/>
    <mergeCell ref="B150:B151"/>
    <mergeCell ref="E150:E151"/>
    <mergeCell ref="F150:F151"/>
    <mergeCell ref="G150:G151"/>
    <mergeCell ref="H150:H151"/>
    <mergeCell ref="I150:I151"/>
    <mergeCell ref="J146:J147"/>
    <mergeCell ref="B148:B149"/>
    <mergeCell ref="E148:E149"/>
    <mergeCell ref="F148:F149"/>
    <mergeCell ref="G148:G149"/>
    <mergeCell ref="H148:H149"/>
    <mergeCell ref="I148:I149"/>
    <mergeCell ref="J148:J149"/>
    <mergeCell ref="B146:B147"/>
    <mergeCell ref="E146:E147"/>
    <mergeCell ref="F146:F147"/>
    <mergeCell ref="G146:G147"/>
    <mergeCell ref="H146:H147"/>
    <mergeCell ref="I146:I147"/>
    <mergeCell ref="C150:C151"/>
    <mergeCell ref="C146:C147"/>
    <mergeCell ref="C148:C149"/>
    <mergeCell ref="J150:J151"/>
    <mergeCell ref="C152:C153"/>
    <mergeCell ref="C154:C155"/>
    <mergeCell ref="C156:C157"/>
    <mergeCell ref="C158:C159"/>
    <mergeCell ref="C160:C161"/>
    <mergeCell ref="H152:H153"/>
    <mergeCell ref="I152:I153"/>
    <mergeCell ref="J152:J153"/>
    <mergeCell ref="H154:H155"/>
    <mergeCell ref="I154:I155"/>
    <mergeCell ref="J154:J155"/>
    <mergeCell ref="G156:G157"/>
    <mergeCell ref="H156:H157"/>
    <mergeCell ref="I156:I157"/>
    <mergeCell ref="J156:J157"/>
    <mergeCell ref="J158:J159"/>
    <mergeCell ref="B152:B153"/>
    <mergeCell ref="E152:E153"/>
    <mergeCell ref="F152:F153"/>
    <mergeCell ref="G152:G153"/>
    <mergeCell ref="B154:B155"/>
    <mergeCell ref="E154:E155"/>
    <mergeCell ref="F154:F155"/>
    <mergeCell ref="G154:G155"/>
    <mergeCell ref="C186:C187"/>
    <mergeCell ref="C174:C175"/>
    <mergeCell ref="C176:C177"/>
    <mergeCell ref="C178:C179"/>
    <mergeCell ref="C180:C181"/>
    <mergeCell ref="C182:C183"/>
    <mergeCell ref="C184:C185"/>
    <mergeCell ref="C162:C163"/>
    <mergeCell ref="C164:C165"/>
    <mergeCell ref="C166:C167"/>
    <mergeCell ref="C168:C169"/>
    <mergeCell ref="C170:C171"/>
    <mergeCell ref="C172:C173"/>
    <mergeCell ref="B156:B157"/>
    <mergeCell ref="E156:E157"/>
    <mergeCell ref="F156:F157"/>
    <mergeCell ref="B160:B161"/>
    <mergeCell ref="E160:E161"/>
    <mergeCell ref="F160:F161"/>
    <mergeCell ref="G160:G161"/>
    <mergeCell ref="H160:H161"/>
    <mergeCell ref="I160:I161"/>
    <mergeCell ref="J160:J161"/>
    <mergeCell ref="B158:B159"/>
    <mergeCell ref="E158:E159"/>
    <mergeCell ref="F158:F159"/>
    <mergeCell ref="G158:G159"/>
    <mergeCell ref="H158:H159"/>
    <mergeCell ref="I158:I159"/>
    <mergeCell ref="J162:J163"/>
    <mergeCell ref="B164:B165"/>
    <mergeCell ref="E164:E165"/>
    <mergeCell ref="F164:F165"/>
    <mergeCell ref="G164:G165"/>
    <mergeCell ref="H164:H165"/>
    <mergeCell ref="I164:I165"/>
    <mergeCell ref="J164:J165"/>
    <mergeCell ref="B162:B163"/>
    <mergeCell ref="E162:E163"/>
    <mergeCell ref="F162:F163"/>
    <mergeCell ref="G162:G163"/>
    <mergeCell ref="H162:H163"/>
    <mergeCell ref="I162:I163"/>
    <mergeCell ref="J166:J167"/>
    <mergeCell ref="B168:B169"/>
    <mergeCell ref="E168:E169"/>
    <mergeCell ref="F168:F169"/>
    <mergeCell ref="G168:G169"/>
    <mergeCell ref="H168:H169"/>
    <mergeCell ref="I168:I169"/>
    <mergeCell ref="J168:J169"/>
    <mergeCell ref="B166:B167"/>
    <mergeCell ref="E166:E167"/>
    <mergeCell ref="F166:F167"/>
    <mergeCell ref="G166:G167"/>
    <mergeCell ref="H166:H167"/>
    <mergeCell ref="I166:I167"/>
    <mergeCell ref="J170:J171"/>
    <mergeCell ref="B172:B173"/>
    <mergeCell ref="E172:E173"/>
    <mergeCell ref="F172:F173"/>
    <mergeCell ref="G172:G173"/>
    <mergeCell ref="H172:H173"/>
    <mergeCell ref="I172:I173"/>
    <mergeCell ref="J172:J173"/>
    <mergeCell ref="B170:B171"/>
    <mergeCell ref="E170:E171"/>
    <mergeCell ref="F170:F171"/>
    <mergeCell ref="G170:G171"/>
    <mergeCell ref="H170:H171"/>
    <mergeCell ref="I170:I171"/>
    <mergeCell ref="J174:J175"/>
    <mergeCell ref="B176:B177"/>
    <mergeCell ref="E176:E177"/>
    <mergeCell ref="F176:F177"/>
    <mergeCell ref="G176:G177"/>
    <mergeCell ref="H176:H177"/>
    <mergeCell ref="I176:I177"/>
    <mergeCell ref="J176:J177"/>
    <mergeCell ref="B174:B175"/>
    <mergeCell ref="E174:E175"/>
    <mergeCell ref="F174:F175"/>
    <mergeCell ref="G174:G175"/>
    <mergeCell ref="H174:H175"/>
    <mergeCell ref="I174:I175"/>
    <mergeCell ref="J178:J179"/>
    <mergeCell ref="B180:B181"/>
    <mergeCell ref="E180:E181"/>
    <mergeCell ref="F180:F181"/>
    <mergeCell ref="G180:G181"/>
    <mergeCell ref="H180:H181"/>
    <mergeCell ref="I180:I181"/>
    <mergeCell ref="J180:J181"/>
    <mergeCell ref="B178:B179"/>
    <mergeCell ref="E178:E179"/>
    <mergeCell ref="F178:F179"/>
    <mergeCell ref="G178:G179"/>
    <mergeCell ref="H178:H179"/>
    <mergeCell ref="I178:I179"/>
    <mergeCell ref="J182:J183"/>
    <mergeCell ref="B184:B185"/>
    <mergeCell ref="E184:E185"/>
    <mergeCell ref="F184:F185"/>
    <mergeCell ref="G184:G185"/>
    <mergeCell ref="H184:H185"/>
    <mergeCell ref="I184:I185"/>
    <mergeCell ref="J184:J185"/>
    <mergeCell ref="B182:B183"/>
    <mergeCell ref="E182:E183"/>
    <mergeCell ref="F182:F183"/>
    <mergeCell ref="G182:G183"/>
    <mergeCell ref="H182:H183"/>
    <mergeCell ref="I182:I183"/>
    <mergeCell ref="J186:J187"/>
    <mergeCell ref="B188:B189"/>
    <mergeCell ref="E188:E189"/>
    <mergeCell ref="F188:F189"/>
    <mergeCell ref="G188:G189"/>
    <mergeCell ref="H188:H189"/>
    <mergeCell ref="I188:I189"/>
    <mergeCell ref="J188:J189"/>
    <mergeCell ref="B186:B187"/>
    <mergeCell ref="E186:E187"/>
    <mergeCell ref="F186:F187"/>
    <mergeCell ref="G186:G187"/>
    <mergeCell ref="H186:H187"/>
    <mergeCell ref="I186:I187"/>
    <mergeCell ref="C188:C189"/>
    <mergeCell ref="J190:J191"/>
    <mergeCell ref="B192:B193"/>
    <mergeCell ref="E192:E193"/>
    <mergeCell ref="F192:F193"/>
    <mergeCell ref="G192:G193"/>
    <mergeCell ref="H192:H193"/>
    <mergeCell ref="I192:I193"/>
    <mergeCell ref="J192:J193"/>
    <mergeCell ref="B190:B191"/>
    <mergeCell ref="E190:E191"/>
    <mergeCell ref="F190:F191"/>
    <mergeCell ref="G190:G191"/>
    <mergeCell ref="H190:H191"/>
    <mergeCell ref="I190:I191"/>
    <mergeCell ref="C190:C191"/>
    <mergeCell ref="C192:C193"/>
    <mergeCell ref="J194:J195"/>
    <mergeCell ref="B196:B197"/>
    <mergeCell ref="E196:E197"/>
    <mergeCell ref="F196:F197"/>
    <mergeCell ref="G196:G197"/>
    <mergeCell ref="H196:H197"/>
    <mergeCell ref="I196:I197"/>
    <mergeCell ref="J196:J197"/>
    <mergeCell ref="B194:B195"/>
    <mergeCell ref="E194:E195"/>
    <mergeCell ref="F194:F195"/>
    <mergeCell ref="G194:G195"/>
    <mergeCell ref="H194:H195"/>
    <mergeCell ref="I194:I195"/>
    <mergeCell ref="C194:C195"/>
    <mergeCell ref="C196:C197"/>
    <mergeCell ref="J198:J199"/>
    <mergeCell ref="B200:B201"/>
    <mergeCell ref="E200:E201"/>
    <mergeCell ref="F200:F201"/>
    <mergeCell ref="G200:G201"/>
    <mergeCell ref="H200:H201"/>
    <mergeCell ref="I200:I201"/>
    <mergeCell ref="J200:J201"/>
    <mergeCell ref="B198:B199"/>
    <mergeCell ref="E198:E199"/>
    <mergeCell ref="F198:F199"/>
    <mergeCell ref="G198:G199"/>
    <mergeCell ref="H198:H199"/>
    <mergeCell ref="I198:I199"/>
    <mergeCell ref="C198:C199"/>
    <mergeCell ref="C200:C201"/>
  </mergeCells>
  <hyperlinks>
    <hyperlink ref="D2" r:id="rId1" display="http://www.transfermarkt.de/jerome-boateng/profil/spieler/26485"/>
    <hyperlink ref="D4" r:id="rId2" display="http://www.transfermarkt.de/david-alaba/profil/spieler/59016"/>
    <hyperlink ref="D6" r:id="rId3" display="http://www.transfermarkt.de/mats-hummels/profil/spieler/39728"/>
    <hyperlink ref="D8" r:id="rId4" display="http://www.transfermarkt.de/sokratis/profil/spieler/34322"/>
    <hyperlink ref="D10" r:id="rId5" display="http://www.transfermarkt.de/javi-martinez/profil/spieler/44017"/>
    <hyperlink ref="D12" r:id="rId6" display="http://www.transfermarkt.de/jonathan-tah/profil/spieler/196357"/>
    <hyperlink ref="D14" r:id="rId7" display="http://www.transfermarkt.de/niklas-sule/profil/spieler/166601"/>
    <hyperlink ref="D16" r:id="rId8" display="http://www.transfermarkt.de/benedikt-howedes/profil/spieler/39020"/>
    <hyperlink ref="D18" r:id="rId9" display="http://www.transfermarkt.de/omer-toprak/profil/spieler/43512"/>
    <hyperlink ref="D20" r:id="rId10" display="http://www.transfermarkt.de/jonas-hector/profil/spieler/108537"/>
    <hyperlink ref="D22" r:id="rId11" display="http://www.transfermarkt.de/raphael-guerreiro/profil/spieler/170986"/>
    <hyperlink ref="D24" r:id="rId12" display="http://www.transfermarkt.de/ricardo-rodriguez/profil/spieler/86784"/>
    <hyperlink ref="D26" r:id="rId13" display="http://www.transfermarkt.de/juan-bernat/profil/spieler/126719"/>
    <hyperlink ref="D28" r:id="rId14" display="http://www.transfermarkt.de/andreas-christensen/profil/spieler/196948"/>
    <hyperlink ref="D30" r:id="rId15" display="http://www.transfermarkt.de/aleksandar-dragovic/profil/spieler/59032"/>
    <hyperlink ref="D32" r:id="rId16" display="http://www.transfermarkt.de/matthias-ginter/profil/spieler/124502"/>
    <hyperlink ref="D34" r:id="rId17" display="http://www.transfermarkt.de/matija-nastasic/profil/spieler/143559"/>
    <hyperlink ref="D36" r:id="rId18" display="http://www.transfermarkt.de/wendell/profil/spieler/228433"/>
    <hyperlink ref="D38" r:id="rId19" display="http://www.transfermarkt.de/yannick-gerhardt/profil/spieler/119277"/>
    <hyperlink ref="D40" r:id="rId20" display="http://www.transfermarkt.de/philipp-lahm/profil/spieler/2219"/>
    <hyperlink ref="D42" r:id="rId21" display="http://www.transfermarkt.de/jeffrey-bruma/profil/spieler/88721"/>
    <hyperlink ref="D44" r:id="rId22" display="http://www.transfermarkt.de/jannik-vestergaard/profil/spieler/99331"/>
    <hyperlink ref="D46" r:id="rId23" display="http://www.transfermarkt.de/john-anthony-brooks/profil/spieler/124732"/>
    <hyperlink ref="D48" r:id="rId24" display="http://www.transfermarkt.de/benjamin-henrichs/profil/spieler/202591"/>
    <hyperlink ref="D50" r:id="rId25" display="http://www.transfermarkt.de/sven-bender/profil/spieler/29993"/>
    <hyperlink ref="D52" r:id="rId26" tooltip="Marcel Schmelzer" display="http://www.transfermarkt.de/marcel-schmelzer/profil/spieler/35208"/>
    <hyperlink ref="D54" r:id="rId27" tooltip="Sead Kolasinac" display="http://www.transfermarkt.de/sead-kolasinac/profil/spieler/94005"/>
    <hyperlink ref="D56" r:id="rId28" tooltip="Mitchell Weiser" display="http://www.transfermarkt.de/mitchell-weiser/profil/spieler/119211"/>
    <hyperlink ref="D58" r:id="rId29" tooltip="Martin Hinteregger" display="http://www.transfermarkt.de/martin-hinteregger/profil/spieler/85789"/>
    <hyperlink ref="D60" r:id="rId30" tooltip="Marc Bartra" display="http://www.transfermarkt.de/marc-bartra/profil/spieler/99922"/>
    <hyperlink ref="D62" r:id="rId31" tooltip="Niklas Stark" display="http://www.transfermarkt.de/niklas-stark/profil/spieler/162434"/>
    <hyperlink ref="D64" r:id="rId32" tooltip="Abdul Rahman Baba" display="http://www.transfermarkt.de/abdul-rahman-baba/profil/spieler/224884"/>
    <hyperlink ref="D66" r:id="rId33" tooltip="Jesús Vallejo" display="http://www.transfermarkt.de/jesus-vallejo/profil/spieler/251896"/>
    <hyperlink ref="D68" r:id="rId34" tooltip="Timothée Kolodziejczak" display="http://www.transfermarkt.de/timothee-kolodziejczak/profil/spieler/84085"/>
    <hyperlink ref="D70" r:id="rId35" tooltip="Nico Elvedi" display="http://www.transfermarkt.de/nico-elvedi/profil/spieler/192635"/>
    <hyperlink ref="D72" r:id="rId36" tooltip="Tin Jedvaj" display="http://www.transfermarkt.de/tin-jedvaj/profil/spieler/206386"/>
    <hyperlink ref="D74" r:id="rId37" tooltip="Lukasz Piszczek" display="http://www.transfermarkt.de/lukasz-piszczek/profil/spieler/25727"/>
    <hyperlink ref="D76" r:id="rId38" tooltip="Tony Jantschke" display="http://www.transfermarkt.de/tony-jantschke/profil/spieler/47587"/>
    <hyperlink ref="D78" r:id="rId39" tooltip="Stefan Bell" display="http://www.transfermarkt.de/stefan-bell/profil/spieler/82350"/>
    <hyperlink ref="D80" r:id="rId40" tooltip="Marvin Plattenhardt" display="http://www.transfermarkt.de/marvin-plattenhardt/profil/spieler/89592"/>
    <hyperlink ref="D82" r:id="rId41" tooltip="Frederik Sörensen" display="http://www.transfermarkt.de/frederik-sorensen/profil/spieler/91716"/>
    <hyperlink ref="D84" r:id="rId42" tooltip="Willi Orban" display="http://www.transfermarkt.de/willi-orban/profil/spieler/93740"/>
    <hyperlink ref="D86" r:id="rId43" tooltip="Dominique Heintz" display="http://www.transfermarkt.de/dominique-heintz/profil/spieler/110036"/>
    <hyperlink ref="D88" r:id="rId44" tooltip="Douglas Santos" display="http://www.transfermarkt.de/douglas-santos/profil/spieler/220793"/>
    <hyperlink ref="D90" r:id="rId45" tooltip="Caglar Söyüncü" display="http://www.transfermarkt.de/caglar-soyuncu/profil/spieler/320141"/>
    <hyperlink ref="D92" r:id="rId46" tooltip="Rafinha" display="http://www.transfermarkt.de/rafinha/profil/spieler/33947"/>
    <hyperlink ref="D94" r:id="rId47" tooltip="Neven Subotic" display="http://www.transfermarkt.de/neven-subotic/profil/spieler/40995"/>
    <hyperlink ref="D96" r:id="rId48" tooltip="Kyriakos Papadopoulos" display="http://www.transfermarkt.de/kyriakos-papadopoulos/profil/spieler/58489"/>
    <hyperlink ref="D98" r:id="rId49" tooltip="Marcel Halstenberg" display="http://www.transfermarkt.de/marcel-halstenberg/profil/spieler/70243"/>
    <hyperlink ref="D100" r:id="rId50" tooltip="Erik Durm" display="http://www.transfermarkt.de/erik-durm/profil/spieler/93922"/>
    <hyperlink ref="D102" r:id="rId51" tooltip="Dayot Upamecano" display="http://www.transfermarkt.de/dayot-upamecano/profil/spieler/344695"/>
    <hyperlink ref="D104" r:id="rId52" tooltip="Kevin Vogt" display="http://www.transfermarkt.de/kevin-vogt/profil/spieler/84435"/>
    <hyperlink ref="D106" r:id="rId53" tooltip="Robin Knoche" display="http://www.transfermarkt.de/robin-knoche/profil/spieler/94201"/>
    <hyperlink ref="D108" r:id="rId54" tooltip="Pavel Kaderábek" display="http://www.transfermarkt.de/pavel-kaderabek/profil/spieler/143798"/>
    <hyperlink ref="D110" r:id="rId55" tooltip="David Abraham" display="http://www.transfermarkt.de/david-abraham/profil/spieler/58178"/>
    <hyperlink ref="D112" r:id="rId56" tooltip="Coke" display="http://www.transfermarkt.de/coke/profil/spieler/71905"/>
    <hyperlink ref="D114" r:id="rId57" tooltip="Julian Korb" display="http://www.transfermarkt.de/julian-korb/profil/spieler/77809"/>
    <hyperlink ref="D116" r:id="rId58" tooltip="Lamine Sané" display="http://www.transfermarkt.de/lamine-sane/profil/spieler/93758"/>
    <hyperlink ref="D118" r:id="rId59" tooltip="Konstantinos Stafylidis" display="http://www.transfermarkt.de/konstantinos-stafylidis/profil/spieler/148967"/>
    <hyperlink ref="D120" r:id="rId60" tooltip="Bernardo" display="http://www.transfermarkt.de/bernardo/profil/spieler/364258"/>
    <hyperlink ref="D122" r:id="rId61" tooltip="Oscar Wendt" display="http://www.transfermarkt.de/oscar-wendt/profil/spieler/19305"/>
    <hyperlink ref="D124" r:id="rId62" tooltip="Benjamin Hübner" display="http://www.transfermarkt.de/benjamin-hubner/profil/spieler/52348"/>
    <hyperlink ref="D126" r:id="rId63" tooltip="Giulio Donati" display="http://www.transfermarkt.de/giulio-donati/profil/spieler/88684"/>
    <hyperlink ref="D128" r:id="rId64" tooltip="Jeffrey Gouweleeuw" display="http://www.transfermarkt.de/jeffrey-gouweleeuw/profil/spieler/106405"/>
    <hyperlink ref="D130" r:id="rId65" tooltip="Philipp Max" display="http://www.transfermarkt.de/philipp-max/profil/spieler/111275"/>
    <hyperlink ref="D132" r:id="rId66" tooltip="Jeremy Toljan" display="http://www.transfermarkt.de/jeremy-toljan/profil/spieler/129674"/>
    <hyperlink ref="D134" r:id="rId67" tooltip="Fabian Schär" display="http://www.transfermarkt.de/fabian-schar/profil/spieler/135343"/>
    <hyperlink ref="D136" r:id="rId68" tooltip="Michael Hector" display="http://www.transfermarkt.de/michael-hector/profil/spieler/157490"/>
    <hyperlink ref="D138" r:id="rId69" tooltip="Marc-Oliver Kempf" display="http://www.transfermarkt.de/marc-oliver-kempf/profil/spieler/160938"/>
    <hyperlink ref="D140" r:id="rId70" tooltip="Sebastian Langkamp" display="http://www.transfermarkt.de/sebastian-langkamp/profil/spieler/39094"/>
    <hyperlink ref="D142" r:id="rId71" tooltip="Dominic Maroh" display="http://www.transfermarkt.de/dominic-maroh/profil/spieler/41023"/>
    <hyperlink ref="D144" r:id="rId72" tooltip="Philipp Wollscheid" display="http://www.transfermarkt.de/philipp-wollscheid/profil/spieler/53173"/>
    <hyperlink ref="D146" r:id="rId73" tooltip="Bastian Oczipka" display="http://www.transfermarkt.de/bastian-oczipka/profil/spieler/53437"/>
    <hyperlink ref="D148" r:id="rId74" tooltip="Holger Badstuber" display="http://www.transfermarkt.de/holger-badstuber/profil/spieler/54659"/>
    <hyperlink ref="D150" r:id="rId75" tooltip="Luca Caldirola" display="http://www.transfermarkt.de/luca-caldirola/profil/spieler/88680"/>
    <hyperlink ref="D152" r:id="rId76" tooltip="Gotoku Sakai" display="http://www.transfermarkt.de/gotoku-sakai/profil/spieler/103310"/>
    <hyperlink ref="D154" r:id="rId77" tooltip="Marcel Tisserand" display="http://www.transfermarkt.de/marcel-tisserand/profil/spieler/170463"/>
    <hyperlink ref="D156" r:id="rId78" tooltip="Lukas Klostermann" display="http://www.transfermarkt.de/lukas-klostermann/profil/spieler/215599"/>
    <hyperlink ref="D158" r:id="rId79" tooltip="Felix Passlack" display="http://www.transfermarkt.de/felix-passlack/profil/spieler/274461"/>
    <hyperlink ref="D160" r:id="rId80" tooltip="Christian Günter" display="http://www.transfermarkt.de/christian-gunter/profil/spieler/93707"/>
    <hyperlink ref="D162" r:id="rId81" tooltip="Marco Russ" display="http://www.transfermarkt.de/marco-russ/profil/spieler/16520"/>
    <hyperlink ref="D164" r:id="rId82" tooltip="Dennis Aogo" display="http://www.transfermarkt.de/dennis-aogo/profil/spieler/19354"/>
    <hyperlink ref="D166" r:id="rId83" tooltip="Naldo" display="http://www.transfermarkt.de/naldo/profil/spieler/32213"/>
    <hyperlink ref="D168" r:id="rId84" tooltip="Mergim Mavraj" display="http://www.transfermarkt.de/mergim-mavraj/profil/spieler/38267"/>
    <hyperlink ref="D170" r:id="rId85" tooltip="Christian Träsch" display="http://www.transfermarkt.de/christian-trasch/profil/spieler/38440"/>
    <hyperlink ref="D172" r:id="rId86" tooltip="Daniel Brosinski" display="http://www.transfermarkt.de/daniel-brosinski/profil/spieler/43984"/>
    <hyperlink ref="D174" r:id="rId87" tooltip="Timothy Chandler" display="http://www.transfermarkt.de/timothy-chandler/profil/spieler/49723"/>
    <hyperlink ref="D176" r:id="rId88" tooltip="Peter Pekarík" display="http://www.transfermarkt.de/peter-pekarik/profil/spieler/51100"/>
    <hyperlink ref="D178" r:id="rId89" tooltip="Matthias Ostrzolek" display="http://www.transfermarkt.de/matthias-ostrzolek/profil/spieler/53669"/>
    <hyperlink ref="D180" r:id="rId90" tooltip="Robert Bauer" display="http://www.transfermarkt.de/robert-bauer/profil/spieler/179634"/>
    <hyperlink ref="D182" r:id="rId91" tooltip="Florent Hadergjonaj" display="http://www.transfermarkt.de/florent-hadergjonaj/profil/spieler/238809"/>
    <hyperlink ref="D184" r:id="rId92" tooltip="Ermin Bicakcic" display="http://www.transfermarkt.de/ermin-bicakcic/profil/spieler/51676"/>
    <hyperlink ref="D186" r:id="rId93" tooltip="Theodor Gebre Selassie" display="http://www.transfermarkt.de/theodor-gebre-selassie/profil/spieler/60632"/>
    <hyperlink ref="D188" r:id="rId94" tooltip="Santiago García" display="http://www.transfermarkt.de/santiago-garcia/profil/spieler/90489"/>
    <hyperlink ref="D190" r:id="rId95" tooltip="Pawel Olkowski" display="http://www.transfermarkt.de/pawel-olkowski/profil/spieler/117469"/>
    <hyperlink ref="D192" r:id="rId96" tooltip="Gaëtan Bussmann" display="http://www.transfermarkt.de/gaetan-bussmann/profil/spieler/127177"/>
    <hyperlink ref="D194" r:id="rId97" tooltip="Atsuto Uchida" display="http://www.transfermarkt.de/atsuto-uchida/profil/spieler/27800"/>
    <hyperlink ref="D196" r:id="rId98" tooltip="Manuel Gulde" display="http://www.transfermarkt.de/manuel-gulde/profil/spieler/45683"/>
    <hyperlink ref="D198" r:id="rId99" tooltip="Nico Schulz" display="http://www.transfermarkt.de/nico-schulz/profil/spieler/85867"/>
    <hyperlink ref="D200" r:id="rId100" tooltip="Pascal Stenzel" display="http://www.transfermarkt.de/pascal-stenzel/profil/spieler/195246"/>
  </hyperlinks>
  <pageMargins left="0.7" right="0.7" top="0.78740157499999996" bottom="0.78740157499999996" header="0.3" footer="0.3"/>
  <drawing r:id="rId1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6"/>
  <sheetViews>
    <sheetView topLeftCell="B1" zoomScaleNormal="100" workbookViewId="0">
      <selection activeCell="K3" sqref="G2:P476"/>
    </sheetView>
  </sheetViews>
  <sheetFormatPr baseColWidth="10" defaultRowHeight="15" x14ac:dyDescent="0.25"/>
  <cols>
    <col min="1" max="3" width="11.42578125" style="5"/>
    <col min="4" max="4" width="54.7109375" style="5" bestFit="1" customWidth="1"/>
    <col min="5" max="5" width="29.42578125" style="5" customWidth="1"/>
    <col min="6" max="16384" width="11.42578125" style="5"/>
  </cols>
  <sheetData>
    <row r="1" spans="2:16" ht="30" x14ac:dyDescent="0.25">
      <c r="B1" s="4" t="s">
        <v>419</v>
      </c>
      <c r="C1" s="4"/>
      <c r="D1" s="4" t="s">
        <v>420</v>
      </c>
      <c r="F1" s="4" t="s">
        <v>421</v>
      </c>
      <c r="G1" s="4" t="s">
        <v>422</v>
      </c>
      <c r="H1" s="4" t="s">
        <v>427</v>
      </c>
      <c r="I1" s="4" t="s">
        <v>428</v>
      </c>
      <c r="J1" s="4" t="s">
        <v>429</v>
      </c>
      <c r="K1" s="4" t="s">
        <v>430</v>
      </c>
      <c r="L1" s="4" t="s">
        <v>431</v>
      </c>
      <c r="M1" s="4" t="s">
        <v>432</v>
      </c>
      <c r="N1" s="4" t="s">
        <v>433</v>
      </c>
      <c r="O1" s="4" t="s">
        <v>434</v>
      </c>
      <c r="P1" s="4" t="s">
        <v>423</v>
      </c>
    </row>
    <row r="2" spans="2:16" x14ac:dyDescent="0.25">
      <c r="B2" s="5">
        <v>261</v>
      </c>
      <c r="D2" s="5" t="s">
        <v>693</v>
      </c>
      <c r="E2" s="5" t="s">
        <v>323</v>
      </c>
      <c r="F2" s="5" t="s">
        <v>694</v>
      </c>
      <c r="G2" s="5">
        <v>1305</v>
      </c>
      <c r="H2" s="5">
        <v>4</v>
      </c>
      <c r="I2" s="5">
        <v>2</v>
      </c>
      <c r="J2" s="5">
        <v>3</v>
      </c>
      <c r="K2" s="5">
        <v>0</v>
      </c>
      <c r="L2" s="5">
        <v>0.6</v>
      </c>
      <c r="M2" s="5">
        <v>73.599999999999994</v>
      </c>
      <c r="N2" s="5">
        <v>0.6</v>
      </c>
      <c r="O2" s="5">
        <v>1</v>
      </c>
      <c r="P2" s="5">
        <v>6.65</v>
      </c>
    </row>
    <row r="3" spans="2:16" x14ac:dyDescent="0.25">
      <c r="B3" s="5">
        <v>393</v>
      </c>
      <c r="D3" s="5" t="s">
        <v>1009</v>
      </c>
      <c r="E3" s="5" t="str">
        <f>TRIM(LEFT(D3,SEARCH(" ",D3,SEARCH(" ",D3)+1)))</f>
        <v>Aaron Seydel</v>
      </c>
      <c r="F3" s="5" t="s">
        <v>1010</v>
      </c>
      <c r="G3" s="5">
        <v>172</v>
      </c>
      <c r="H3" s="5">
        <v>1</v>
      </c>
      <c r="I3" s="5">
        <v>0</v>
      </c>
      <c r="J3" s="5">
        <v>0</v>
      </c>
      <c r="K3" s="5">
        <v>0</v>
      </c>
      <c r="L3" s="5">
        <v>0.7</v>
      </c>
      <c r="M3" s="5">
        <v>55.1</v>
      </c>
      <c r="N3" s="5">
        <v>2.2000000000000002</v>
      </c>
      <c r="O3" s="5">
        <v>1</v>
      </c>
      <c r="P3" s="5">
        <v>6.32</v>
      </c>
    </row>
    <row r="4" spans="2:16" x14ac:dyDescent="0.25">
      <c r="B4" s="5">
        <v>214</v>
      </c>
      <c r="D4" s="5" t="s">
        <v>890</v>
      </c>
      <c r="E4" s="9" t="s">
        <v>128</v>
      </c>
      <c r="F4" s="5" t="s">
        <v>891</v>
      </c>
      <c r="G4" s="5">
        <v>707</v>
      </c>
      <c r="H4" s="5">
        <v>0</v>
      </c>
      <c r="I4" s="5">
        <v>2</v>
      </c>
      <c r="J4" s="5">
        <v>2</v>
      </c>
      <c r="K4" s="5">
        <v>0</v>
      </c>
      <c r="L4" s="5">
        <v>0.5</v>
      </c>
      <c r="M4" s="5">
        <v>72.8</v>
      </c>
      <c r="N4" s="5">
        <v>0.9</v>
      </c>
      <c r="O4" s="5">
        <v>0</v>
      </c>
      <c r="P4" s="5">
        <v>6.72</v>
      </c>
    </row>
    <row r="5" spans="2:16" x14ac:dyDescent="0.25">
      <c r="B5" s="5">
        <v>198</v>
      </c>
      <c r="D5" s="5" t="s">
        <v>638</v>
      </c>
      <c r="E5" s="5" t="str">
        <f t="shared" ref="E5:E33" si="0">TRIM(LEFT(D5,SEARCH(" ",D5,SEARCH(" ",D5)+1)))</f>
        <v>Ádám Szalai</v>
      </c>
      <c r="F5" s="5" t="s">
        <v>639</v>
      </c>
      <c r="G5" s="5">
        <v>682</v>
      </c>
      <c r="H5" s="5">
        <v>8</v>
      </c>
      <c r="I5" s="5">
        <v>1</v>
      </c>
      <c r="J5" s="5">
        <v>2</v>
      </c>
      <c r="K5" s="5">
        <v>0</v>
      </c>
      <c r="L5" s="5">
        <v>0.9</v>
      </c>
      <c r="M5" s="5">
        <v>71.599999999999994</v>
      </c>
      <c r="N5" s="5">
        <v>1.1000000000000001</v>
      </c>
      <c r="O5" s="5">
        <v>1</v>
      </c>
      <c r="P5" s="5">
        <v>6.76</v>
      </c>
    </row>
    <row r="6" spans="2:16" x14ac:dyDescent="0.25">
      <c r="B6" s="5">
        <v>317</v>
      </c>
      <c r="D6" s="5" t="s">
        <v>741</v>
      </c>
      <c r="E6" s="5" t="str">
        <f t="shared" si="0"/>
        <v>Admir Mehmedi</v>
      </c>
      <c r="F6" s="5" t="s">
        <v>742</v>
      </c>
      <c r="G6" s="5">
        <v>1264</v>
      </c>
      <c r="H6" s="5">
        <v>3</v>
      </c>
      <c r="I6" s="5">
        <v>0</v>
      </c>
      <c r="J6" s="5">
        <v>1</v>
      </c>
      <c r="K6" s="5">
        <v>0</v>
      </c>
      <c r="L6" s="5">
        <v>0.7</v>
      </c>
      <c r="M6" s="5">
        <v>75.599999999999994</v>
      </c>
      <c r="N6" s="5">
        <v>1.1000000000000001</v>
      </c>
      <c r="O6" s="5">
        <v>0</v>
      </c>
      <c r="P6" s="5">
        <v>6.52</v>
      </c>
    </row>
    <row r="7" spans="2:16" x14ac:dyDescent="0.25">
      <c r="B7" s="5">
        <v>88</v>
      </c>
      <c r="D7" s="5" t="s">
        <v>833</v>
      </c>
      <c r="E7" s="5" t="str">
        <f t="shared" si="0"/>
        <v>Adrián Ramos</v>
      </c>
      <c r="F7" s="5" t="s">
        <v>834</v>
      </c>
      <c r="G7" s="5">
        <v>356</v>
      </c>
      <c r="H7" s="5">
        <v>2</v>
      </c>
      <c r="I7" s="5">
        <v>1</v>
      </c>
      <c r="J7" s="5">
        <v>2</v>
      </c>
      <c r="K7" s="5">
        <v>0</v>
      </c>
      <c r="L7" s="5">
        <v>1.7</v>
      </c>
      <c r="M7" s="5">
        <v>66.3</v>
      </c>
      <c r="N7" s="5">
        <v>3</v>
      </c>
      <c r="O7" s="5">
        <v>0</v>
      </c>
      <c r="P7" s="5">
        <v>7.02</v>
      </c>
    </row>
    <row r="8" spans="2:16" x14ac:dyDescent="0.25">
      <c r="B8" s="5">
        <v>302</v>
      </c>
      <c r="D8" s="5" t="s">
        <v>730</v>
      </c>
      <c r="E8" s="5" t="str">
        <f t="shared" si="0"/>
        <v>Albin Ekdal</v>
      </c>
      <c r="F8" s="5" t="s">
        <v>632</v>
      </c>
      <c r="G8" s="5">
        <v>1175</v>
      </c>
      <c r="H8" s="5">
        <v>1</v>
      </c>
      <c r="I8" s="5">
        <v>1</v>
      </c>
      <c r="J8" s="5">
        <v>2</v>
      </c>
      <c r="K8" s="5">
        <v>1</v>
      </c>
      <c r="L8" s="5">
        <v>0.3</v>
      </c>
      <c r="M8" s="5">
        <v>71.2</v>
      </c>
      <c r="N8" s="5">
        <v>1.8</v>
      </c>
      <c r="O8" s="5">
        <v>1</v>
      </c>
      <c r="P8" s="5">
        <v>6.54</v>
      </c>
    </row>
    <row r="9" spans="2:16" x14ac:dyDescent="0.25">
      <c r="B9" s="5">
        <v>279</v>
      </c>
      <c r="D9" s="5" t="s">
        <v>708</v>
      </c>
      <c r="E9" s="5" t="str">
        <f t="shared" si="0"/>
        <v>Aleksandar Dragovic</v>
      </c>
      <c r="F9" s="5" t="s">
        <v>709</v>
      </c>
      <c r="G9" s="5">
        <v>1258</v>
      </c>
      <c r="H9" s="5">
        <v>0</v>
      </c>
      <c r="I9" s="5">
        <v>1</v>
      </c>
      <c r="J9" s="5">
        <v>1</v>
      </c>
      <c r="K9" s="5">
        <v>0</v>
      </c>
      <c r="L9" s="5">
        <v>0.3</v>
      </c>
      <c r="M9" s="5">
        <v>84.6</v>
      </c>
      <c r="N9" s="5">
        <v>2.1</v>
      </c>
      <c r="O9" s="5">
        <v>0</v>
      </c>
      <c r="P9" s="5">
        <v>6.6</v>
      </c>
    </row>
    <row r="10" spans="2:16" x14ac:dyDescent="0.25">
      <c r="B10" s="5">
        <v>354</v>
      </c>
      <c r="D10" s="5" t="s">
        <v>764</v>
      </c>
      <c r="E10" s="5" t="str">
        <f t="shared" si="0"/>
        <v>Aleksandar Ignjovski</v>
      </c>
      <c r="F10" s="5" t="s">
        <v>718</v>
      </c>
      <c r="G10" s="5">
        <v>964</v>
      </c>
      <c r="H10" s="5">
        <v>0</v>
      </c>
      <c r="I10" s="5">
        <v>0</v>
      </c>
      <c r="J10" s="5">
        <v>2</v>
      </c>
      <c r="K10" s="5">
        <v>0</v>
      </c>
      <c r="L10" s="5">
        <v>0.2</v>
      </c>
      <c r="M10" s="5">
        <v>73.400000000000006</v>
      </c>
      <c r="N10" s="5">
        <v>0.7</v>
      </c>
      <c r="O10" s="5">
        <v>0</v>
      </c>
      <c r="P10" s="5">
        <v>6.44</v>
      </c>
    </row>
    <row r="11" spans="2:16" x14ac:dyDescent="0.25">
      <c r="B11" s="5">
        <v>471</v>
      </c>
      <c r="D11" s="5" t="s">
        <v>1097</v>
      </c>
      <c r="E11" s="5" t="str">
        <f t="shared" si="0"/>
        <v>Alen Halilovic</v>
      </c>
      <c r="F11" s="5" t="s">
        <v>1010</v>
      </c>
      <c r="G11" s="5">
        <v>139</v>
      </c>
      <c r="H11" s="5">
        <v>0</v>
      </c>
      <c r="I11" s="5">
        <v>0</v>
      </c>
      <c r="J11" s="5">
        <v>0</v>
      </c>
      <c r="K11" s="5">
        <v>0</v>
      </c>
      <c r="L11" s="5">
        <v>0.2</v>
      </c>
      <c r="M11" s="5">
        <v>75.8</v>
      </c>
      <c r="N11" s="5">
        <v>0</v>
      </c>
      <c r="O11" s="5">
        <v>0</v>
      </c>
      <c r="P11" s="5">
        <v>5.92</v>
      </c>
    </row>
    <row r="12" spans="2:16" x14ac:dyDescent="0.25">
      <c r="B12" s="5">
        <v>56</v>
      </c>
      <c r="D12" s="5" t="s">
        <v>489</v>
      </c>
      <c r="E12" s="5" t="str">
        <f t="shared" si="0"/>
        <v>Alessandro Schöpf</v>
      </c>
      <c r="F12" s="5" t="s">
        <v>490</v>
      </c>
      <c r="G12" s="5">
        <v>2038</v>
      </c>
      <c r="H12" s="5">
        <v>6</v>
      </c>
      <c r="I12" s="5">
        <v>2</v>
      </c>
      <c r="J12" s="5">
        <v>4</v>
      </c>
      <c r="K12" s="5">
        <v>0</v>
      </c>
      <c r="L12" s="5">
        <v>1</v>
      </c>
      <c r="M12" s="5">
        <v>77.5</v>
      </c>
      <c r="N12" s="5">
        <v>0.8</v>
      </c>
      <c r="O12" s="5">
        <v>2</v>
      </c>
      <c r="P12" s="5">
        <v>7.12</v>
      </c>
    </row>
    <row r="13" spans="2:16" x14ac:dyDescent="0.25">
      <c r="B13" s="5">
        <v>337</v>
      </c>
      <c r="D13" s="5" t="s">
        <v>755</v>
      </c>
      <c r="E13" s="5" t="str">
        <f t="shared" si="0"/>
        <v>Alexander Esswein</v>
      </c>
      <c r="F13" s="5" t="s">
        <v>756</v>
      </c>
      <c r="G13" s="5">
        <v>1256</v>
      </c>
      <c r="H13" s="5">
        <v>2</v>
      </c>
      <c r="I13" s="5">
        <v>2</v>
      </c>
      <c r="J13" s="5">
        <v>4</v>
      </c>
      <c r="K13" s="5">
        <v>0</v>
      </c>
      <c r="L13" s="5">
        <v>0.9</v>
      </c>
      <c r="M13" s="5">
        <v>72.099999999999994</v>
      </c>
      <c r="N13" s="5">
        <v>0.5</v>
      </c>
      <c r="O13" s="5">
        <v>1</v>
      </c>
      <c r="P13" s="5">
        <v>6.48</v>
      </c>
    </row>
    <row r="14" spans="2:16" x14ac:dyDescent="0.25">
      <c r="B14" s="5">
        <v>31</v>
      </c>
      <c r="D14" s="5" t="s">
        <v>811</v>
      </c>
      <c r="E14" s="5" t="str">
        <f t="shared" si="0"/>
        <v>Alexander Hack</v>
      </c>
      <c r="F14" s="5" t="s">
        <v>812</v>
      </c>
      <c r="G14" s="5">
        <v>1223</v>
      </c>
      <c r="H14" s="5">
        <v>0</v>
      </c>
      <c r="I14" s="5">
        <v>1</v>
      </c>
      <c r="J14" s="5">
        <v>0</v>
      </c>
      <c r="K14" s="5">
        <v>0</v>
      </c>
      <c r="L14" s="5">
        <v>0.5</v>
      </c>
      <c r="M14" s="5">
        <v>77.400000000000006</v>
      </c>
      <c r="N14" s="5">
        <v>3.9</v>
      </c>
      <c r="O14" s="5">
        <v>0</v>
      </c>
      <c r="P14" s="5">
        <v>7.23</v>
      </c>
    </row>
    <row r="15" spans="2:16" x14ac:dyDescent="0.25">
      <c r="B15" s="5">
        <v>192</v>
      </c>
      <c r="D15" s="5" t="s">
        <v>629</v>
      </c>
      <c r="E15" s="5" t="str">
        <f t="shared" si="0"/>
        <v>Alexander Meier</v>
      </c>
      <c r="F15" s="5" t="s">
        <v>630</v>
      </c>
      <c r="G15" s="5">
        <v>1377</v>
      </c>
      <c r="H15" s="5">
        <v>5</v>
      </c>
      <c r="I15" s="5">
        <v>2</v>
      </c>
      <c r="J15" s="5">
        <v>1</v>
      </c>
      <c r="K15" s="5">
        <v>0</v>
      </c>
      <c r="L15" s="5">
        <v>2.1</v>
      </c>
      <c r="M15" s="5">
        <v>65</v>
      </c>
      <c r="N15" s="5">
        <v>3.4</v>
      </c>
      <c r="O15" s="5">
        <v>0</v>
      </c>
      <c r="P15" s="5">
        <v>6.78</v>
      </c>
    </row>
    <row r="16" spans="2:16" x14ac:dyDescent="0.25">
      <c r="B16" s="5">
        <v>334</v>
      </c>
      <c r="D16" s="5" t="s">
        <v>752</v>
      </c>
      <c r="E16" s="5" t="str">
        <f t="shared" si="0"/>
        <v>Alexander Milosevic</v>
      </c>
      <c r="F16" s="5">
        <v>18</v>
      </c>
      <c r="G16" s="5">
        <v>1598</v>
      </c>
      <c r="H16" s="5">
        <v>0</v>
      </c>
      <c r="I16" s="5">
        <v>0</v>
      </c>
      <c r="J16" s="5">
        <v>4</v>
      </c>
      <c r="K16" s="5">
        <v>0</v>
      </c>
      <c r="L16" s="5">
        <v>0.6</v>
      </c>
      <c r="M16" s="5">
        <v>75.2</v>
      </c>
      <c r="N16" s="5">
        <v>1.7</v>
      </c>
      <c r="O16" s="5">
        <v>0</v>
      </c>
      <c r="P16" s="5">
        <v>6.48</v>
      </c>
    </row>
    <row r="17" spans="2:16" x14ac:dyDescent="0.25">
      <c r="B17" s="5">
        <v>324</v>
      </c>
      <c r="D17" s="5" t="s">
        <v>748</v>
      </c>
      <c r="E17" s="5" t="str">
        <f t="shared" si="0"/>
        <v>Alexander Schwolow</v>
      </c>
      <c r="F17" s="5">
        <v>33</v>
      </c>
      <c r="G17" s="5">
        <v>2970</v>
      </c>
      <c r="H17" s="5">
        <v>0</v>
      </c>
      <c r="I17" s="5">
        <v>0</v>
      </c>
      <c r="J17" s="5">
        <v>1</v>
      </c>
      <c r="K17" s="5">
        <v>0</v>
      </c>
      <c r="L17" s="5">
        <v>0</v>
      </c>
      <c r="M17" s="5">
        <v>56.1</v>
      </c>
      <c r="N17" s="5">
        <v>0.3</v>
      </c>
      <c r="O17" s="5">
        <v>1</v>
      </c>
      <c r="P17" s="5">
        <v>6.51</v>
      </c>
    </row>
    <row r="18" spans="2:16" x14ac:dyDescent="0.25">
      <c r="B18" s="5">
        <v>227</v>
      </c>
      <c r="D18" s="5" t="s">
        <v>893</v>
      </c>
      <c r="E18" s="5" t="str">
        <f t="shared" si="0"/>
        <v>Alfred Finnbogason</v>
      </c>
      <c r="F18" s="5">
        <v>12</v>
      </c>
      <c r="G18" s="5">
        <v>1042</v>
      </c>
      <c r="H18" s="5">
        <v>3</v>
      </c>
      <c r="I18" s="5">
        <v>1</v>
      </c>
      <c r="J18" s="5">
        <v>1</v>
      </c>
      <c r="K18" s="5">
        <v>1</v>
      </c>
      <c r="L18" s="5">
        <v>1.8</v>
      </c>
      <c r="M18" s="5">
        <v>67.3</v>
      </c>
      <c r="N18" s="5">
        <v>1.8</v>
      </c>
      <c r="O18" s="5">
        <v>1</v>
      </c>
      <c r="P18" s="5">
        <v>6.71</v>
      </c>
    </row>
    <row r="19" spans="2:16" x14ac:dyDescent="0.25">
      <c r="B19" s="5">
        <v>268</v>
      </c>
      <c r="D19" s="5" t="s">
        <v>701</v>
      </c>
      <c r="E19" s="5" t="str">
        <f t="shared" si="0"/>
        <v>Alfredo Morales</v>
      </c>
      <c r="F19" s="5" t="s">
        <v>460</v>
      </c>
      <c r="G19" s="5">
        <v>1711</v>
      </c>
      <c r="H19" s="5">
        <v>1</v>
      </c>
      <c r="I19" s="5">
        <v>0</v>
      </c>
      <c r="J19" s="5">
        <v>4</v>
      </c>
      <c r="K19" s="5">
        <v>1</v>
      </c>
      <c r="L19" s="5">
        <v>1</v>
      </c>
      <c r="M19" s="5">
        <v>64.2</v>
      </c>
      <c r="N19" s="5">
        <v>2.8</v>
      </c>
      <c r="O19" s="5">
        <v>0</v>
      </c>
      <c r="P19" s="5">
        <v>6.64</v>
      </c>
    </row>
    <row r="20" spans="2:16" x14ac:dyDescent="0.25">
      <c r="B20" s="5">
        <v>315</v>
      </c>
      <c r="D20" s="5" t="s">
        <v>947</v>
      </c>
      <c r="E20" s="5" t="str">
        <f t="shared" si="0"/>
        <v>Allan Hertha</v>
      </c>
      <c r="F20" s="5" t="s">
        <v>948</v>
      </c>
      <c r="G20" s="5">
        <v>746</v>
      </c>
      <c r="H20" s="5">
        <v>0</v>
      </c>
      <c r="I20" s="5">
        <v>0</v>
      </c>
      <c r="J20" s="5">
        <v>2</v>
      </c>
      <c r="K20" s="5">
        <v>0</v>
      </c>
      <c r="L20" s="5">
        <v>0.5</v>
      </c>
      <c r="M20" s="5">
        <v>77.900000000000006</v>
      </c>
      <c r="N20" s="5">
        <v>0.8</v>
      </c>
      <c r="O20" s="5">
        <v>0</v>
      </c>
      <c r="P20" s="5">
        <v>6.53</v>
      </c>
    </row>
    <row r="21" spans="2:16" x14ac:dyDescent="0.25">
      <c r="B21" s="5">
        <v>136</v>
      </c>
      <c r="D21" s="5" t="s">
        <v>577</v>
      </c>
      <c r="E21" s="5" t="str">
        <f t="shared" si="0"/>
        <v>Almog Cohen</v>
      </c>
      <c r="F21" s="5" t="s">
        <v>413</v>
      </c>
      <c r="G21" s="5">
        <v>2410</v>
      </c>
      <c r="H21" s="5">
        <v>7</v>
      </c>
      <c r="I21" s="5">
        <v>1</v>
      </c>
      <c r="J21" s="5">
        <v>2</v>
      </c>
      <c r="K21" s="5">
        <v>0</v>
      </c>
      <c r="L21" s="5">
        <v>1.9</v>
      </c>
      <c r="M21" s="5">
        <v>73.3</v>
      </c>
      <c r="N21" s="5">
        <v>1.5</v>
      </c>
      <c r="O21" s="5">
        <v>2</v>
      </c>
      <c r="P21" s="5">
        <v>6.91</v>
      </c>
    </row>
    <row r="22" spans="2:16" x14ac:dyDescent="0.25">
      <c r="B22" s="5">
        <v>280</v>
      </c>
      <c r="D22" s="5" t="s">
        <v>710</v>
      </c>
      <c r="E22" s="5" t="str">
        <f t="shared" si="0"/>
        <v>Amir Abrashi</v>
      </c>
      <c r="F22" s="5" t="s">
        <v>711</v>
      </c>
      <c r="G22" s="5">
        <v>1322</v>
      </c>
      <c r="H22" s="5">
        <v>1</v>
      </c>
      <c r="I22" s="5">
        <v>0</v>
      </c>
      <c r="J22" s="5">
        <v>3</v>
      </c>
      <c r="K22" s="5">
        <v>0</v>
      </c>
      <c r="L22" s="5">
        <v>0.5</v>
      </c>
      <c r="M22" s="5">
        <v>77</v>
      </c>
      <c r="N22" s="5">
        <v>1.6</v>
      </c>
      <c r="O22" s="5">
        <v>2</v>
      </c>
      <c r="P22" s="5">
        <v>6.6</v>
      </c>
    </row>
    <row r="23" spans="2:16" x14ac:dyDescent="0.25">
      <c r="B23" s="5">
        <v>293</v>
      </c>
      <c r="D23" s="5" t="s">
        <v>932</v>
      </c>
      <c r="E23" s="5" t="str">
        <f t="shared" si="0"/>
        <v>Andersson Ordóñez</v>
      </c>
      <c r="F23" s="5" t="s">
        <v>903</v>
      </c>
      <c r="G23" s="5">
        <v>186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87.8</v>
      </c>
      <c r="N23" s="5">
        <v>1.5</v>
      </c>
      <c r="O23" s="5">
        <v>0</v>
      </c>
      <c r="P23" s="5">
        <v>6.57</v>
      </c>
    </row>
    <row r="24" spans="2:16" x14ac:dyDescent="0.25">
      <c r="B24" s="5">
        <v>308</v>
      </c>
      <c r="D24" s="5" t="s">
        <v>737</v>
      </c>
      <c r="E24" s="5" t="str">
        <f t="shared" si="0"/>
        <v>André Hahn</v>
      </c>
      <c r="F24" s="5" t="s">
        <v>738</v>
      </c>
      <c r="G24" s="5">
        <v>1589</v>
      </c>
      <c r="H24" s="5">
        <v>3</v>
      </c>
      <c r="I24" s="5">
        <v>1</v>
      </c>
      <c r="J24" s="5">
        <v>3</v>
      </c>
      <c r="K24" s="5">
        <v>0</v>
      </c>
      <c r="L24" s="5">
        <v>1.1000000000000001</v>
      </c>
      <c r="M24" s="5">
        <v>59.2</v>
      </c>
      <c r="N24" s="5">
        <v>2.7</v>
      </c>
      <c r="O24" s="5">
        <v>0</v>
      </c>
      <c r="P24" s="5">
        <v>6.54</v>
      </c>
    </row>
    <row r="25" spans="2:16" x14ac:dyDescent="0.25">
      <c r="B25" s="5">
        <v>194</v>
      </c>
      <c r="D25" s="5" t="s">
        <v>633</v>
      </c>
      <c r="E25" s="5" t="str">
        <f t="shared" si="0"/>
        <v>André Ramalho</v>
      </c>
      <c r="F25" s="5" t="s">
        <v>634</v>
      </c>
      <c r="G25" s="5">
        <v>1134</v>
      </c>
      <c r="H25" s="5">
        <v>0</v>
      </c>
      <c r="I25" s="5">
        <v>0</v>
      </c>
      <c r="J25" s="5">
        <v>4</v>
      </c>
      <c r="K25" s="5">
        <v>0</v>
      </c>
      <c r="L25" s="5">
        <v>0.7</v>
      </c>
      <c r="M25" s="5">
        <v>76.8</v>
      </c>
      <c r="N25" s="5">
        <v>1.4</v>
      </c>
      <c r="O25" s="5">
        <v>1</v>
      </c>
      <c r="P25" s="5">
        <v>6.77</v>
      </c>
    </row>
    <row r="26" spans="2:16" x14ac:dyDescent="0.25">
      <c r="B26" s="5">
        <v>144</v>
      </c>
      <c r="D26" s="5" t="s">
        <v>853</v>
      </c>
      <c r="E26" s="5" t="str">
        <f t="shared" si="0"/>
        <v>André Schürrle</v>
      </c>
      <c r="F26" s="5" t="s">
        <v>854</v>
      </c>
      <c r="G26" s="5">
        <v>745</v>
      </c>
      <c r="H26" s="5">
        <v>2</v>
      </c>
      <c r="I26" s="5">
        <v>2</v>
      </c>
      <c r="J26" s="5">
        <v>3</v>
      </c>
      <c r="K26" s="5">
        <v>0</v>
      </c>
      <c r="L26" s="5">
        <v>2.4</v>
      </c>
      <c r="M26" s="5">
        <v>72.099999999999994</v>
      </c>
      <c r="N26" s="5">
        <v>0.6</v>
      </c>
      <c r="O26" s="5">
        <v>1</v>
      </c>
      <c r="P26" s="5">
        <v>6.89</v>
      </c>
    </row>
    <row r="27" spans="2:16" x14ac:dyDescent="0.25">
      <c r="B27" s="5">
        <v>86</v>
      </c>
      <c r="D27" s="5" t="s">
        <v>521</v>
      </c>
      <c r="E27" s="5" t="str">
        <f t="shared" si="0"/>
        <v>Andreas Christensen</v>
      </c>
      <c r="F27" s="5">
        <v>30</v>
      </c>
      <c r="G27" s="5">
        <v>2692</v>
      </c>
      <c r="H27" s="5">
        <v>2</v>
      </c>
      <c r="I27" s="5">
        <v>0</v>
      </c>
      <c r="J27" s="5">
        <v>1</v>
      </c>
      <c r="K27" s="5">
        <v>0</v>
      </c>
      <c r="L27" s="5">
        <v>0.4</v>
      </c>
      <c r="M27" s="5">
        <v>91.2</v>
      </c>
      <c r="N27" s="5">
        <v>2.7</v>
      </c>
      <c r="O27" s="5">
        <v>1</v>
      </c>
      <c r="P27" s="5">
        <v>7.02</v>
      </c>
    </row>
    <row r="28" spans="2:16" x14ac:dyDescent="0.25">
      <c r="B28" s="5">
        <v>90</v>
      </c>
      <c r="D28" s="5" t="s">
        <v>835</v>
      </c>
      <c r="E28" s="5" t="str">
        <f t="shared" si="0"/>
        <v>Andreas Luthe</v>
      </c>
      <c r="F28" s="5">
        <v>1</v>
      </c>
      <c r="G28" s="5">
        <v>90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44</v>
      </c>
      <c r="N28" s="5">
        <v>0</v>
      </c>
      <c r="O28" s="5">
        <v>0</v>
      </c>
      <c r="P28" s="5">
        <v>7.01</v>
      </c>
    </row>
    <row r="29" spans="2:16" x14ac:dyDescent="0.25">
      <c r="B29" s="5">
        <v>59</v>
      </c>
      <c r="D29" s="5" t="s">
        <v>495</v>
      </c>
      <c r="E29" s="5" t="str">
        <f t="shared" si="0"/>
        <v>Andrej Kramaric</v>
      </c>
      <c r="F29" s="5" t="s">
        <v>496</v>
      </c>
      <c r="G29" s="5">
        <v>2284</v>
      </c>
      <c r="H29" s="5">
        <v>15</v>
      </c>
      <c r="I29" s="5">
        <v>8</v>
      </c>
      <c r="J29" s="5">
        <v>1</v>
      </c>
      <c r="K29" s="5">
        <v>0</v>
      </c>
      <c r="L29" s="5">
        <v>2.9</v>
      </c>
      <c r="M29" s="5">
        <v>83.5</v>
      </c>
      <c r="N29" s="5">
        <v>0.2</v>
      </c>
      <c r="O29" s="5">
        <v>3</v>
      </c>
      <c r="P29" s="5">
        <v>7.1</v>
      </c>
    </row>
    <row r="30" spans="2:16" x14ac:dyDescent="0.25">
      <c r="B30" s="5">
        <v>425</v>
      </c>
      <c r="D30" s="5" t="s">
        <v>1043</v>
      </c>
      <c r="E30" s="5" t="str">
        <f t="shared" si="0"/>
        <v>Änis Ben-Hatira</v>
      </c>
      <c r="F30" s="5" t="s">
        <v>1044</v>
      </c>
      <c r="G30" s="5">
        <v>590</v>
      </c>
      <c r="H30" s="5">
        <v>1</v>
      </c>
      <c r="I30" s="5">
        <v>0</v>
      </c>
      <c r="J30" s="5">
        <v>3</v>
      </c>
      <c r="K30" s="5">
        <v>0</v>
      </c>
      <c r="L30" s="5">
        <v>0.9</v>
      </c>
      <c r="M30" s="5">
        <v>59.2</v>
      </c>
      <c r="N30" s="5">
        <v>0.6</v>
      </c>
      <c r="O30" s="5">
        <v>0</v>
      </c>
      <c r="P30" s="5">
        <v>6.22</v>
      </c>
    </row>
    <row r="31" spans="2:16" x14ac:dyDescent="0.25">
      <c r="B31" s="5">
        <v>275</v>
      </c>
      <c r="D31" s="5" t="s">
        <v>705</v>
      </c>
      <c r="E31" s="5" t="str">
        <f t="shared" si="0"/>
        <v>Ante Rebic</v>
      </c>
      <c r="F31" s="5" t="s">
        <v>706</v>
      </c>
      <c r="G31" s="5">
        <v>1407</v>
      </c>
      <c r="H31" s="5">
        <v>2</v>
      </c>
      <c r="I31" s="5">
        <v>2</v>
      </c>
      <c r="J31" s="5">
        <v>10</v>
      </c>
      <c r="K31" s="5">
        <v>0</v>
      </c>
      <c r="L31" s="5">
        <v>1.8</v>
      </c>
      <c r="M31" s="5">
        <v>52.4</v>
      </c>
      <c r="N31" s="5">
        <v>1.4</v>
      </c>
      <c r="O31" s="5">
        <v>1</v>
      </c>
      <c r="P31" s="5">
        <v>6.61</v>
      </c>
    </row>
    <row r="32" spans="2:16" x14ac:dyDescent="0.25">
      <c r="B32" s="5">
        <v>316</v>
      </c>
      <c r="D32" s="5" t="s">
        <v>949</v>
      </c>
      <c r="E32" s="5" t="str">
        <f t="shared" si="0"/>
        <v>Anthony Jung</v>
      </c>
      <c r="F32" s="5" t="s">
        <v>950</v>
      </c>
      <c r="G32" s="5">
        <v>703</v>
      </c>
      <c r="H32" s="5">
        <v>1</v>
      </c>
      <c r="I32" s="5">
        <v>1</v>
      </c>
      <c r="J32" s="5">
        <v>1</v>
      </c>
      <c r="K32" s="5">
        <v>0</v>
      </c>
      <c r="L32" s="5">
        <v>0.4</v>
      </c>
      <c r="M32" s="5">
        <v>60.6</v>
      </c>
      <c r="N32" s="5">
        <v>1.6</v>
      </c>
      <c r="O32" s="5">
        <v>0</v>
      </c>
      <c r="P32" s="5">
        <v>6.53</v>
      </c>
    </row>
    <row r="33" spans="2:16" x14ac:dyDescent="0.25">
      <c r="B33" s="5">
        <v>17</v>
      </c>
      <c r="D33" s="5" t="s">
        <v>438</v>
      </c>
      <c r="E33" s="5" t="str">
        <f t="shared" si="0"/>
        <v>Anthony Modeste</v>
      </c>
      <c r="F33" s="5">
        <v>33</v>
      </c>
      <c r="G33" s="5">
        <v>2888</v>
      </c>
      <c r="H33" s="5">
        <v>25</v>
      </c>
      <c r="I33" s="5">
        <v>2</v>
      </c>
      <c r="J33" s="5">
        <v>3</v>
      </c>
      <c r="K33" s="5">
        <v>0</v>
      </c>
      <c r="L33" s="5">
        <v>3</v>
      </c>
      <c r="M33" s="5">
        <v>63.7</v>
      </c>
      <c r="N33" s="5">
        <v>4.5</v>
      </c>
      <c r="O33" s="5">
        <v>7</v>
      </c>
      <c r="P33" s="5">
        <v>7.34</v>
      </c>
    </row>
    <row r="34" spans="2:16" x14ac:dyDescent="0.25">
      <c r="B34" s="5">
        <v>374</v>
      </c>
      <c r="D34" s="5" t="s">
        <v>775</v>
      </c>
      <c r="E34" s="9" t="s">
        <v>254</v>
      </c>
      <c r="F34" s="5" t="s">
        <v>582</v>
      </c>
      <c r="G34" s="5">
        <v>1191</v>
      </c>
      <c r="H34" s="5">
        <v>4</v>
      </c>
      <c r="I34" s="5">
        <v>0</v>
      </c>
      <c r="J34" s="5">
        <v>0</v>
      </c>
      <c r="K34" s="5">
        <v>1</v>
      </c>
      <c r="L34" s="5">
        <v>1.5</v>
      </c>
      <c r="M34" s="5">
        <v>62.4</v>
      </c>
      <c r="N34" s="5">
        <v>3</v>
      </c>
      <c r="O34" s="5">
        <v>0</v>
      </c>
      <c r="P34" s="5">
        <v>6.38</v>
      </c>
    </row>
    <row r="35" spans="2:16" x14ac:dyDescent="0.25">
      <c r="B35" s="5">
        <v>2</v>
      </c>
      <c r="D35" s="5" t="s">
        <v>406</v>
      </c>
      <c r="E35" s="5" t="str">
        <f t="shared" ref="E35:E55" si="1">TRIM(LEFT(D35,SEARCH(" ",D35,SEARCH(" ",D35)+1)))</f>
        <v>Arjen Robben</v>
      </c>
      <c r="F35" s="5" t="s">
        <v>407</v>
      </c>
      <c r="G35" s="5">
        <v>1740</v>
      </c>
      <c r="H35" s="5">
        <v>12</v>
      </c>
      <c r="I35" s="5">
        <v>7</v>
      </c>
      <c r="J35" s="5">
        <v>0</v>
      </c>
      <c r="K35" s="5">
        <v>0</v>
      </c>
      <c r="L35" s="5">
        <v>2.9</v>
      </c>
      <c r="M35" s="5">
        <v>81.400000000000006</v>
      </c>
      <c r="N35" s="5">
        <v>0.3</v>
      </c>
      <c r="O35" s="5">
        <v>4</v>
      </c>
      <c r="P35" s="5">
        <v>7.73</v>
      </c>
    </row>
    <row r="36" spans="2:16" x14ac:dyDescent="0.25">
      <c r="B36" s="5">
        <v>459</v>
      </c>
      <c r="D36" s="5" t="s">
        <v>1085</v>
      </c>
      <c r="E36" s="5" t="str">
        <f t="shared" si="1"/>
        <v>Arne Maier</v>
      </c>
      <c r="F36" s="5" t="s">
        <v>828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6</v>
      </c>
    </row>
    <row r="37" spans="2:16" x14ac:dyDescent="0.25">
      <c r="B37" s="5">
        <v>445</v>
      </c>
      <c r="D37" s="5" t="s">
        <v>1070</v>
      </c>
      <c r="E37" s="5" t="str">
        <f t="shared" si="1"/>
        <v>Aron Jóhannsson</v>
      </c>
      <c r="F37" s="5" t="s">
        <v>972</v>
      </c>
      <c r="G37" s="5">
        <v>269</v>
      </c>
      <c r="H37" s="5">
        <v>1</v>
      </c>
      <c r="I37" s="5">
        <v>1</v>
      </c>
      <c r="J37" s="5">
        <v>1</v>
      </c>
      <c r="K37" s="5">
        <v>1</v>
      </c>
      <c r="L37" s="5">
        <v>1.2</v>
      </c>
      <c r="M37" s="5">
        <v>72.5</v>
      </c>
      <c r="N37" s="5">
        <v>0.8</v>
      </c>
      <c r="O37" s="5">
        <v>0</v>
      </c>
      <c r="P37" s="5">
        <v>6.13</v>
      </c>
    </row>
    <row r="38" spans="2:16" x14ac:dyDescent="0.25">
      <c r="B38" s="5">
        <v>349</v>
      </c>
      <c r="D38" s="5" t="s">
        <v>974</v>
      </c>
      <c r="E38" s="5" t="str">
        <f t="shared" si="1"/>
        <v>Artem Fedetskyy</v>
      </c>
      <c r="F38" s="5" t="s">
        <v>867</v>
      </c>
      <c r="G38" s="5">
        <v>1113</v>
      </c>
      <c r="H38" s="5">
        <v>0</v>
      </c>
      <c r="I38" s="5">
        <v>0</v>
      </c>
      <c r="J38" s="5">
        <v>4</v>
      </c>
      <c r="K38" s="5">
        <v>0</v>
      </c>
      <c r="L38" s="5">
        <v>0.3</v>
      </c>
      <c r="M38" s="5">
        <v>65.400000000000006</v>
      </c>
      <c r="N38" s="5">
        <v>1</v>
      </c>
      <c r="O38" s="5">
        <v>0</v>
      </c>
      <c r="P38" s="5">
        <v>6.45</v>
      </c>
    </row>
    <row r="39" spans="2:16" x14ac:dyDescent="0.25">
      <c r="B39" s="5">
        <v>351</v>
      </c>
      <c r="D39" s="5" t="s">
        <v>761</v>
      </c>
      <c r="E39" s="5" t="str">
        <f t="shared" si="1"/>
        <v>Artjoms Rudnevs</v>
      </c>
      <c r="F39" s="5" t="s">
        <v>696</v>
      </c>
      <c r="G39" s="5">
        <v>689</v>
      </c>
      <c r="H39" s="5">
        <v>3</v>
      </c>
      <c r="I39" s="5">
        <v>3</v>
      </c>
      <c r="J39" s="5">
        <v>3</v>
      </c>
      <c r="K39" s="5">
        <v>0</v>
      </c>
      <c r="L39" s="5">
        <v>1.2</v>
      </c>
      <c r="M39" s="5">
        <v>60.1</v>
      </c>
      <c r="N39" s="5">
        <v>1.2</v>
      </c>
      <c r="O39" s="5">
        <v>0</v>
      </c>
      <c r="P39" s="5">
        <v>6.45</v>
      </c>
    </row>
    <row r="40" spans="2:16" x14ac:dyDescent="0.25">
      <c r="B40" s="5">
        <v>33</v>
      </c>
      <c r="D40" s="5" t="s">
        <v>459</v>
      </c>
      <c r="E40" s="5" t="str">
        <f t="shared" si="1"/>
        <v>Arturo Vidal</v>
      </c>
      <c r="F40" s="5" t="s">
        <v>460</v>
      </c>
      <c r="G40" s="5">
        <v>1734</v>
      </c>
      <c r="H40" s="5">
        <v>3</v>
      </c>
      <c r="I40" s="5">
        <v>2</v>
      </c>
      <c r="J40" s="5">
        <v>7</v>
      </c>
      <c r="K40" s="5">
        <v>0</v>
      </c>
      <c r="L40" s="5">
        <v>1.4</v>
      </c>
      <c r="M40" s="5">
        <v>87.9</v>
      </c>
      <c r="N40" s="5">
        <v>2.1</v>
      </c>
      <c r="O40" s="5">
        <v>1</v>
      </c>
      <c r="P40" s="5">
        <v>7.22</v>
      </c>
    </row>
    <row r="41" spans="2:16" x14ac:dyDescent="0.25">
      <c r="B41" s="5">
        <v>474</v>
      </c>
      <c r="D41" s="5" t="s">
        <v>1100</v>
      </c>
      <c r="E41" s="5" t="str">
        <f t="shared" si="1"/>
        <v>Ashton Götz</v>
      </c>
      <c r="F41" s="5">
        <v>1</v>
      </c>
      <c r="G41" s="5">
        <v>66</v>
      </c>
      <c r="H41" s="5">
        <v>0</v>
      </c>
      <c r="I41" s="5">
        <v>0</v>
      </c>
      <c r="J41" s="5">
        <v>1</v>
      </c>
      <c r="K41" s="5">
        <v>0</v>
      </c>
      <c r="L41" s="5">
        <v>0</v>
      </c>
      <c r="M41" s="5">
        <v>78.900000000000006</v>
      </c>
      <c r="N41" s="5">
        <v>0</v>
      </c>
      <c r="O41" s="5">
        <v>0</v>
      </c>
      <c r="P41" s="5">
        <v>5.48</v>
      </c>
    </row>
    <row r="42" spans="2:16" x14ac:dyDescent="0.25">
      <c r="B42" s="5">
        <v>263</v>
      </c>
      <c r="D42" s="5" t="s">
        <v>695</v>
      </c>
      <c r="E42" s="5" t="str">
        <f t="shared" si="1"/>
        <v>Aymen Barkok</v>
      </c>
      <c r="F42" s="5" t="s">
        <v>696</v>
      </c>
      <c r="G42" s="5">
        <v>653</v>
      </c>
      <c r="H42" s="5">
        <v>2</v>
      </c>
      <c r="I42" s="5">
        <v>2</v>
      </c>
      <c r="J42" s="5">
        <v>1</v>
      </c>
      <c r="K42" s="5">
        <v>0</v>
      </c>
      <c r="L42" s="5">
        <v>0.4</v>
      </c>
      <c r="M42" s="5">
        <v>70.400000000000006</v>
      </c>
      <c r="N42" s="5">
        <v>0.6</v>
      </c>
      <c r="O42" s="5">
        <v>0</v>
      </c>
      <c r="P42" s="5">
        <v>6.65</v>
      </c>
    </row>
    <row r="43" spans="2:16" x14ac:dyDescent="0.25">
      <c r="B43" s="5">
        <v>220</v>
      </c>
      <c r="D43" s="5" t="s">
        <v>653</v>
      </c>
      <c r="E43" s="5" t="str">
        <f t="shared" si="1"/>
        <v>Aytac Sulu</v>
      </c>
      <c r="F43" s="5">
        <v>27</v>
      </c>
      <c r="G43" s="5">
        <v>2430</v>
      </c>
      <c r="H43" s="5">
        <v>2</v>
      </c>
      <c r="I43" s="5">
        <v>0</v>
      </c>
      <c r="J43" s="5">
        <v>7</v>
      </c>
      <c r="K43" s="5">
        <v>0</v>
      </c>
      <c r="L43" s="5">
        <v>0.9</v>
      </c>
      <c r="M43" s="5">
        <v>76.8</v>
      </c>
      <c r="N43" s="5">
        <v>2.7</v>
      </c>
      <c r="O43" s="5">
        <v>1</v>
      </c>
      <c r="P43" s="5">
        <v>6.72</v>
      </c>
    </row>
    <row r="44" spans="2:16" x14ac:dyDescent="0.25">
      <c r="B44" s="5">
        <v>360</v>
      </c>
      <c r="D44" s="5" t="s">
        <v>983</v>
      </c>
      <c r="E44" s="5" t="str">
        <f t="shared" si="1"/>
        <v>Bakery Jatta</v>
      </c>
      <c r="F44" s="5" t="s">
        <v>984</v>
      </c>
      <c r="G44" s="5">
        <v>161</v>
      </c>
      <c r="H44" s="5">
        <v>0</v>
      </c>
      <c r="I44" s="5">
        <v>0</v>
      </c>
      <c r="J44" s="5">
        <v>0</v>
      </c>
      <c r="K44" s="5">
        <v>0</v>
      </c>
      <c r="L44" s="5">
        <v>0.6</v>
      </c>
      <c r="M44" s="5">
        <v>55.1</v>
      </c>
      <c r="N44" s="5">
        <v>1.4</v>
      </c>
      <c r="O44" s="5">
        <v>0</v>
      </c>
      <c r="P44" s="5">
        <v>6.42</v>
      </c>
    </row>
    <row r="45" spans="2:16" x14ac:dyDescent="0.25">
      <c r="B45" s="5">
        <v>460</v>
      </c>
      <c r="D45" s="5" t="s">
        <v>1086</v>
      </c>
      <c r="E45" s="5" t="str">
        <f t="shared" si="1"/>
        <v>Ba-Muaka Simakala</v>
      </c>
      <c r="F45" s="5" t="s">
        <v>828</v>
      </c>
      <c r="G45" s="5">
        <v>10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75</v>
      </c>
      <c r="N45" s="5">
        <v>0</v>
      </c>
      <c r="O45" s="5">
        <v>0</v>
      </c>
      <c r="P45" s="5">
        <v>6</v>
      </c>
    </row>
    <row r="46" spans="2:16" x14ac:dyDescent="0.25">
      <c r="B46" s="5">
        <v>429</v>
      </c>
      <c r="D46" s="5" t="s">
        <v>1050</v>
      </c>
      <c r="E46" s="5" t="str">
        <f t="shared" si="1"/>
        <v>Baris Atik</v>
      </c>
      <c r="F46" s="5" t="s">
        <v>1032</v>
      </c>
      <c r="G46" s="5">
        <v>68</v>
      </c>
      <c r="H46" s="5">
        <v>0</v>
      </c>
      <c r="I46" s="5">
        <v>0</v>
      </c>
      <c r="J46" s="5">
        <v>0</v>
      </c>
      <c r="K46" s="5">
        <v>0</v>
      </c>
      <c r="L46" s="5">
        <v>0.3</v>
      </c>
      <c r="M46" s="5">
        <v>78.3</v>
      </c>
      <c r="N46" s="5">
        <v>0.7</v>
      </c>
      <c r="O46" s="5">
        <v>0</v>
      </c>
      <c r="P46" s="5">
        <v>6.21</v>
      </c>
    </row>
    <row r="47" spans="2:16" x14ac:dyDescent="0.25">
      <c r="B47" s="5">
        <v>147</v>
      </c>
      <c r="D47" s="5" t="s">
        <v>855</v>
      </c>
      <c r="E47" s="5" t="str">
        <f t="shared" si="1"/>
        <v>Bas Dost</v>
      </c>
      <c r="F47" s="5">
        <v>1</v>
      </c>
      <c r="G47" s="5">
        <v>81</v>
      </c>
      <c r="H47" s="5">
        <v>0</v>
      </c>
      <c r="I47" s="5">
        <v>1</v>
      </c>
      <c r="J47" s="5">
        <v>0</v>
      </c>
      <c r="K47" s="5">
        <v>0</v>
      </c>
      <c r="L47" s="5">
        <v>0</v>
      </c>
      <c r="M47" s="5">
        <v>48.3</v>
      </c>
      <c r="N47" s="5">
        <v>4</v>
      </c>
      <c r="O47" s="5">
        <v>0</v>
      </c>
      <c r="P47" s="5">
        <v>6.88</v>
      </c>
    </row>
    <row r="48" spans="2:16" x14ac:dyDescent="0.25">
      <c r="B48" s="5">
        <v>125</v>
      </c>
      <c r="D48" s="5" t="s">
        <v>570</v>
      </c>
      <c r="E48" s="5" t="str">
        <f t="shared" si="1"/>
        <v>Bastian Oczipka</v>
      </c>
      <c r="F48" s="5">
        <v>32</v>
      </c>
      <c r="G48" s="5">
        <v>2862</v>
      </c>
      <c r="H48" s="5">
        <v>1</v>
      </c>
      <c r="I48" s="5">
        <v>2</v>
      </c>
      <c r="J48" s="5">
        <v>5</v>
      </c>
      <c r="K48" s="5">
        <v>0</v>
      </c>
      <c r="L48" s="5">
        <v>0.3</v>
      </c>
      <c r="M48" s="5">
        <v>77.8</v>
      </c>
      <c r="N48" s="5">
        <v>0.9</v>
      </c>
      <c r="O48" s="5">
        <v>1</v>
      </c>
      <c r="P48" s="5">
        <v>6.93</v>
      </c>
    </row>
    <row r="49" spans="2:16" x14ac:dyDescent="0.25">
      <c r="B49" s="5">
        <v>47</v>
      </c>
      <c r="D49" s="5" t="s">
        <v>472</v>
      </c>
      <c r="E49" s="5" t="str">
        <f t="shared" si="1"/>
        <v>Benedikt Höwedes</v>
      </c>
      <c r="F49" s="5">
        <v>31</v>
      </c>
      <c r="G49" s="5">
        <v>2790</v>
      </c>
      <c r="H49" s="5">
        <v>1</v>
      </c>
      <c r="I49" s="5">
        <v>1</v>
      </c>
      <c r="J49" s="5">
        <v>7</v>
      </c>
      <c r="K49" s="5">
        <v>0</v>
      </c>
      <c r="L49" s="5">
        <v>0.6</v>
      </c>
      <c r="M49" s="5">
        <v>86.3</v>
      </c>
      <c r="N49" s="5">
        <v>2.2000000000000002</v>
      </c>
      <c r="O49" s="5">
        <v>1</v>
      </c>
      <c r="P49" s="5">
        <v>7.16</v>
      </c>
    </row>
    <row r="50" spans="2:16" x14ac:dyDescent="0.25">
      <c r="B50" s="5">
        <v>439</v>
      </c>
      <c r="D50" s="5" t="s">
        <v>1062</v>
      </c>
      <c r="E50" s="5" t="str">
        <f t="shared" si="1"/>
        <v>Benjamin Gorka</v>
      </c>
      <c r="F50" s="5" t="s">
        <v>828</v>
      </c>
      <c r="G50" s="5">
        <v>6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20</v>
      </c>
      <c r="N50" s="5">
        <v>1</v>
      </c>
      <c r="O50" s="5">
        <v>0</v>
      </c>
      <c r="P50" s="5">
        <v>6.16</v>
      </c>
    </row>
    <row r="51" spans="2:16" x14ac:dyDescent="0.25">
      <c r="B51" s="5">
        <v>75</v>
      </c>
      <c r="D51" s="5" t="s">
        <v>510</v>
      </c>
      <c r="E51" s="5" t="str">
        <f t="shared" si="1"/>
        <v>Benjamin Henrichs</v>
      </c>
      <c r="F51" s="5" t="s">
        <v>511</v>
      </c>
      <c r="G51" s="5">
        <v>2337</v>
      </c>
      <c r="H51" s="5">
        <v>0</v>
      </c>
      <c r="I51" s="5">
        <v>2</v>
      </c>
      <c r="J51" s="5">
        <v>1</v>
      </c>
      <c r="K51" s="5">
        <v>0</v>
      </c>
      <c r="L51" s="5">
        <v>0.3</v>
      </c>
      <c r="M51" s="5">
        <v>76.2</v>
      </c>
      <c r="N51" s="5">
        <v>0.9</v>
      </c>
      <c r="O51" s="5">
        <v>0</v>
      </c>
      <c r="P51" s="5">
        <v>7.05</v>
      </c>
    </row>
    <row r="52" spans="2:16" x14ac:dyDescent="0.25">
      <c r="B52" s="5">
        <v>13</v>
      </c>
      <c r="D52" s="5" t="s">
        <v>435</v>
      </c>
      <c r="E52" s="5" t="str">
        <f t="shared" si="1"/>
        <v>Benjamin Hübner</v>
      </c>
      <c r="F52" s="5">
        <v>25</v>
      </c>
      <c r="G52" s="5">
        <v>2149</v>
      </c>
      <c r="H52" s="5">
        <v>2</v>
      </c>
      <c r="I52" s="5">
        <v>3</v>
      </c>
      <c r="J52" s="5">
        <v>10</v>
      </c>
      <c r="K52" s="5">
        <v>0</v>
      </c>
      <c r="L52" s="5">
        <v>0.7</v>
      </c>
      <c r="M52" s="5">
        <v>87.7</v>
      </c>
      <c r="N52" s="5">
        <v>2.6</v>
      </c>
      <c r="O52" s="5">
        <v>2</v>
      </c>
      <c r="P52" s="5">
        <v>7.39</v>
      </c>
    </row>
    <row r="53" spans="2:16" x14ac:dyDescent="0.25">
      <c r="B53" s="5">
        <v>321</v>
      </c>
      <c r="D53" s="5" t="s">
        <v>744</v>
      </c>
      <c r="E53" s="5" t="str">
        <f t="shared" si="1"/>
        <v>Benjamin Stambouli</v>
      </c>
      <c r="F53" s="5" t="s">
        <v>694</v>
      </c>
      <c r="G53" s="5">
        <v>1233</v>
      </c>
      <c r="H53" s="5">
        <v>0</v>
      </c>
      <c r="I53" s="5">
        <v>0</v>
      </c>
      <c r="J53" s="5">
        <v>3</v>
      </c>
      <c r="K53" s="5">
        <v>0</v>
      </c>
      <c r="L53" s="5">
        <v>0.2</v>
      </c>
      <c r="M53" s="5">
        <v>83.4</v>
      </c>
      <c r="N53" s="5">
        <v>1.3</v>
      </c>
      <c r="O53" s="5">
        <v>0</v>
      </c>
      <c r="P53" s="5">
        <v>6.51</v>
      </c>
    </row>
    <row r="54" spans="2:16" x14ac:dyDescent="0.25">
      <c r="B54" s="5">
        <v>207</v>
      </c>
      <c r="D54" s="5" t="s">
        <v>883</v>
      </c>
      <c r="E54" s="5" t="str">
        <f t="shared" si="1"/>
        <v>Benno Schmitz</v>
      </c>
      <c r="F54" s="5" t="s">
        <v>884</v>
      </c>
      <c r="G54" s="5">
        <v>900</v>
      </c>
      <c r="H54" s="5">
        <v>0</v>
      </c>
      <c r="I54" s="5">
        <v>1</v>
      </c>
      <c r="J54" s="5">
        <v>2</v>
      </c>
      <c r="K54" s="5">
        <v>0</v>
      </c>
      <c r="L54" s="5">
        <v>0.7</v>
      </c>
      <c r="M54" s="5">
        <v>68.2</v>
      </c>
      <c r="N54" s="5">
        <v>1.4</v>
      </c>
      <c r="O54" s="5">
        <v>0</v>
      </c>
      <c r="P54" s="5">
        <v>6.74</v>
      </c>
    </row>
    <row r="55" spans="2:16" x14ac:dyDescent="0.25">
      <c r="B55" s="5">
        <v>453</v>
      </c>
      <c r="D55" s="5" t="s">
        <v>1078</v>
      </c>
      <c r="E55" s="5" t="str">
        <f t="shared" si="1"/>
        <v>Bernard Tekpetey</v>
      </c>
      <c r="F55" s="5" t="s">
        <v>828</v>
      </c>
      <c r="G55" s="5">
        <v>3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66.7</v>
      </c>
      <c r="N55" s="5">
        <v>1</v>
      </c>
      <c r="O55" s="5">
        <v>0</v>
      </c>
      <c r="P55" s="5">
        <v>6.06</v>
      </c>
    </row>
    <row r="56" spans="2:16" x14ac:dyDescent="0.25">
      <c r="B56" s="5">
        <v>28</v>
      </c>
      <c r="D56" s="5" t="s">
        <v>455</v>
      </c>
      <c r="E56" s="9" t="s">
        <v>361</v>
      </c>
      <c r="F56" s="5" t="s">
        <v>456</v>
      </c>
      <c r="G56" s="5">
        <v>1804</v>
      </c>
      <c r="H56" s="5">
        <v>0</v>
      </c>
      <c r="I56" s="5">
        <v>1</v>
      </c>
      <c r="J56" s="5">
        <v>3</v>
      </c>
      <c r="K56" s="5">
        <v>0</v>
      </c>
      <c r="L56" s="5">
        <v>0.6</v>
      </c>
      <c r="M56" s="5">
        <v>74</v>
      </c>
      <c r="N56" s="5">
        <v>3.1</v>
      </c>
      <c r="O56" s="5">
        <v>0</v>
      </c>
      <c r="P56" s="5">
        <v>7.24</v>
      </c>
    </row>
    <row r="57" spans="2:16" x14ac:dyDescent="0.25">
      <c r="B57" s="5">
        <v>288</v>
      </c>
      <c r="D57" s="5" t="s">
        <v>719</v>
      </c>
      <c r="E57" s="5" t="str">
        <f>TRIM(LEFT(D57,SEARCH(" ",D57,SEARCH(" ",D57)+1)))</f>
        <v>Bernd Leno</v>
      </c>
      <c r="F57" s="5">
        <v>33</v>
      </c>
      <c r="G57" s="5">
        <v>2970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64.8</v>
      </c>
      <c r="N57" s="5">
        <v>0.1</v>
      </c>
      <c r="O57" s="5">
        <v>1</v>
      </c>
      <c r="P57" s="5">
        <v>6.57</v>
      </c>
    </row>
    <row r="58" spans="2:16" x14ac:dyDescent="0.25">
      <c r="B58" s="5">
        <v>233</v>
      </c>
      <c r="D58" s="5" t="s">
        <v>661</v>
      </c>
      <c r="E58" s="5" t="str">
        <f>TRIM(LEFT(D58,SEARCH(" ",D58,SEARCH(" ",D58)+1)))</f>
        <v>Bobby Wood</v>
      </c>
      <c r="F58" s="5" t="s">
        <v>662</v>
      </c>
      <c r="G58" s="5">
        <v>1995</v>
      </c>
      <c r="H58" s="5">
        <v>5</v>
      </c>
      <c r="I58" s="5">
        <v>2</v>
      </c>
      <c r="J58" s="5">
        <v>1</v>
      </c>
      <c r="K58" s="5">
        <v>1</v>
      </c>
      <c r="L58" s="5">
        <v>1.4</v>
      </c>
      <c r="M58" s="5">
        <v>62.2</v>
      </c>
      <c r="N58" s="5">
        <v>3.7</v>
      </c>
      <c r="O58" s="5">
        <v>2</v>
      </c>
      <c r="P58" s="5">
        <v>6.7</v>
      </c>
    </row>
    <row r="59" spans="2:16" x14ac:dyDescent="0.25">
      <c r="B59" s="5">
        <v>284</v>
      </c>
      <c r="D59" s="5" t="s">
        <v>925</v>
      </c>
      <c r="E59" s="9" t="s">
        <v>122</v>
      </c>
      <c r="F59" s="5" t="s">
        <v>926</v>
      </c>
      <c r="G59" s="5">
        <v>541</v>
      </c>
      <c r="H59" s="5">
        <v>1</v>
      </c>
      <c r="I59" s="5">
        <v>1</v>
      </c>
      <c r="J59" s="5">
        <v>1</v>
      </c>
      <c r="K59" s="5">
        <v>0</v>
      </c>
      <c r="L59" s="5">
        <v>1.2</v>
      </c>
      <c r="M59" s="5">
        <v>78.8</v>
      </c>
      <c r="N59" s="5">
        <v>0.4</v>
      </c>
      <c r="O59" s="5">
        <v>0</v>
      </c>
      <c r="P59" s="5">
        <v>6.59</v>
      </c>
    </row>
    <row r="60" spans="2:16" x14ac:dyDescent="0.25">
      <c r="B60" s="5">
        <v>409</v>
      </c>
      <c r="D60" s="5" t="s">
        <v>796</v>
      </c>
      <c r="E60" s="5" t="str">
        <f>TRIM(LEFT(D60,SEARCH(" ",D60,SEARCH(" ",D60)+1)))</f>
        <v>Borja Mayoral</v>
      </c>
      <c r="F60" s="5" t="s">
        <v>797</v>
      </c>
      <c r="G60" s="5">
        <v>375</v>
      </c>
      <c r="H60" s="5">
        <v>2</v>
      </c>
      <c r="I60" s="5">
        <v>0</v>
      </c>
      <c r="J60" s="5">
        <v>1</v>
      </c>
      <c r="K60" s="5">
        <v>0</v>
      </c>
      <c r="L60" s="5">
        <v>0.6</v>
      </c>
      <c r="M60" s="5">
        <v>76.7</v>
      </c>
      <c r="N60" s="5">
        <v>0.3</v>
      </c>
      <c r="O60" s="5">
        <v>0</v>
      </c>
      <c r="P60" s="5">
        <v>6.26</v>
      </c>
    </row>
    <row r="61" spans="2:16" x14ac:dyDescent="0.25">
      <c r="B61" s="5">
        <v>307</v>
      </c>
      <c r="D61" s="5" t="s">
        <v>735</v>
      </c>
      <c r="E61" s="5" t="str">
        <f>TRIM(LEFT(D61,SEARCH(" ",D61,SEARCH(" ",D61)+1)))</f>
        <v>Branimir Hrgota</v>
      </c>
      <c r="F61" s="5" t="s">
        <v>736</v>
      </c>
      <c r="G61" s="5">
        <v>1673</v>
      </c>
      <c r="H61" s="5">
        <v>5</v>
      </c>
      <c r="I61" s="5">
        <v>1</v>
      </c>
      <c r="J61" s="5">
        <v>2</v>
      </c>
      <c r="K61" s="5">
        <v>0</v>
      </c>
      <c r="L61" s="5">
        <v>1.4</v>
      </c>
      <c r="M61" s="5">
        <v>77</v>
      </c>
      <c r="N61" s="5">
        <v>0.6</v>
      </c>
      <c r="O61" s="5">
        <v>1</v>
      </c>
      <c r="P61" s="5">
        <v>6.54</v>
      </c>
    </row>
    <row r="62" spans="2:16" x14ac:dyDescent="0.25">
      <c r="B62" s="5">
        <v>133</v>
      </c>
      <c r="D62" s="5" t="s">
        <v>848</v>
      </c>
      <c r="E62" s="5" t="str">
        <f>TRIM(LEFT(D62,SEARCH(" ",D62,SEARCH(" ",D62)+1)))</f>
        <v>Breel Embolo</v>
      </c>
      <c r="F62" s="5" t="s">
        <v>834</v>
      </c>
      <c r="G62" s="5">
        <v>342</v>
      </c>
      <c r="H62" s="5">
        <v>2</v>
      </c>
      <c r="I62" s="5">
        <v>1</v>
      </c>
      <c r="J62" s="5">
        <v>0</v>
      </c>
      <c r="K62" s="5">
        <v>0</v>
      </c>
      <c r="L62" s="5">
        <v>1.1000000000000001</v>
      </c>
      <c r="M62" s="5">
        <v>71.2</v>
      </c>
      <c r="N62" s="5">
        <v>0.7</v>
      </c>
      <c r="O62" s="5">
        <v>1</v>
      </c>
      <c r="P62" s="5">
        <v>6.92</v>
      </c>
    </row>
    <row r="63" spans="2:16" x14ac:dyDescent="0.25">
      <c r="B63" s="5">
        <v>391</v>
      </c>
      <c r="D63" s="5" t="s">
        <v>1007</v>
      </c>
      <c r="E63" s="5" t="str">
        <f>TRIM(LEFT(D63,SEARCH(" ",D63,SEARCH(" ",D63)+1)))</f>
        <v>Bruno Henrique</v>
      </c>
      <c r="F63" s="5" t="s">
        <v>1008</v>
      </c>
      <c r="G63" s="5">
        <v>179</v>
      </c>
      <c r="H63" s="5">
        <v>0</v>
      </c>
      <c r="I63" s="5">
        <v>0</v>
      </c>
      <c r="J63" s="5">
        <v>0</v>
      </c>
      <c r="K63" s="5">
        <v>0</v>
      </c>
      <c r="L63" s="5">
        <v>0.6</v>
      </c>
      <c r="M63" s="5">
        <v>67.3</v>
      </c>
      <c r="N63" s="5">
        <v>1.1000000000000001</v>
      </c>
      <c r="O63" s="5">
        <v>0</v>
      </c>
      <c r="P63" s="5">
        <v>6.33</v>
      </c>
    </row>
    <row r="64" spans="2:16" x14ac:dyDescent="0.25">
      <c r="B64" s="5">
        <v>155</v>
      </c>
      <c r="D64" s="5" t="s">
        <v>596</v>
      </c>
      <c r="E64" s="5" t="str">
        <f>TRIM(LEFT(D64,SEARCH(" ",D64,SEARCH(" ",D64)+1)))</f>
        <v>Caglar Söyüncü</v>
      </c>
      <c r="F64" s="5">
        <v>24</v>
      </c>
      <c r="G64" s="5">
        <v>2072</v>
      </c>
      <c r="H64" s="5">
        <v>0</v>
      </c>
      <c r="I64" s="5">
        <v>1</v>
      </c>
      <c r="J64" s="5">
        <v>4</v>
      </c>
      <c r="K64" s="5">
        <v>0</v>
      </c>
      <c r="L64" s="5">
        <v>0.4</v>
      </c>
      <c r="M64" s="5">
        <v>76.599999999999994</v>
      </c>
      <c r="N64" s="5">
        <v>3.5</v>
      </c>
      <c r="O64" s="5">
        <v>1</v>
      </c>
      <c r="P64" s="5">
        <v>6.86</v>
      </c>
    </row>
    <row r="65" spans="2:16" x14ac:dyDescent="0.25">
      <c r="B65" s="5">
        <v>255</v>
      </c>
      <c r="D65" s="5" t="s">
        <v>908</v>
      </c>
      <c r="E65" s="9" t="s">
        <v>211</v>
      </c>
      <c r="F65" s="5" t="s">
        <v>909</v>
      </c>
      <c r="G65" s="5">
        <v>207</v>
      </c>
      <c r="H65" s="5">
        <v>0</v>
      </c>
      <c r="I65" s="5">
        <v>0</v>
      </c>
      <c r="J65" s="5">
        <v>1</v>
      </c>
      <c r="K65" s="5">
        <v>0</v>
      </c>
      <c r="L65" s="5">
        <v>1.5</v>
      </c>
      <c r="M65" s="5">
        <v>61.7</v>
      </c>
      <c r="N65" s="5">
        <v>6</v>
      </c>
      <c r="O65" s="5">
        <v>0</v>
      </c>
      <c r="P65" s="5">
        <v>6.66</v>
      </c>
    </row>
    <row r="66" spans="2:16" x14ac:dyDescent="0.25">
      <c r="B66" s="5">
        <v>286</v>
      </c>
      <c r="D66" s="5" t="s">
        <v>715</v>
      </c>
      <c r="E66" s="5" t="str">
        <f>TRIM(LEFT(D66,SEARCH(" ",D66,SEARCH(" ",D66)+1)))</f>
        <v>Charles Aránguiz</v>
      </c>
      <c r="F66" s="5" t="s">
        <v>716</v>
      </c>
      <c r="G66" s="5">
        <v>1732</v>
      </c>
      <c r="H66" s="5">
        <v>1</v>
      </c>
      <c r="I66" s="5">
        <v>2</v>
      </c>
      <c r="J66" s="5">
        <v>7</v>
      </c>
      <c r="K66" s="5">
        <v>1</v>
      </c>
      <c r="L66" s="5">
        <v>0.7</v>
      </c>
      <c r="M66" s="5">
        <v>79.099999999999994</v>
      </c>
      <c r="N66" s="5">
        <v>0.8</v>
      </c>
      <c r="O66" s="5">
        <v>0</v>
      </c>
      <c r="P66" s="5">
        <v>6.58</v>
      </c>
    </row>
    <row r="67" spans="2:16" x14ac:dyDescent="0.25">
      <c r="B67" s="5">
        <v>170</v>
      </c>
      <c r="D67" s="5" t="s">
        <v>606</v>
      </c>
      <c r="E67" s="9" t="s">
        <v>34</v>
      </c>
      <c r="F67" s="5" t="s">
        <v>607</v>
      </c>
      <c r="G67" s="5">
        <v>1736</v>
      </c>
      <c r="H67" s="5">
        <v>10</v>
      </c>
      <c r="I67" s="5">
        <v>2</v>
      </c>
      <c r="J67" s="5">
        <v>1</v>
      </c>
      <c r="K67" s="5">
        <v>0</v>
      </c>
      <c r="L67" s="5">
        <v>2</v>
      </c>
      <c r="M67" s="5">
        <v>72.7</v>
      </c>
      <c r="N67" s="5">
        <v>1.4</v>
      </c>
      <c r="O67" s="5">
        <v>2</v>
      </c>
      <c r="P67" s="5">
        <v>6.82</v>
      </c>
    </row>
    <row r="68" spans="2:16" x14ac:dyDescent="0.25">
      <c r="B68" s="5">
        <v>386</v>
      </c>
      <c r="D68" s="5" t="s">
        <v>1005</v>
      </c>
      <c r="E68" s="5" t="str">
        <f t="shared" ref="E68:E78" si="2">TRIM(LEFT(D68,SEARCH(" ",D68,SEARCH(" ",D68)+1)))</f>
        <v>Christian Clemens</v>
      </c>
      <c r="F68" s="5" t="s">
        <v>874</v>
      </c>
      <c r="G68" s="5">
        <v>188</v>
      </c>
      <c r="H68" s="5">
        <v>0</v>
      </c>
      <c r="I68" s="5">
        <v>0</v>
      </c>
      <c r="J68" s="5">
        <v>0</v>
      </c>
      <c r="K68" s="5">
        <v>0</v>
      </c>
      <c r="L68" s="5">
        <v>1.3</v>
      </c>
      <c r="M68" s="5">
        <v>77.099999999999994</v>
      </c>
      <c r="N68" s="5">
        <v>0</v>
      </c>
      <c r="O68" s="5">
        <v>0</v>
      </c>
      <c r="P68" s="5">
        <v>6.34</v>
      </c>
    </row>
    <row r="69" spans="2:16" x14ac:dyDescent="0.25">
      <c r="B69" s="5">
        <v>165</v>
      </c>
      <c r="D69" s="5" t="s">
        <v>863</v>
      </c>
      <c r="E69" s="5" t="str">
        <f t="shared" si="2"/>
        <v>Christian Clemens</v>
      </c>
      <c r="F69" s="5" t="s">
        <v>864</v>
      </c>
      <c r="G69" s="5">
        <v>792</v>
      </c>
      <c r="H69" s="5">
        <v>1</v>
      </c>
      <c r="I69" s="5">
        <v>1</v>
      </c>
      <c r="J69" s="5">
        <v>2</v>
      </c>
      <c r="K69" s="5">
        <v>0</v>
      </c>
      <c r="L69" s="5">
        <v>1</v>
      </c>
      <c r="M69" s="5">
        <v>71</v>
      </c>
      <c r="N69" s="5">
        <v>0.3</v>
      </c>
      <c r="O69" s="5">
        <v>1</v>
      </c>
      <c r="P69" s="5">
        <v>6.84</v>
      </c>
    </row>
    <row r="70" spans="2:16" x14ac:dyDescent="0.25">
      <c r="B70" s="5">
        <v>366</v>
      </c>
      <c r="D70" s="5" t="s">
        <v>772</v>
      </c>
      <c r="E70" s="5" t="str">
        <f t="shared" si="2"/>
        <v>Christian Günter</v>
      </c>
      <c r="F70" s="5" t="s">
        <v>440</v>
      </c>
      <c r="G70" s="5">
        <v>2606</v>
      </c>
      <c r="H70" s="5">
        <v>0</v>
      </c>
      <c r="I70" s="5">
        <v>2</v>
      </c>
      <c r="J70" s="5">
        <v>5</v>
      </c>
      <c r="K70" s="5">
        <v>1</v>
      </c>
      <c r="L70" s="5">
        <v>0.5</v>
      </c>
      <c r="M70" s="5">
        <v>72.3</v>
      </c>
      <c r="N70" s="5">
        <v>0.5</v>
      </c>
      <c r="O70" s="5">
        <v>1</v>
      </c>
      <c r="P70" s="5">
        <v>6.41</v>
      </c>
    </row>
    <row r="71" spans="2:16" x14ac:dyDescent="0.25">
      <c r="B71" s="5">
        <v>278</v>
      </c>
      <c r="D71" s="5" t="s">
        <v>922</v>
      </c>
      <c r="E71" s="5" t="str">
        <f t="shared" si="2"/>
        <v>Christian Mathenia</v>
      </c>
      <c r="F71" s="5">
        <v>13</v>
      </c>
      <c r="G71" s="5">
        <v>1170</v>
      </c>
      <c r="H71" s="5">
        <v>0</v>
      </c>
      <c r="I71" s="5">
        <v>0</v>
      </c>
      <c r="J71" s="5">
        <v>1</v>
      </c>
      <c r="K71" s="5">
        <v>0</v>
      </c>
      <c r="L71" s="5">
        <v>0</v>
      </c>
      <c r="M71" s="5">
        <v>45.3</v>
      </c>
      <c r="N71" s="5">
        <v>0.5</v>
      </c>
      <c r="O71" s="5">
        <v>0</v>
      </c>
      <c r="P71" s="5">
        <v>6.6</v>
      </c>
    </row>
    <row r="72" spans="2:16" x14ac:dyDescent="0.25">
      <c r="B72" s="5">
        <v>163</v>
      </c>
      <c r="D72" s="5" t="s">
        <v>601</v>
      </c>
      <c r="E72" s="5" t="str">
        <f t="shared" si="2"/>
        <v>Christian Pulisic</v>
      </c>
      <c r="F72" s="5" t="s">
        <v>602</v>
      </c>
      <c r="G72" s="5">
        <v>1473</v>
      </c>
      <c r="H72" s="5">
        <v>3</v>
      </c>
      <c r="I72" s="5">
        <v>6</v>
      </c>
      <c r="J72" s="5">
        <v>1</v>
      </c>
      <c r="K72" s="5">
        <v>0</v>
      </c>
      <c r="L72" s="5">
        <v>1</v>
      </c>
      <c r="M72" s="5">
        <v>73.099999999999994</v>
      </c>
      <c r="N72" s="5">
        <v>0.7</v>
      </c>
      <c r="O72" s="5">
        <v>0</v>
      </c>
      <c r="P72" s="5">
        <v>6.84</v>
      </c>
    </row>
    <row r="73" spans="2:16" x14ac:dyDescent="0.25">
      <c r="B73" s="5">
        <v>124</v>
      </c>
      <c r="D73" s="5" t="s">
        <v>841</v>
      </c>
      <c r="E73" s="5" t="str">
        <f t="shared" si="2"/>
        <v>Christian Träsch</v>
      </c>
      <c r="F73" s="5" t="s">
        <v>842</v>
      </c>
      <c r="G73" s="5">
        <v>696</v>
      </c>
      <c r="H73" s="5">
        <v>0</v>
      </c>
      <c r="I73" s="5">
        <v>1</v>
      </c>
      <c r="J73" s="5">
        <v>0</v>
      </c>
      <c r="K73" s="5">
        <v>0</v>
      </c>
      <c r="L73" s="5">
        <v>0.5</v>
      </c>
      <c r="M73" s="5">
        <v>71.3</v>
      </c>
      <c r="N73" s="5">
        <v>0.9</v>
      </c>
      <c r="O73" s="5">
        <v>1</v>
      </c>
      <c r="P73" s="5">
        <v>6.94</v>
      </c>
    </row>
    <row r="74" spans="2:16" x14ac:dyDescent="0.25">
      <c r="B74" s="5">
        <v>368</v>
      </c>
      <c r="D74" s="5" t="s">
        <v>990</v>
      </c>
      <c r="E74" s="5" t="str">
        <f t="shared" si="2"/>
        <v>Christoph Janker</v>
      </c>
      <c r="F74" s="5" t="s">
        <v>886</v>
      </c>
      <c r="G74" s="5">
        <v>1087</v>
      </c>
      <c r="H74" s="5">
        <v>0</v>
      </c>
      <c r="I74" s="5">
        <v>0</v>
      </c>
      <c r="J74" s="5">
        <v>4</v>
      </c>
      <c r="K74" s="5">
        <v>0</v>
      </c>
      <c r="L74" s="5">
        <v>0.1</v>
      </c>
      <c r="M74" s="5">
        <v>84.2</v>
      </c>
      <c r="N74" s="5">
        <v>1.8</v>
      </c>
      <c r="O74" s="5">
        <v>1</v>
      </c>
      <c r="P74" s="5">
        <v>6.4</v>
      </c>
    </row>
    <row r="75" spans="2:16" x14ac:dyDescent="0.25">
      <c r="B75" s="5">
        <v>89</v>
      </c>
      <c r="D75" s="5" t="s">
        <v>522</v>
      </c>
      <c r="E75" s="5" t="str">
        <f t="shared" si="2"/>
        <v>Christoph Kramer</v>
      </c>
      <c r="F75" s="5" t="s">
        <v>465</v>
      </c>
      <c r="G75" s="5">
        <v>1874</v>
      </c>
      <c r="H75" s="5">
        <v>0</v>
      </c>
      <c r="I75" s="5">
        <v>4</v>
      </c>
      <c r="J75" s="5">
        <v>4</v>
      </c>
      <c r="K75" s="5">
        <v>1</v>
      </c>
      <c r="L75" s="5">
        <v>0.1</v>
      </c>
      <c r="M75" s="5">
        <v>84.7</v>
      </c>
      <c r="N75" s="5">
        <v>2.2999999999999998</v>
      </c>
      <c r="O75" s="5">
        <v>3</v>
      </c>
      <c r="P75" s="5">
        <v>7.02</v>
      </c>
    </row>
    <row r="76" spans="2:16" x14ac:dyDescent="0.25">
      <c r="B76" s="5">
        <v>323</v>
      </c>
      <c r="D76" s="5" t="s">
        <v>747</v>
      </c>
      <c r="E76" s="5" t="str">
        <f t="shared" si="2"/>
        <v>Claudio Pizarro</v>
      </c>
      <c r="F76" s="5" t="s">
        <v>561</v>
      </c>
      <c r="G76" s="5">
        <v>854</v>
      </c>
      <c r="H76" s="5">
        <v>1</v>
      </c>
      <c r="I76" s="5">
        <v>1</v>
      </c>
      <c r="J76" s="5">
        <v>1</v>
      </c>
      <c r="K76" s="5">
        <v>0</v>
      </c>
      <c r="L76" s="5">
        <v>1.1000000000000001</v>
      </c>
      <c r="M76" s="5">
        <v>65.599999999999994</v>
      </c>
      <c r="N76" s="5">
        <v>1.6</v>
      </c>
      <c r="O76" s="5">
        <v>0</v>
      </c>
      <c r="P76" s="5">
        <v>6.51</v>
      </c>
    </row>
    <row r="77" spans="2:16" x14ac:dyDescent="0.25">
      <c r="B77" s="5">
        <v>376</v>
      </c>
      <c r="D77" s="5" t="s">
        <v>996</v>
      </c>
      <c r="E77" s="5" t="str">
        <f t="shared" si="2"/>
        <v>Cléber Hamburger</v>
      </c>
      <c r="F77" s="5">
        <v>5</v>
      </c>
      <c r="G77" s="5">
        <v>326</v>
      </c>
      <c r="H77" s="5">
        <v>0</v>
      </c>
      <c r="I77" s="5">
        <v>0</v>
      </c>
      <c r="J77" s="5">
        <v>1</v>
      </c>
      <c r="K77" s="5">
        <v>1</v>
      </c>
      <c r="L77" s="5">
        <v>0</v>
      </c>
      <c r="M77" s="5">
        <v>70.3</v>
      </c>
      <c r="N77" s="5">
        <v>2.6</v>
      </c>
      <c r="O77" s="5">
        <v>0</v>
      </c>
      <c r="P77" s="5">
        <v>6.38</v>
      </c>
    </row>
    <row r="78" spans="2:16" x14ac:dyDescent="0.25">
      <c r="B78" s="5">
        <v>221</v>
      </c>
      <c r="D78" s="5" t="s">
        <v>654</v>
      </c>
      <c r="E78" s="5" t="str">
        <f t="shared" si="2"/>
        <v>Clemens Fritz</v>
      </c>
      <c r="F78" s="5" t="s">
        <v>448</v>
      </c>
      <c r="G78" s="5">
        <v>1300</v>
      </c>
      <c r="H78" s="5">
        <v>0</v>
      </c>
      <c r="I78" s="5">
        <v>3</v>
      </c>
      <c r="J78" s="5">
        <v>5</v>
      </c>
      <c r="K78" s="5">
        <v>0</v>
      </c>
      <c r="L78" s="5">
        <v>0.3</v>
      </c>
      <c r="M78" s="5">
        <v>71.2</v>
      </c>
      <c r="N78" s="5">
        <v>1.3</v>
      </c>
      <c r="O78" s="5">
        <v>0</v>
      </c>
      <c r="P78" s="5">
        <v>6.72</v>
      </c>
    </row>
    <row r="79" spans="2:16" x14ac:dyDescent="0.25">
      <c r="B79" s="5">
        <v>160</v>
      </c>
      <c r="D79" s="5" t="s">
        <v>858</v>
      </c>
      <c r="E79" s="9" t="s">
        <v>357</v>
      </c>
      <c r="F79" s="5" t="s">
        <v>859</v>
      </c>
      <c r="G79" s="5">
        <v>539</v>
      </c>
      <c r="H79" s="5">
        <v>1</v>
      </c>
      <c r="I79" s="5">
        <v>0</v>
      </c>
      <c r="J79" s="5">
        <v>1</v>
      </c>
      <c r="K79" s="5">
        <v>0</v>
      </c>
      <c r="L79" s="5">
        <v>1.1000000000000001</v>
      </c>
      <c r="M79" s="5">
        <v>75.5</v>
      </c>
      <c r="N79" s="5">
        <v>0.9</v>
      </c>
      <c r="O79" s="5">
        <v>1</v>
      </c>
      <c r="P79" s="5">
        <v>6.85</v>
      </c>
    </row>
    <row r="80" spans="2:16" x14ac:dyDescent="0.25">
      <c r="B80" s="5">
        <v>65</v>
      </c>
      <c r="D80" s="5" t="s">
        <v>501</v>
      </c>
      <c r="E80" s="5" t="str">
        <f t="shared" ref="E80:E92" si="3">TRIM(LEFT(D80,SEARCH(" ",D80,SEARCH(" ",D80)+1)))</f>
        <v>Daniel Baier</v>
      </c>
      <c r="F80" s="5">
        <v>26</v>
      </c>
      <c r="G80" s="5">
        <v>2309</v>
      </c>
      <c r="H80" s="5">
        <v>1</v>
      </c>
      <c r="I80" s="5">
        <v>3</v>
      </c>
      <c r="J80" s="5">
        <v>4</v>
      </c>
      <c r="K80" s="5">
        <v>0</v>
      </c>
      <c r="L80" s="5">
        <v>0.9</v>
      </c>
      <c r="M80" s="5">
        <v>73.3</v>
      </c>
      <c r="N80" s="5">
        <v>1.3</v>
      </c>
      <c r="O80" s="5">
        <v>2</v>
      </c>
      <c r="P80" s="5">
        <v>7.07</v>
      </c>
    </row>
    <row r="81" spans="2:16" x14ac:dyDescent="0.25">
      <c r="B81" s="5">
        <v>185</v>
      </c>
      <c r="D81" s="5" t="s">
        <v>621</v>
      </c>
      <c r="E81" s="5" t="str">
        <f t="shared" si="3"/>
        <v>Daniel Brosinski</v>
      </c>
      <c r="F81" s="5" t="s">
        <v>511</v>
      </c>
      <c r="G81" s="5">
        <v>2363</v>
      </c>
      <c r="H81" s="5">
        <v>1</v>
      </c>
      <c r="I81" s="5">
        <v>2</v>
      </c>
      <c r="J81" s="5">
        <v>6</v>
      </c>
      <c r="K81" s="5">
        <v>0</v>
      </c>
      <c r="L81" s="5">
        <v>1.2</v>
      </c>
      <c r="M81" s="5">
        <v>71.2</v>
      </c>
      <c r="N81" s="5">
        <v>1.5</v>
      </c>
      <c r="O81" s="5">
        <v>1</v>
      </c>
      <c r="P81" s="5">
        <v>6.79</v>
      </c>
    </row>
    <row r="82" spans="2:16" x14ac:dyDescent="0.25">
      <c r="B82" s="5">
        <v>126</v>
      </c>
      <c r="D82" s="5" t="s">
        <v>843</v>
      </c>
      <c r="E82" s="5" t="str">
        <f t="shared" si="3"/>
        <v>Daniel Caligiuri</v>
      </c>
      <c r="F82" s="5" t="s">
        <v>844</v>
      </c>
      <c r="G82" s="5">
        <v>1112</v>
      </c>
      <c r="H82" s="5">
        <v>2</v>
      </c>
      <c r="I82" s="5">
        <v>3</v>
      </c>
      <c r="J82" s="5">
        <v>0</v>
      </c>
      <c r="K82" s="5">
        <v>0</v>
      </c>
      <c r="L82" s="5">
        <v>1.1000000000000001</v>
      </c>
      <c r="M82" s="5">
        <v>76.099999999999994</v>
      </c>
      <c r="N82" s="5">
        <v>1.3</v>
      </c>
      <c r="O82" s="5">
        <v>0</v>
      </c>
      <c r="P82" s="5">
        <v>6.93</v>
      </c>
    </row>
    <row r="83" spans="2:16" x14ac:dyDescent="0.25">
      <c r="B83" s="5">
        <v>167</v>
      </c>
      <c r="D83" s="5" t="s">
        <v>866</v>
      </c>
      <c r="E83" s="5" t="str">
        <f t="shared" si="3"/>
        <v>Daniel Caligiuri</v>
      </c>
      <c r="F83" s="5" t="s">
        <v>867</v>
      </c>
      <c r="G83" s="5">
        <v>1112</v>
      </c>
      <c r="H83" s="5">
        <v>2</v>
      </c>
      <c r="I83" s="5">
        <v>1</v>
      </c>
      <c r="J83" s="5">
        <v>2</v>
      </c>
      <c r="K83" s="5">
        <v>0</v>
      </c>
      <c r="L83" s="5">
        <v>1.3</v>
      </c>
      <c r="M83" s="5">
        <v>74.3</v>
      </c>
      <c r="N83" s="5">
        <v>1.3</v>
      </c>
      <c r="O83" s="5">
        <v>2</v>
      </c>
      <c r="P83" s="5">
        <v>6.83</v>
      </c>
    </row>
    <row r="84" spans="2:16" x14ac:dyDescent="0.25">
      <c r="B84" s="5">
        <v>287</v>
      </c>
      <c r="D84" s="5" t="s">
        <v>717</v>
      </c>
      <c r="E84" s="5" t="str">
        <f t="shared" si="3"/>
        <v>Daniel Didavi</v>
      </c>
      <c r="F84" s="5" t="s">
        <v>718</v>
      </c>
      <c r="G84" s="5">
        <v>992</v>
      </c>
      <c r="H84" s="5">
        <v>4</v>
      </c>
      <c r="I84" s="5">
        <v>2</v>
      </c>
      <c r="J84" s="5">
        <v>0</v>
      </c>
      <c r="K84" s="5">
        <v>0</v>
      </c>
      <c r="L84" s="5">
        <v>1.6</v>
      </c>
      <c r="M84" s="5">
        <v>78.099999999999994</v>
      </c>
      <c r="N84" s="5">
        <v>0.7</v>
      </c>
      <c r="O84" s="5">
        <v>0</v>
      </c>
      <c r="P84" s="5">
        <v>6.57</v>
      </c>
    </row>
    <row r="85" spans="2:16" x14ac:dyDescent="0.25">
      <c r="B85" s="5">
        <v>335</v>
      </c>
      <c r="D85" s="5" t="s">
        <v>961</v>
      </c>
      <c r="E85" s="5" t="str">
        <f t="shared" si="3"/>
        <v>Daniel Heuer</v>
      </c>
      <c r="F85" s="5" t="s">
        <v>826</v>
      </c>
      <c r="G85" s="5">
        <v>485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67.7</v>
      </c>
      <c r="N85" s="5">
        <v>0.2</v>
      </c>
      <c r="O85" s="5">
        <v>0</v>
      </c>
      <c r="P85" s="5">
        <v>6.48</v>
      </c>
    </row>
    <row r="86" spans="2:16" x14ac:dyDescent="0.25">
      <c r="B86" s="5">
        <v>385</v>
      </c>
      <c r="D86" s="5" t="s">
        <v>1003</v>
      </c>
      <c r="E86" s="5" t="str">
        <f t="shared" si="3"/>
        <v>Danny Blum</v>
      </c>
      <c r="F86" s="5" t="s">
        <v>1004</v>
      </c>
      <c r="G86" s="5">
        <v>440</v>
      </c>
      <c r="H86" s="5">
        <v>0</v>
      </c>
      <c r="I86" s="5">
        <v>1</v>
      </c>
      <c r="J86" s="5">
        <v>0</v>
      </c>
      <c r="K86" s="5">
        <v>0</v>
      </c>
      <c r="L86" s="5">
        <v>1.6</v>
      </c>
      <c r="M86" s="5">
        <v>67.8</v>
      </c>
      <c r="N86" s="5">
        <v>0.7</v>
      </c>
      <c r="O86" s="5">
        <v>0</v>
      </c>
      <c r="P86" s="5">
        <v>6.34</v>
      </c>
    </row>
    <row r="87" spans="2:16" x14ac:dyDescent="0.25">
      <c r="B87" s="5">
        <v>304</v>
      </c>
      <c r="D87" s="5" t="s">
        <v>937</v>
      </c>
      <c r="E87" s="5" t="str">
        <f t="shared" si="3"/>
        <v>Danny da</v>
      </c>
      <c r="F87" s="5" t="s">
        <v>869</v>
      </c>
      <c r="G87" s="5">
        <v>91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71.599999999999994</v>
      </c>
      <c r="N87" s="5">
        <v>2.5</v>
      </c>
      <c r="O87" s="5">
        <v>0</v>
      </c>
      <c r="P87" s="5">
        <v>6.54</v>
      </c>
    </row>
    <row r="88" spans="2:16" x14ac:dyDescent="0.25">
      <c r="B88" s="5">
        <v>99</v>
      </c>
      <c r="D88" s="5" t="s">
        <v>535</v>
      </c>
      <c r="E88" s="5" t="str">
        <f t="shared" si="3"/>
        <v>Danny Latza</v>
      </c>
      <c r="F88" s="5" t="s">
        <v>536</v>
      </c>
      <c r="G88" s="5">
        <v>1580</v>
      </c>
      <c r="H88" s="5">
        <v>4</v>
      </c>
      <c r="I88" s="5">
        <v>0</v>
      </c>
      <c r="J88" s="5">
        <v>6</v>
      </c>
      <c r="K88" s="5">
        <v>0</v>
      </c>
      <c r="L88" s="5">
        <v>1.3</v>
      </c>
      <c r="M88" s="5">
        <v>76.400000000000006</v>
      </c>
      <c r="N88" s="5">
        <v>2.8</v>
      </c>
      <c r="O88" s="5">
        <v>1</v>
      </c>
      <c r="P88" s="5">
        <v>6.99</v>
      </c>
    </row>
    <row r="89" spans="2:16" x14ac:dyDescent="0.25">
      <c r="B89" s="5">
        <v>187</v>
      </c>
      <c r="D89" s="5" t="s">
        <v>624</v>
      </c>
      <c r="E89" s="5" t="str">
        <f t="shared" si="3"/>
        <v>Darío Lezcano</v>
      </c>
      <c r="F89" s="5" t="s">
        <v>625</v>
      </c>
      <c r="G89" s="5">
        <v>2429</v>
      </c>
      <c r="H89" s="5">
        <v>6</v>
      </c>
      <c r="I89" s="5">
        <v>3</v>
      </c>
      <c r="J89" s="5">
        <v>3</v>
      </c>
      <c r="K89" s="5">
        <v>0</v>
      </c>
      <c r="L89" s="5">
        <v>1.7</v>
      </c>
      <c r="M89" s="5">
        <v>72.599999999999994</v>
      </c>
      <c r="N89" s="5">
        <v>3</v>
      </c>
      <c r="O89" s="5">
        <v>1</v>
      </c>
      <c r="P89" s="5">
        <v>6.79</v>
      </c>
    </row>
    <row r="90" spans="2:16" x14ac:dyDescent="0.25">
      <c r="B90" s="5">
        <v>68</v>
      </c>
      <c r="D90" s="5" t="s">
        <v>506</v>
      </c>
      <c r="E90" s="5" t="str">
        <f t="shared" si="3"/>
        <v>David Abraham</v>
      </c>
      <c r="F90" s="5">
        <v>29</v>
      </c>
      <c r="G90" s="5">
        <v>2495</v>
      </c>
      <c r="H90" s="5">
        <v>1</v>
      </c>
      <c r="I90" s="5">
        <v>2</v>
      </c>
      <c r="J90" s="5">
        <v>5</v>
      </c>
      <c r="K90" s="5">
        <v>1</v>
      </c>
      <c r="L90" s="5">
        <v>0.5</v>
      </c>
      <c r="M90" s="5">
        <v>83</v>
      </c>
      <c r="N90" s="5">
        <v>2.9</v>
      </c>
      <c r="O90" s="5">
        <v>4</v>
      </c>
      <c r="P90" s="5">
        <v>7.07</v>
      </c>
    </row>
    <row r="91" spans="2:16" x14ac:dyDescent="0.25">
      <c r="B91" s="5">
        <v>50</v>
      </c>
      <c r="D91" s="5" t="s">
        <v>480</v>
      </c>
      <c r="E91" s="5" t="str">
        <f t="shared" si="3"/>
        <v>David Alaba</v>
      </c>
      <c r="F91" s="5" t="s">
        <v>450</v>
      </c>
      <c r="G91" s="5">
        <v>2418</v>
      </c>
      <c r="H91" s="5">
        <v>4</v>
      </c>
      <c r="I91" s="5">
        <v>4</v>
      </c>
      <c r="J91" s="5">
        <v>1</v>
      </c>
      <c r="K91" s="5">
        <v>0</v>
      </c>
      <c r="L91" s="5">
        <v>1</v>
      </c>
      <c r="M91" s="5">
        <v>88.3</v>
      </c>
      <c r="N91" s="5">
        <v>0.7</v>
      </c>
      <c r="O91" s="5">
        <v>1</v>
      </c>
      <c r="P91" s="5">
        <v>7.15</v>
      </c>
    </row>
    <row r="92" spans="2:16" x14ac:dyDescent="0.25">
      <c r="B92" s="5">
        <v>380</v>
      </c>
      <c r="D92" s="5" t="s">
        <v>780</v>
      </c>
      <c r="E92" s="5" t="str">
        <f t="shared" si="3"/>
        <v>Davie Selke</v>
      </c>
      <c r="F92" s="5" t="s">
        <v>781</v>
      </c>
      <c r="G92" s="5">
        <v>429</v>
      </c>
      <c r="H92" s="5">
        <v>4</v>
      </c>
      <c r="I92" s="5">
        <v>1</v>
      </c>
      <c r="J92" s="5">
        <v>3</v>
      </c>
      <c r="K92" s="5">
        <v>0</v>
      </c>
      <c r="L92" s="5">
        <v>0.7</v>
      </c>
      <c r="M92" s="5">
        <v>60.7</v>
      </c>
      <c r="N92" s="5">
        <v>1.6</v>
      </c>
      <c r="O92" s="5">
        <v>1</v>
      </c>
      <c r="P92" s="5">
        <v>6.37</v>
      </c>
    </row>
    <row r="93" spans="2:16" x14ac:dyDescent="0.25">
      <c r="B93" s="5">
        <v>191</v>
      </c>
      <c r="D93" s="5" t="s">
        <v>875</v>
      </c>
      <c r="E93" s="9" t="s">
        <v>352</v>
      </c>
      <c r="F93" s="5" t="s">
        <v>842</v>
      </c>
      <c r="G93" s="5">
        <v>576</v>
      </c>
      <c r="H93" s="5">
        <v>0</v>
      </c>
      <c r="I93" s="5">
        <v>0</v>
      </c>
      <c r="J93" s="5">
        <v>3</v>
      </c>
      <c r="K93" s="5">
        <v>0</v>
      </c>
      <c r="L93" s="5">
        <v>0.1</v>
      </c>
      <c r="M93" s="5">
        <v>77.3</v>
      </c>
      <c r="N93" s="5">
        <v>2.8</v>
      </c>
      <c r="O93" s="5">
        <v>0</v>
      </c>
      <c r="P93" s="5">
        <v>6.78</v>
      </c>
    </row>
    <row r="94" spans="2:16" x14ac:dyDescent="0.25">
      <c r="B94" s="5">
        <v>370</v>
      </c>
      <c r="D94" s="5" t="s">
        <v>991</v>
      </c>
      <c r="E94" s="5" t="str">
        <f t="shared" ref="E94:E113" si="4">TRIM(LEFT(D94,SEARCH(" ",D94,SEARCH(" ",D94)+1)))</f>
        <v>Dennis Aogo</v>
      </c>
      <c r="F94" s="5" t="s">
        <v>907</v>
      </c>
      <c r="G94" s="5">
        <v>288</v>
      </c>
      <c r="H94" s="5">
        <v>0</v>
      </c>
      <c r="I94" s="5">
        <v>1</v>
      </c>
      <c r="J94" s="5">
        <v>1</v>
      </c>
      <c r="K94" s="5">
        <v>0</v>
      </c>
      <c r="L94" s="5">
        <v>0</v>
      </c>
      <c r="M94" s="5">
        <v>82.4</v>
      </c>
      <c r="N94" s="5">
        <v>0.6</v>
      </c>
      <c r="O94" s="5">
        <v>0</v>
      </c>
      <c r="P94" s="5">
        <v>6.4</v>
      </c>
    </row>
    <row r="95" spans="2:16" x14ac:dyDescent="0.25">
      <c r="B95" s="5">
        <v>313</v>
      </c>
      <c r="D95" s="5" t="s">
        <v>740</v>
      </c>
      <c r="E95" s="5" t="str">
        <f t="shared" si="4"/>
        <v>Dennis Diekmeier</v>
      </c>
      <c r="F95" s="5" t="s">
        <v>557</v>
      </c>
      <c r="G95" s="5">
        <v>1783</v>
      </c>
      <c r="H95" s="5">
        <v>0</v>
      </c>
      <c r="I95" s="5">
        <v>1</v>
      </c>
      <c r="J95" s="5">
        <v>5</v>
      </c>
      <c r="K95" s="5">
        <v>1</v>
      </c>
      <c r="L95" s="5">
        <v>0.2</v>
      </c>
      <c r="M95" s="5">
        <v>62.6</v>
      </c>
      <c r="N95" s="5">
        <v>1</v>
      </c>
      <c r="O95" s="5">
        <v>0</v>
      </c>
      <c r="P95" s="5">
        <v>6.53</v>
      </c>
    </row>
    <row r="96" spans="2:16" x14ac:dyDescent="0.25">
      <c r="B96" s="5">
        <v>414</v>
      </c>
      <c r="D96" s="5" t="s">
        <v>1031</v>
      </c>
      <c r="E96" s="5" t="str">
        <f t="shared" si="4"/>
        <v>Denys Oliinyk</v>
      </c>
      <c r="F96" s="5" t="s">
        <v>1032</v>
      </c>
      <c r="G96" s="5">
        <v>37</v>
      </c>
      <c r="H96" s="5">
        <v>1</v>
      </c>
      <c r="I96" s="5">
        <v>0</v>
      </c>
      <c r="J96" s="5">
        <v>0</v>
      </c>
      <c r="K96" s="5">
        <v>0</v>
      </c>
      <c r="L96" s="5">
        <v>0.3</v>
      </c>
      <c r="M96" s="5">
        <v>73.3</v>
      </c>
      <c r="N96" s="5">
        <v>0</v>
      </c>
      <c r="O96" s="5">
        <v>0</v>
      </c>
      <c r="P96" s="5">
        <v>6.26</v>
      </c>
    </row>
    <row r="97" spans="2:16" x14ac:dyDescent="0.25">
      <c r="B97" s="5">
        <v>339</v>
      </c>
      <c r="D97" s="5" t="s">
        <v>962</v>
      </c>
      <c r="E97" s="5" t="str">
        <f t="shared" si="4"/>
        <v>Diego Benaglio</v>
      </c>
      <c r="F97" s="5">
        <v>14</v>
      </c>
      <c r="G97" s="5">
        <v>1260</v>
      </c>
      <c r="H97" s="5">
        <v>0</v>
      </c>
      <c r="I97" s="5">
        <v>0</v>
      </c>
      <c r="J97" s="5">
        <v>1</v>
      </c>
      <c r="K97" s="5">
        <v>0</v>
      </c>
      <c r="L97" s="5">
        <v>0</v>
      </c>
      <c r="M97" s="5">
        <v>56.5</v>
      </c>
      <c r="N97" s="5">
        <v>0.2</v>
      </c>
      <c r="O97" s="5">
        <v>0</v>
      </c>
      <c r="P97" s="5">
        <v>6.47</v>
      </c>
    </row>
    <row r="98" spans="2:16" x14ac:dyDescent="0.25">
      <c r="B98" s="5">
        <v>44</v>
      </c>
      <c r="D98" s="5" t="s">
        <v>475</v>
      </c>
      <c r="E98" s="5" t="str">
        <f t="shared" si="4"/>
        <v>Diego Demme</v>
      </c>
      <c r="F98" s="5">
        <v>31</v>
      </c>
      <c r="G98" s="5">
        <v>2782</v>
      </c>
      <c r="H98" s="5">
        <v>1</v>
      </c>
      <c r="I98" s="5">
        <v>3</v>
      </c>
      <c r="J98" s="5">
        <v>4</v>
      </c>
      <c r="K98" s="5">
        <v>0</v>
      </c>
      <c r="L98" s="5">
        <v>0.5</v>
      </c>
      <c r="M98" s="5">
        <v>78.900000000000006</v>
      </c>
      <c r="N98" s="5">
        <v>0.9</v>
      </c>
      <c r="O98" s="5">
        <v>1</v>
      </c>
      <c r="P98" s="5">
        <v>7.17</v>
      </c>
    </row>
    <row r="99" spans="2:16" x14ac:dyDescent="0.25">
      <c r="B99" s="5">
        <v>461</v>
      </c>
      <c r="D99" s="5" t="s">
        <v>1087</v>
      </c>
      <c r="E99" s="5" t="str">
        <f t="shared" si="4"/>
        <v>Djibril Sow</v>
      </c>
      <c r="F99" s="5" t="s">
        <v>828</v>
      </c>
      <c r="G99" s="5">
        <v>1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6</v>
      </c>
    </row>
    <row r="100" spans="2:16" x14ac:dyDescent="0.25">
      <c r="B100" s="5">
        <v>297</v>
      </c>
      <c r="D100" s="5" t="s">
        <v>934</v>
      </c>
      <c r="E100" s="5" t="str">
        <f t="shared" si="4"/>
        <v>Dominic Maroh</v>
      </c>
      <c r="F100" s="5" t="s">
        <v>935</v>
      </c>
      <c r="G100" s="5">
        <v>644</v>
      </c>
      <c r="H100" s="5">
        <v>0</v>
      </c>
      <c r="I100" s="5">
        <v>0</v>
      </c>
      <c r="J100" s="5">
        <v>3</v>
      </c>
      <c r="K100" s="5">
        <v>0</v>
      </c>
      <c r="L100" s="5">
        <v>0.3</v>
      </c>
      <c r="M100" s="5">
        <v>85.2</v>
      </c>
      <c r="N100" s="5">
        <v>1.3</v>
      </c>
      <c r="O100" s="5">
        <v>0</v>
      </c>
      <c r="P100" s="5">
        <v>6.56</v>
      </c>
    </row>
    <row r="101" spans="2:16" x14ac:dyDescent="0.25">
      <c r="B101" s="5">
        <v>361</v>
      </c>
      <c r="D101" s="5" t="s">
        <v>767</v>
      </c>
      <c r="E101" s="5" t="str">
        <f t="shared" si="4"/>
        <v>Dominik Kaiser</v>
      </c>
      <c r="F101" s="5" t="s">
        <v>768</v>
      </c>
      <c r="G101" s="5">
        <v>928</v>
      </c>
      <c r="H101" s="5">
        <v>1</v>
      </c>
      <c r="I101" s="5">
        <v>0</v>
      </c>
      <c r="J101" s="5">
        <v>1</v>
      </c>
      <c r="K101" s="5">
        <v>0</v>
      </c>
      <c r="L101" s="5">
        <v>0.6</v>
      </c>
      <c r="M101" s="5">
        <v>71.3</v>
      </c>
      <c r="N101" s="5">
        <v>0.5</v>
      </c>
      <c r="O101" s="5">
        <v>1</v>
      </c>
      <c r="P101" s="5">
        <v>6.42</v>
      </c>
    </row>
    <row r="102" spans="2:16" x14ac:dyDescent="0.25">
      <c r="B102" s="5">
        <v>110</v>
      </c>
      <c r="D102" s="5" t="s">
        <v>552</v>
      </c>
      <c r="E102" s="5" t="str">
        <f t="shared" si="4"/>
        <v>Dominik Kohr</v>
      </c>
      <c r="F102" s="5" t="s">
        <v>407</v>
      </c>
      <c r="G102" s="5">
        <v>1875</v>
      </c>
      <c r="H102" s="5">
        <v>2</v>
      </c>
      <c r="I102" s="5">
        <v>0</v>
      </c>
      <c r="J102" s="5">
        <v>12</v>
      </c>
      <c r="K102" s="5">
        <v>1</v>
      </c>
      <c r="L102" s="5">
        <v>1.1000000000000001</v>
      </c>
      <c r="M102" s="5">
        <v>73.7</v>
      </c>
      <c r="N102" s="5">
        <v>1.9</v>
      </c>
      <c r="O102" s="5">
        <v>1</v>
      </c>
      <c r="P102" s="5">
        <v>6.96</v>
      </c>
    </row>
    <row r="103" spans="2:16" x14ac:dyDescent="0.25">
      <c r="B103" s="5">
        <v>451</v>
      </c>
      <c r="D103" s="5" t="s">
        <v>1076</v>
      </c>
      <c r="E103" s="5" t="str">
        <f t="shared" si="4"/>
        <v>Dominik Stroh-Engel</v>
      </c>
      <c r="F103" s="5" t="s">
        <v>1048</v>
      </c>
      <c r="G103" s="5">
        <v>42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47.1</v>
      </c>
      <c r="N103" s="5">
        <v>1.5</v>
      </c>
      <c r="O103" s="5">
        <v>0</v>
      </c>
      <c r="P103" s="5">
        <v>6.07</v>
      </c>
    </row>
    <row r="104" spans="2:16" x14ac:dyDescent="0.25">
      <c r="B104" s="5">
        <v>116</v>
      </c>
      <c r="D104" s="5" t="s">
        <v>558</v>
      </c>
      <c r="E104" s="5" t="str">
        <f t="shared" si="4"/>
        <v>Dominique Heintz</v>
      </c>
      <c r="F104" s="5" t="s">
        <v>559</v>
      </c>
      <c r="G104" s="5">
        <v>2684</v>
      </c>
      <c r="H104" s="5">
        <v>0</v>
      </c>
      <c r="I104" s="5">
        <v>0</v>
      </c>
      <c r="J104" s="5">
        <v>7</v>
      </c>
      <c r="K104" s="5">
        <v>0</v>
      </c>
      <c r="L104" s="5">
        <v>0.2</v>
      </c>
      <c r="M104" s="5">
        <v>81.5</v>
      </c>
      <c r="N104" s="5">
        <v>2.2999999999999998</v>
      </c>
      <c r="O104" s="5">
        <v>0</v>
      </c>
      <c r="P104" s="5">
        <v>6.95</v>
      </c>
    </row>
    <row r="105" spans="2:16" x14ac:dyDescent="0.25">
      <c r="B105" s="5">
        <v>175</v>
      </c>
      <c r="D105" s="5" t="s">
        <v>611</v>
      </c>
      <c r="E105" s="5" t="str">
        <f t="shared" si="4"/>
        <v>Dong-Won Ji</v>
      </c>
      <c r="F105" s="5" t="s">
        <v>612</v>
      </c>
      <c r="G105" s="5">
        <v>2294</v>
      </c>
      <c r="H105" s="5">
        <v>3</v>
      </c>
      <c r="I105" s="5">
        <v>2</v>
      </c>
      <c r="J105" s="5">
        <v>4</v>
      </c>
      <c r="K105" s="5">
        <v>0</v>
      </c>
      <c r="L105" s="5">
        <v>1.4</v>
      </c>
      <c r="M105" s="5">
        <v>68.099999999999994</v>
      </c>
      <c r="N105" s="5">
        <v>3.7</v>
      </c>
      <c r="O105" s="5">
        <v>1</v>
      </c>
      <c r="P105" s="5">
        <v>6.81</v>
      </c>
    </row>
    <row r="106" spans="2:16" x14ac:dyDescent="0.25">
      <c r="B106" s="5">
        <v>398</v>
      </c>
      <c r="D106" s="5" t="s">
        <v>1018</v>
      </c>
      <c r="E106" s="5" t="str">
        <f t="shared" si="4"/>
        <v>Donis Avdijaj</v>
      </c>
      <c r="F106" s="5" t="s">
        <v>1019</v>
      </c>
      <c r="G106" s="5">
        <v>217</v>
      </c>
      <c r="H106" s="5">
        <v>1</v>
      </c>
      <c r="I106" s="5">
        <v>0</v>
      </c>
      <c r="J106" s="5">
        <v>1</v>
      </c>
      <c r="K106" s="5">
        <v>0</v>
      </c>
      <c r="L106" s="5">
        <v>1.4</v>
      </c>
      <c r="M106" s="5">
        <v>70.7</v>
      </c>
      <c r="N106" s="5">
        <v>0.1</v>
      </c>
      <c r="O106" s="5">
        <v>0</v>
      </c>
      <c r="P106" s="5">
        <v>6.3</v>
      </c>
    </row>
    <row r="107" spans="2:16" x14ac:dyDescent="0.25">
      <c r="B107" s="5">
        <v>43</v>
      </c>
      <c r="D107" s="5" t="s">
        <v>473</v>
      </c>
      <c r="E107" s="5" t="str">
        <f t="shared" si="4"/>
        <v>Douglas Costa</v>
      </c>
      <c r="F107" s="5" t="s">
        <v>474</v>
      </c>
      <c r="G107" s="5">
        <v>1374</v>
      </c>
      <c r="H107" s="5">
        <v>4</v>
      </c>
      <c r="I107" s="5">
        <v>3</v>
      </c>
      <c r="J107" s="5">
        <v>2</v>
      </c>
      <c r="K107" s="5">
        <v>0</v>
      </c>
      <c r="L107" s="5">
        <v>1.9</v>
      </c>
      <c r="M107" s="5">
        <v>80.2</v>
      </c>
      <c r="N107" s="5">
        <v>0.1</v>
      </c>
      <c r="O107" s="5">
        <v>0</v>
      </c>
      <c r="P107" s="5">
        <v>7.17</v>
      </c>
    </row>
    <row r="108" spans="2:16" x14ac:dyDescent="0.25">
      <c r="B108" s="5">
        <v>176</v>
      </c>
      <c r="D108" s="5" t="s">
        <v>613</v>
      </c>
      <c r="E108" s="5" t="str">
        <f t="shared" si="4"/>
        <v>Douglas Santos</v>
      </c>
      <c r="F108" s="5" t="s">
        <v>614</v>
      </c>
      <c r="G108" s="5">
        <v>1712</v>
      </c>
      <c r="H108" s="5">
        <v>0</v>
      </c>
      <c r="I108" s="5">
        <v>0</v>
      </c>
      <c r="J108" s="5">
        <v>4</v>
      </c>
      <c r="K108" s="5">
        <v>0</v>
      </c>
      <c r="L108" s="5">
        <v>0.4</v>
      </c>
      <c r="M108" s="5">
        <v>68</v>
      </c>
      <c r="N108" s="5">
        <v>1.6</v>
      </c>
      <c r="O108" s="5">
        <v>1</v>
      </c>
      <c r="P108" s="5">
        <v>6.81</v>
      </c>
    </row>
    <row r="109" spans="2:16" x14ac:dyDescent="0.25">
      <c r="B109" s="5">
        <v>390</v>
      </c>
      <c r="D109" s="5" t="s">
        <v>1006</v>
      </c>
      <c r="E109" s="5" t="str">
        <f t="shared" si="4"/>
        <v>Dzenis Burnic</v>
      </c>
      <c r="F109" s="5">
        <v>1</v>
      </c>
      <c r="G109" s="5">
        <v>90</v>
      </c>
      <c r="H109" s="5">
        <v>0</v>
      </c>
      <c r="I109" s="5">
        <v>0</v>
      </c>
      <c r="J109" s="5">
        <v>1</v>
      </c>
      <c r="K109" s="5">
        <v>0</v>
      </c>
      <c r="L109" s="5">
        <v>0</v>
      </c>
      <c r="M109" s="5">
        <v>80.3</v>
      </c>
      <c r="N109" s="5">
        <v>1</v>
      </c>
      <c r="O109" s="5">
        <v>0</v>
      </c>
      <c r="P109" s="5">
        <v>6.33</v>
      </c>
    </row>
    <row r="110" spans="2:16" x14ac:dyDescent="0.25">
      <c r="B110" s="5">
        <v>426</v>
      </c>
      <c r="D110" s="5" t="s">
        <v>1045</v>
      </c>
      <c r="E110" s="5" t="str">
        <f t="shared" si="4"/>
        <v>Eduardo Vargas</v>
      </c>
      <c r="F110" s="5" t="s">
        <v>1046</v>
      </c>
      <c r="G110" s="5">
        <v>96</v>
      </c>
      <c r="H110" s="5">
        <v>0</v>
      </c>
      <c r="I110" s="5">
        <v>0</v>
      </c>
      <c r="J110" s="5">
        <v>1</v>
      </c>
      <c r="K110" s="5">
        <v>0</v>
      </c>
      <c r="L110" s="5">
        <v>0.6</v>
      </c>
      <c r="M110" s="5">
        <v>79.5</v>
      </c>
      <c r="N110" s="5">
        <v>0.8</v>
      </c>
      <c r="O110" s="5">
        <v>0</v>
      </c>
      <c r="P110" s="5">
        <v>6.21</v>
      </c>
    </row>
    <row r="111" spans="2:16" x14ac:dyDescent="0.25">
      <c r="B111" s="5">
        <v>3</v>
      </c>
      <c r="D111" s="5" t="s">
        <v>408</v>
      </c>
      <c r="E111" s="5" t="str">
        <f t="shared" si="4"/>
        <v>Emil Forsberg</v>
      </c>
      <c r="F111" s="5" t="s">
        <v>409</v>
      </c>
      <c r="G111" s="5">
        <v>2259</v>
      </c>
      <c r="H111" s="5">
        <v>8</v>
      </c>
      <c r="I111" s="5">
        <v>18</v>
      </c>
      <c r="J111" s="5">
        <v>1</v>
      </c>
      <c r="K111" s="5">
        <v>1</v>
      </c>
      <c r="L111" s="5">
        <v>1.7</v>
      </c>
      <c r="M111" s="5">
        <v>76</v>
      </c>
      <c r="N111" s="5">
        <v>0.6</v>
      </c>
      <c r="O111" s="5">
        <v>9</v>
      </c>
      <c r="P111" s="5">
        <v>7.73</v>
      </c>
    </row>
    <row r="112" spans="2:16" x14ac:dyDescent="0.25">
      <c r="B112" s="5">
        <v>277</v>
      </c>
      <c r="D112" s="5" t="s">
        <v>921</v>
      </c>
      <c r="E112" s="5" t="str">
        <f t="shared" si="4"/>
        <v>Emir Spahic</v>
      </c>
      <c r="F112" s="5" t="s">
        <v>899</v>
      </c>
      <c r="G112" s="5">
        <v>777</v>
      </c>
      <c r="H112" s="5">
        <v>0</v>
      </c>
      <c r="I112" s="5">
        <v>0</v>
      </c>
      <c r="J112" s="5">
        <v>3</v>
      </c>
      <c r="K112" s="5">
        <v>0</v>
      </c>
      <c r="L112" s="5">
        <v>0.3</v>
      </c>
      <c r="M112" s="5">
        <v>75.099999999999994</v>
      </c>
      <c r="N112" s="5">
        <v>3</v>
      </c>
      <c r="O112" s="5">
        <v>0</v>
      </c>
      <c r="P112" s="5">
        <v>6.6</v>
      </c>
    </row>
    <row r="113" spans="2:16" x14ac:dyDescent="0.25">
      <c r="B113" s="5">
        <v>228</v>
      </c>
      <c r="D113" s="5" t="s">
        <v>894</v>
      </c>
      <c r="E113" s="5" t="str">
        <f t="shared" si="4"/>
        <v>Emre Mor</v>
      </c>
      <c r="F113" s="5" t="s">
        <v>895</v>
      </c>
      <c r="G113" s="5">
        <v>476</v>
      </c>
      <c r="H113" s="5">
        <v>1</v>
      </c>
      <c r="I113" s="5">
        <v>2</v>
      </c>
      <c r="J113" s="5">
        <v>0</v>
      </c>
      <c r="K113" s="5">
        <v>1</v>
      </c>
      <c r="L113" s="5">
        <v>0.8</v>
      </c>
      <c r="M113" s="5">
        <v>75</v>
      </c>
      <c r="N113" s="5">
        <v>0.3</v>
      </c>
      <c r="O113" s="5">
        <v>0</v>
      </c>
      <c r="P113" s="5">
        <v>6.71</v>
      </c>
    </row>
    <row r="114" spans="2:16" x14ac:dyDescent="0.25">
      <c r="B114" s="5">
        <v>105</v>
      </c>
      <c r="D114" s="5" t="s">
        <v>545</v>
      </c>
      <c r="E114" s="9" t="s">
        <v>123</v>
      </c>
      <c r="F114" s="5" t="s">
        <v>546</v>
      </c>
      <c r="G114" s="5">
        <v>1689</v>
      </c>
      <c r="H114" s="5">
        <v>3</v>
      </c>
      <c r="I114" s="5">
        <v>4</v>
      </c>
      <c r="J114" s="5">
        <v>1</v>
      </c>
      <c r="K114" s="5">
        <v>0</v>
      </c>
      <c r="L114" s="5">
        <v>2.1</v>
      </c>
      <c r="M114" s="5">
        <v>73.3</v>
      </c>
      <c r="N114" s="5">
        <v>2.7</v>
      </c>
      <c r="O114" s="5">
        <v>0</v>
      </c>
      <c r="P114" s="5">
        <v>6.96</v>
      </c>
    </row>
    <row r="115" spans="2:16" x14ac:dyDescent="0.25">
      <c r="B115" s="5">
        <v>164</v>
      </c>
      <c r="D115" s="5" t="s">
        <v>861</v>
      </c>
      <c r="E115" s="5" t="str">
        <f t="shared" ref="E115:E140" si="5">TRIM(LEFT(D115,SEARCH(" ",D115,SEARCH(" ",D115)+1)))</f>
        <v>Erik Durm</v>
      </c>
      <c r="F115" s="5" t="s">
        <v>862</v>
      </c>
      <c r="G115" s="5">
        <v>930</v>
      </c>
      <c r="H115" s="5">
        <v>0</v>
      </c>
      <c r="I115" s="5">
        <v>2</v>
      </c>
      <c r="J115" s="5">
        <v>1</v>
      </c>
      <c r="K115" s="5">
        <v>0</v>
      </c>
      <c r="L115" s="5">
        <v>0.8</v>
      </c>
      <c r="M115" s="5">
        <v>73.099999999999994</v>
      </c>
      <c r="N115" s="5">
        <v>0.9</v>
      </c>
      <c r="O115" s="5">
        <v>0</v>
      </c>
      <c r="P115" s="5">
        <v>6.84</v>
      </c>
    </row>
    <row r="116" spans="2:16" x14ac:dyDescent="0.25">
      <c r="B116" s="5">
        <v>182</v>
      </c>
      <c r="D116" s="5" t="s">
        <v>619</v>
      </c>
      <c r="E116" s="5" t="str">
        <f t="shared" si="5"/>
        <v>Ermin Bicakcic</v>
      </c>
      <c r="F116" s="5" t="s">
        <v>620</v>
      </c>
      <c r="G116" s="5">
        <v>962</v>
      </c>
      <c r="H116" s="5">
        <v>1</v>
      </c>
      <c r="I116" s="5">
        <v>0</v>
      </c>
      <c r="J116" s="5">
        <v>4</v>
      </c>
      <c r="K116" s="5">
        <v>0</v>
      </c>
      <c r="L116" s="5">
        <v>0.5</v>
      </c>
      <c r="M116" s="5">
        <v>88.8</v>
      </c>
      <c r="N116" s="5">
        <v>2.2000000000000002</v>
      </c>
      <c r="O116" s="5">
        <v>0</v>
      </c>
      <c r="P116" s="5">
        <v>6.79</v>
      </c>
    </row>
    <row r="117" spans="2:16" x14ac:dyDescent="0.25">
      <c r="B117" s="5">
        <v>330</v>
      </c>
      <c r="D117" s="5" t="s">
        <v>958</v>
      </c>
      <c r="E117" s="5" t="str">
        <f t="shared" si="5"/>
        <v>Eugen Polanski</v>
      </c>
      <c r="F117" s="5" t="s">
        <v>948</v>
      </c>
      <c r="G117" s="5">
        <v>632</v>
      </c>
      <c r="H117" s="5">
        <v>0</v>
      </c>
      <c r="I117" s="5">
        <v>0</v>
      </c>
      <c r="J117" s="5">
        <v>1</v>
      </c>
      <c r="K117" s="5">
        <v>0</v>
      </c>
      <c r="L117" s="5">
        <v>0.4</v>
      </c>
      <c r="M117" s="5">
        <v>88.9</v>
      </c>
      <c r="N117" s="5">
        <v>0.9</v>
      </c>
      <c r="O117" s="5">
        <v>0</v>
      </c>
      <c r="P117" s="5">
        <v>6.5</v>
      </c>
    </row>
    <row r="118" spans="2:16" x14ac:dyDescent="0.25">
      <c r="B118" s="5">
        <v>245</v>
      </c>
      <c r="D118" s="5" t="s">
        <v>677</v>
      </c>
      <c r="E118" s="5" t="str">
        <f t="shared" si="5"/>
        <v>Fabian Frei</v>
      </c>
      <c r="F118" s="5" t="s">
        <v>569</v>
      </c>
      <c r="G118" s="5">
        <v>1578</v>
      </c>
      <c r="H118" s="5">
        <v>0</v>
      </c>
      <c r="I118" s="5">
        <v>1</v>
      </c>
      <c r="J118" s="5">
        <v>3</v>
      </c>
      <c r="K118" s="5">
        <v>0</v>
      </c>
      <c r="L118" s="5">
        <v>0.7</v>
      </c>
      <c r="M118" s="5">
        <v>75.099999999999994</v>
      </c>
      <c r="N118" s="5">
        <v>1.1000000000000001</v>
      </c>
      <c r="O118" s="5">
        <v>0</v>
      </c>
      <c r="P118" s="5">
        <v>6.67</v>
      </c>
    </row>
    <row r="119" spans="2:16" x14ac:dyDescent="0.25">
      <c r="B119" s="5">
        <v>259</v>
      </c>
      <c r="D119" s="5" t="s">
        <v>692</v>
      </c>
      <c r="E119" s="5" t="str">
        <f t="shared" si="5"/>
        <v>Fabian Holland</v>
      </c>
      <c r="F119" s="5" t="s">
        <v>462</v>
      </c>
      <c r="G119" s="5">
        <v>2259</v>
      </c>
      <c r="H119" s="5">
        <v>0</v>
      </c>
      <c r="I119" s="5">
        <v>0</v>
      </c>
      <c r="J119" s="5">
        <v>2</v>
      </c>
      <c r="K119" s="5">
        <v>0</v>
      </c>
      <c r="L119" s="5">
        <v>0.1</v>
      </c>
      <c r="M119" s="5">
        <v>66.5</v>
      </c>
      <c r="N119" s="5">
        <v>0.9</v>
      </c>
      <c r="O119" s="5">
        <v>0</v>
      </c>
      <c r="P119" s="5">
        <v>6.65</v>
      </c>
    </row>
    <row r="120" spans="2:16" x14ac:dyDescent="0.25">
      <c r="B120" s="5">
        <v>264</v>
      </c>
      <c r="D120" s="5" t="s">
        <v>697</v>
      </c>
      <c r="E120" s="5" t="str">
        <f t="shared" si="5"/>
        <v>Fabian Johnson</v>
      </c>
      <c r="F120" s="5" t="s">
        <v>698</v>
      </c>
      <c r="G120" s="5">
        <v>1177</v>
      </c>
      <c r="H120" s="5">
        <v>3</v>
      </c>
      <c r="I120" s="5">
        <v>2</v>
      </c>
      <c r="J120" s="5">
        <v>1</v>
      </c>
      <c r="K120" s="5">
        <v>0</v>
      </c>
      <c r="L120" s="5">
        <v>1.1000000000000001</v>
      </c>
      <c r="M120" s="5">
        <v>71.900000000000006</v>
      </c>
      <c r="N120" s="5">
        <v>1.1000000000000001</v>
      </c>
      <c r="O120" s="5">
        <v>2</v>
      </c>
      <c r="P120" s="5">
        <v>6.64</v>
      </c>
    </row>
    <row r="121" spans="2:16" x14ac:dyDescent="0.25">
      <c r="B121" s="5">
        <v>149</v>
      </c>
      <c r="D121" s="5" t="s">
        <v>588</v>
      </c>
      <c r="E121" s="5" t="str">
        <f t="shared" si="5"/>
        <v>Fabian Lustenberger</v>
      </c>
      <c r="F121" s="5" t="s">
        <v>471</v>
      </c>
      <c r="G121" s="5">
        <v>1500</v>
      </c>
      <c r="H121" s="5">
        <v>0</v>
      </c>
      <c r="I121" s="5">
        <v>1</v>
      </c>
      <c r="J121" s="5">
        <v>1</v>
      </c>
      <c r="K121" s="5">
        <v>0</v>
      </c>
      <c r="L121" s="5">
        <v>0.1</v>
      </c>
      <c r="M121" s="5">
        <v>81.900000000000006</v>
      </c>
      <c r="N121" s="5">
        <v>1.4</v>
      </c>
      <c r="O121" s="5">
        <v>0</v>
      </c>
      <c r="P121" s="5">
        <v>6.88</v>
      </c>
    </row>
    <row r="122" spans="2:16" x14ac:dyDescent="0.25">
      <c r="B122" s="5">
        <v>407</v>
      </c>
      <c r="D122" s="5" t="s">
        <v>1025</v>
      </c>
      <c r="E122" s="5" t="str">
        <f t="shared" si="5"/>
        <v>Fabian Reese</v>
      </c>
      <c r="F122" s="5" t="s">
        <v>881</v>
      </c>
      <c r="G122" s="5">
        <v>73</v>
      </c>
      <c r="H122" s="5">
        <v>0</v>
      </c>
      <c r="I122" s="5">
        <v>0</v>
      </c>
      <c r="J122" s="5">
        <v>0</v>
      </c>
      <c r="K122" s="5">
        <v>0</v>
      </c>
      <c r="L122" s="5">
        <v>0.7</v>
      </c>
      <c r="M122" s="5">
        <v>65</v>
      </c>
      <c r="N122" s="5">
        <v>2</v>
      </c>
      <c r="O122" s="5">
        <v>0</v>
      </c>
      <c r="P122" s="5">
        <v>6.27</v>
      </c>
    </row>
    <row r="123" spans="2:16" x14ac:dyDescent="0.25">
      <c r="B123" s="5">
        <v>383</v>
      </c>
      <c r="D123" s="5" t="s">
        <v>1000</v>
      </c>
      <c r="E123" s="5" t="str">
        <f t="shared" si="5"/>
        <v>Fabian Schär</v>
      </c>
      <c r="F123" s="5" t="s">
        <v>1001</v>
      </c>
      <c r="G123" s="5">
        <v>284</v>
      </c>
      <c r="H123" s="5">
        <v>0</v>
      </c>
      <c r="I123" s="5">
        <v>0</v>
      </c>
      <c r="J123" s="5">
        <v>2</v>
      </c>
      <c r="K123" s="5">
        <v>0</v>
      </c>
      <c r="L123" s="5">
        <v>0.3</v>
      </c>
      <c r="M123" s="5">
        <v>84.6</v>
      </c>
      <c r="N123" s="5">
        <v>0.7</v>
      </c>
      <c r="O123" s="5">
        <v>0</v>
      </c>
      <c r="P123" s="5">
        <v>6.35</v>
      </c>
    </row>
    <row r="124" spans="2:16" x14ac:dyDescent="0.25">
      <c r="B124" s="5">
        <v>139</v>
      </c>
      <c r="D124" s="5" t="s">
        <v>852</v>
      </c>
      <c r="E124" s="5" t="str">
        <f t="shared" si="5"/>
        <v>Fabio Coltorti</v>
      </c>
      <c r="F124" s="5">
        <v>1</v>
      </c>
      <c r="G124" s="5">
        <v>90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73.5</v>
      </c>
      <c r="N124" s="5">
        <v>2</v>
      </c>
      <c r="O124" s="5">
        <v>0</v>
      </c>
      <c r="P124" s="5">
        <v>6.9</v>
      </c>
    </row>
    <row r="125" spans="2:16" x14ac:dyDescent="0.25">
      <c r="B125" s="5">
        <v>473</v>
      </c>
      <c r="D125" s="5" t="s">
        <v>1099</v>
      </c>
      <c r="E125" s="5" t="str">
        <f t="shared" si="5"/>
        <v>Fallou Diagne</v>
      </c>
      <c r="F125" s="5">
        <v>2</v>
      </c>
      <c r="G125" s="5">
        <v>136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75.900000000000006</v>
      </c>
      <c r="N125" s="5">
        <v>0</v>
      </c>
      <c r="O125" s="5">
        <v>0</v>
      </c>
      <c r="P125" s="5">
        <v>5.84</v>
      </c>
    </row>
    <row r="126" spans="2:16" x14ac:dyDescent="0.25">
      <c r="B126" s="5">
        <v>381</v>
      </c>
      <c r="D126" s="5" t="s">
        <v>999</v>
      </c>
      <c r="E126" s="5" t="str">
        <f t="shared" si="5"/>
        <v>Federico Palacios</v>
      </c>
      <c r="F126" s="5" t="s">
        <v>987</v>
      </c>
      <c r="G126" s="5">
        <v>55</v>
      </c>
      <c r="H126" s="5">
        <v>0</v>
      </c>
      <c r="I126" s="5">
        <v>0</v>
      </c>
      <c r="J126" s="5">
        <v>0</v>
      </c>
      <c r="K126" s="5">
        <v>0</v>
      </c>
      <c r="L126" s="5">
        <v>1</v>
      </c>
      <c r="M126" s="5">
        <v>43.8</v>
      </c>
      <c r="N126" s="5">
        <v>0.5</v>
      </c>
      <c r="O126" s="5">
        <v>0</v>
      </c>
      <c r="P126" s="5">
        <v>6.36</v>
      </c>
    </row>
    <row r="127" spans="2:16" x14ac:dyDescent="0.25">
      <c r="B127" s="5">
        <v>274</v>
      </c>
      <c r="D127" s="5" t="s">
        <v>919</v>
      </c>
      <c r="E127" s="5" t="str">
        <f t="shared" si="5"/>
        <v>Felix Passlack</v>
      </c>
      <c r="F127" s="5" t="s">
        <v>920</v>
      </c>
      <c r="G127" s="5">
        <v>534</v>
      </c>
      <c r="H127" s="5">
        <v>0</v>
      </c>
      <c r="I127" s="5">
        <v>0</v>
      </c>
      <c r="J127" s="5">
        <v>1</v>
      </c>
      <c r="K127" s="5">
        <v>0</v>
      </c>
      <c r="L127" s="5">
        <v>0.3</v>
      </c>
      <c r="M127" s="5">
        <v>89.6</v>
      </c>
      <c r="N127" s="5">
        <v>0.4</v>
      </c>
      <c r="O127" s="5">
        <v>0</v>
      </c>
      <c r="P127" s="5">
        <v>6.62</v>
      </c>
    </row>
    <row r="128" spans="2:16" x14ac:dyDescent="0.25">
      <c r="B128" s="5">
        <v>148</v>
      </c>
      <c r="D128" s="5" t="s">
        <v>856</v>
      </c>
      <c r="E128" s="5" t="str">
        <f t="shared" si="5"/>
        <v>Felix Platte</v>
      </c>
      <c r="F128" s="5" t="s">
        <v>857</v>
      </c>
      <c r="G128" s="5">
        <v>469</v>
      </c>
      <c r="H128" s="5">
        <v>2</v>
      </c>
      <c r="I128" s="5">
        <v>1</v>
      </c>
      <c r="J128" s="5">
        <v>1</v>
      </c>
      <c r="K128" s="5">
        <v>0</v>
      </c>
      <c r="L128" s="5">
        <v>1.3</v>
      </c>
      <c r="M128" s="5">
        <v>60</v>
      </c>
      <c r="N128" s="5">
        <v>4.0999999999999996</v>
      </c>
      <c r="O128" s="5">
        <v>0</v>
      </c>
      <c r="P128" s="5">
        <v>6.88</v>
      </c>
    </row>
    <row r="129" spans="2:16" x14ac:dyDescent="0.25">
      <c r="B129" s="5">
        <v>248</v>
      </c>
      <c r="D129" s="5" t="s">
        <v>678</v>
      </c>
      <c r="E129" s="5" t="str">
        <f t="shared" si="5"/>
        <v>Felix Wiedwald</v>
      </c>
      <c r="F129" s="5" t="s">
        <v>649</v>
      </c>
      <c r="G129" s="5">
        <v>2118</v>
      </c>
      <c r="H129" s="5">
        <v>0</v>
      </c>
      <c r="I129" s="5">
        <v>0</v>
      </c>
      <c r="J129" s="5">
        <v>2</v>
      </c>
      <c r="K129" s="5">
        <v>0</v>
      </c>
      <c r="L129" s="5">
        <v>0</v>
      </c>
      <c r="M129" s="5">
        <v>52.2</v>
      </c>
      <c r="N129" s="5">
        <v>0.2</v>
      </c>
      <c r="O129" s="5">
        <v>1</v>
      </c>
      <c r="P129" s="5">
        <v>6.67</v>
      </c>
    </row>
    <row r="130" spans="2:16" x14ac:dyDescent="0.25">
      <c r="B130" s="5">
        <v>178</v>
      </c>
      <c r="D130" s="5" t="s">
        <v>616</v>
      </c>
      <c r="E130" s="5" t="str">
        <f t="shared" si="5"/>
        <v>Filip Kostic</v>
      </c>
      <c r="F130" s="5" t="s">
        <v>413</v>
      </c>
      <c r="G130" s="5">
        <v>2442</v>
      </c>
      <c r="H130" s="5">
        <v>3</v>
      </c>
      <c r="I130" s="5">
        <v>2</v>
      </c>
      <c r="J130" s="5">
        <v>5</v>
      </c>
      <c r="K130" s="5">
        <v>0</v>
      </c>
      <c r="L130" s="5">
        <v>1.7</v>
      </c>
      <c r="M130" s="5">
        <v>64.8</v>
      </c>
      <c r="N130" s="5">
        <v>1</v>
      </c>
      <c r="O130" s="5">
        <v>1</v>
      </c>
      <c r="P130" s="5">
        <v>6.8</v>
      </c>
    </row>
    <row r="131" spans="2:16" x14ac:dyDescent="0.25">
      <c r="B131" s="5">
        <v>456</v>
      </c>
      <c r="D131" s="5" t="s">
        <v>1081</v>
      </c>
      <c r="E131" s="5" t="str">
        <f t="shared" si="5"/>
        <v>Filip Mladenovic</v>
      </c>
      <c r="F131" s="5" t="s">
        <v>987</v>
      </c>
      <c r="G131" s="5">
        <v>9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100</v>
      </c>
      <c r="N131" s="5">
        <v>0</v>
      </c>
      <c r="O131" s="5">
        <v>0</v>
      </c>
      <c r="P131" s="5">
        <v>6.02</v>
      </c>
    </row>
    <row r="132" spans="2:16" x14ac:dyDescent="0.25">
      <c r="B132" s="5">
        <v>82</v>
      </c>
      <c r="D132" s="5" t="s">
        <v>518</v>
      </c>
      <c r="E132" s="5" t="str">
        <f t="shared" si="5"/>
        <v>Fin Bartels</v>
      </c>
      <c r="F132" s="5" t="s">
        <v>519</v>
      </c>
      <c r="G132" s="5">
        <v>2134</v>
      </c>
      <c r="H132" s="5">
        <v>7</v>
      </c>
      <c r="I132" s="5">
        <v>7</v>
      </c>
      <c r="J132" s="5">
        <v>3</v>
      </c>
      <c r="K132" s="5">
        <v>0</v>
      </c>
      <c r="L132" s="5">
        <v>1.4</v>
      </c>
      <c r="M132" s="5">
        <v>74.599999999999994</v>
      </c>
      <c r="N132" s="5">
        <v>0.6</v>
      </c>
      <c r="O132" s="5">
        <v>2</v>
      </c>
      <c r="P132" s="5">
        <v>7.04</v>
      </c>
    </row>
    <row r="133" spans="2:16" x14ac:dyDescent="0.25">
      <c r="B133" s="5">
        <v>462</v>
      </c>
      <c r="D133" s="5" t="s">
        <v>1088</v>
      </c>
      <c r="E133" s="5" t="str">
        <f t="shared" si="5"/>
        <v>Finn Porath</v>
      </c>
      <c r="F133" s="5" t="s">
        <v>828</v>
      </c>
      <c r="G133" s="5">
        <v>1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6</v>
      </c>
    </row>
    <row r="134" spans="2:16" x14ac:dyDescent="0.25">
      <c r="B134" s="5">
        <v>92</v>
      </c>
      <c r="D134" s="5" t="s">
        <v>526</v>
      </c>
      <c r="E134" s="5" t="str">
        <f t="shared" si="5"/>
        <v>Florent Hadergjonaj</v>
      </c>
      <c r="F134" s="5">
        <v>24</v>
      </c>
      <c r="G134" s="5">
        <v>2132</v>
      </c>
      <c r="H134" s="5">
        <v>1</v>
      </c>
      <c r="I134" s="5">
        <v>2</v>
      </c>
      <c r="J134" s="5">
        <v>6</v>
      </c>
      <c r="K134" s="5">
        <v>0</v>
      </c>
      <c r="L134" s="5">
        <v>0.4</v>
      </c>
      <c r="M134" s="5">
        <v>54.5</v>
      </c>
      <c r="N134" s="5">
        <v>2</v>
      </c>
      <c r="O134" s="5">
        <v>1</v>
      </c>
      <c r="P134" s="5">
        <v>7.01</v>
      </c>
    </row>
    <row r="135" spans="2:16" x14ac:dyDescent="0.25">
      <c r="B135" s="5">
        <v>467</v>
      </c>
      <c r="D135" s="5" t="s">
        <v>1093</v>
      </c>
      <c r="E135" s="5" t="str">
        <f t="shared" si="5"/>
        <v>Florian Baak</v>
      </c>
      <c r="F135" s="5" t="s">
        <v>987</v>
      </c>
      <c r="G135" s="5">
        <v>12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66.7</v>
      </c>
      <c r="N135" s="5">
        <v>0</v>
      </c>
      <c r="O135" s="5">
        <v>0</v>
      </c>
      <c r="P135" s="5">
        <v>5.96</v>
      </c>
    </row>
    <row r="136" spans="2:16" x14ac:dyDescent="0.25">
      <c r="B136" s="5">
        <v>174</v>
      </c>
      <c r="D136" s="5" t="s">
        <v>610</v>
      </c>
      <c r="E136" s="5" t="str">
        <f t="shared" si="5"/>
        <v>Florian Grillitsch</v>
      </c>
      <c r="F136" s="5" t="s">
        <v>580</v>
      </c>
      <c r="G136" s="5">
        <v>1649</v>
      </c>
      <c r="H136" s="5">
        <v>2</v>
      </c>
      <c r="I136" s="5">
        <v>0</v>
      </c>
      <c r="J136" s="5">
        <v>4</v>
      </c>
      <c r="K136" s="5">
        <v>0</v>
      </c>
      <c r="L136" s="5">
        <v>0.8</v>
      </c>
      <c r="M136" s="5">
        <v>79.8</v>
      </c>
      <c r="N136" s="5">
        <v>1.6</v>
      </c>
      <c r="O136" s="5">
        <v>0</v>
      </c>
      <c r="P136" s="5">
        <v>6.81</v>
      </c>
    </row>
    <row r="137" spans="2:16" x14ac:dyDescent="0.25">
      <c r="B137" s="5">
        <v>137</v>
      </c>
      <c r="D137" s="5" t="s">
        <v>850</v>
      </c>
      <c r="E137" s="5" t="str">
        <f t="shared" si="5"/>
        <v>Florian Jungwirth</v>
      </c>
      <c r="F137" s="5" t="s">
        <v>851</v>
      </c>
      <c r="G137" s="5">
        <v>1143</v>
      </c>
      <c r="H137" s="5">
        <v>0</v>
      </c>
      <c r="I137" s="5">
        <v>0</v>
      </c>
      <c r="J137" s="5">
        <v>2</v>
      </c>
      <c r="K137" s="5">
        <v>0</v>
      </c>
      <c r="L137" s="5">
        <v>0.6</v>
      </c>
      <c r="M137" s="5">
        <v>65.099999999999994</v>
      </c>
      <c r="N137" s="5">
        <v>2.2999999999999998</v>
      </c>
      <c r="O137" s="5">
        <v>2</v>
      </c>
      <c r="P137" s="5">
        <v>6.91</v>
      </c>
    </row>
    <row r="138" spans="2:16" x14ac:dyDescent="0.25">
      <c r="B138" s="5">
        <v>314</v>
      </c>
      <c r="D138" s="5" t="s">
        <v>945</v>
      </c>
      <c r="E138" s="5" t="str">
        <f t="shared" si="5"/>
        <v>Florian Kainz</v>
      </c>
      <c r="F138" s="5" t="s">
        <v>946</v>
      </c>
      <c r="G138" s="5">
        <v>302</v>
      </c>
      <c r="H138" s="5">
        <v>2</v>
      </c>
      <c r="I138" s="5">
        <v>3</v>
      </c>
      <c r="J138" s="5">
        <v>0</v>
      </c>
      <c r="K138" s="5">
        <v>0</v>
      </c>
      <c r="L138" s="5">
        <v>0.1</v>
      </c>
      <c r="M138" s="5">
        <v>79.7</v>
      </c>
      <c r="N138" s="5">
        <v>0.4</v>
      </c>
      <c r="O138" s="5">
        <v>0</v>
      </c>
      <c r="P138" s="5">
        <v>6.53</v>
      </c>
    </row>
    <row r="139" spans="2:16" x14ac:dyDescent="0.25">
      <c r="B139" s="5">
        <v>171</v>
      </c>
      <c r="D139" s="5" t="s">
        <v>605</v>
      </c>
      <c r="E139" s="5" t="str">
        <f t="shared" si="5"/>
        <v>Florian Niederlechner</v>
      </c>
      <c r="F139" s="5" t="s">
        <v>482</v>
      </c>
      <c r="G139" s="5">
        <v>2334</v>
      </c>
      <c r="H139" s="5">
        <v>11</v>
      </c>
      <c r="I139" s="5">
        <v>2</v>
      </c>
      <c r="J139" s="5">
        <v>4</v>
      </c>
      <c r="K139" s="5">
        <v>0</v>
      </c>
      <c r="L139" s="5">
        <v>2.2000000000000002</v>
      </c>
      <c r="M139" s="5">
        <v>67.2</v>
      </c>
      <c r="N139" s="5">
        <v>1.7</v>
      </c>
      <c r="O139" s="5">
        <v>2</v>
      </c>
      <c r="P139" s="5">
        <v>6.82</v>
      </c>
    </row>
    <row r="140" spans="2:16" x14ac:dyDescent="0.25">
      <c r="B140" s="5">
        <v>14</v>
      </c>
      <c r="D140" s="5" t="s">
        <v>436</v>
      </c>
      <c r="E140" s="5" t="str">
        <f t="shared" si="5"/>
        <v>Franck Ribéry</v>
      </c>
      <c r="F140" s="5" t="s">
        <v>437</v>
      </c>
      <c r="G140" s="5">
        <v>1234</v>
      </c>
      <c r="H140" s="5">
        <v>4</v>
      </c>
      <c r="I140" s="5">
        <v>11</v>
      </c>
      <c r="J140" s="5">
        <v>2</v>
      </c>
      <c r="K140" s="5">
        <v>0</v>
      </c>
      <c r="L140" s="5">
        <v>1</v>
      </c>
      <c r="M140" s="5">
        <v>83.7</v>
      </c>
      <c r="N140" s="5">
        <v>0.4</v>
      </c>
      <c r="O140" s="5">
        <v>1</v>
      </c>
      <c r="P140" s="5">
        <v>7.39</v>
      </c>
    </row>
    <row r="141" spans="2:16" x14ac:dyDescent="0.25">
      <c r="B141" s="5">
        <v>358</v>
      </c>
      <c r="D141" s="5" t="s">
        <v>980</v>
      </c>
      <c r="E141" t="s">
        <v>199</v>
      </c>
      <c r="F141" s="5" t="s">
        <v>981</v>
      </c>
      <c r="G141" s="5">
        <v>318</v>
      </c>
      <c r="H141" s="5">
        <v>0</v>
      </c>
      <c r="I141" s="5">
        <v>2</v>
      </c>
      <c r="J141" s="5">
        <v>2</v>
      </c>
      <c r="K141" s="5">
        <v>0</v>
      </c>
      <c r="L141" s="5">
        <v>0.5</v>
      </c>
      <c r="M141" s="5">
        <v>63.5</v>
      </c>
      <c r="N141" s="5">
        <v>1.7</v>
      </c>
      <c r="O141" s="5">
        <v>0</v>
      </c>
      <c r="P141" s="5">
        <v>6.43</v>
      </c>
    </row>
    <row r="142" spans="2:16" x14ac:dyDescent="0.25">
      <c r="B142" s="5">
        <v>18</v>
      </c>
      <c r="D142" s="5" t="s">
        <v>439</v>
      </c>
      <c r="E142" s="5" t="str">
        <f t="shared" ref="E142:E147" si="6">TRIM(LEFT(D142,SEARCH(" ",D142,SEARCH(" ",D142)+1)))</f>
        <v>Frederik Sörensen</v>
      </c>
      <c r="F142" s="5" t="s">
        <v>440</v>
      </c>
      <c r="G142" s="5">
        <v>2590</v>
      </c>
      <c r="H142" s="5">
        <v>0</v>
      </c>
      <c r="I142" s="5">
        <v>2</v>
      </c>
      <c r="J142" s="5">
        <v>5</v>
      </c>
      <c r="K142" s="5">
        <v>0</v>
      </c>
      <c r="L142" s="5">
        <v>0.6</v>
      </c>
      <c r="M142" s="5">
        <v>71.8</v>
      </c>
      <c r="N142" s="5">
        <v>2.6</v>
      </c>
      <c r="O142" s="5">
        <v>3</v>
      </c>
      <c r="P142" s="5">
        <v>7.33</v>
      </c>
    </row>
    <row r="143" spans="2:16" x14ac:dyDescent="0.25">
      <c r="B143" s="5">
        <v>166</v>
      </c>
      <c r="D143" s="5" t="s">
        <v>865</v>
      </c>
      <c r="E143" s="5" t="str">
        <f t="shared" si="6"/>
        <v>Gaëtan Bussmann</v>
      </c>
      <c r="F143" s="5" t="s">
        <v>818</v>
      </c>
      <c r="G143" s="5">
        <v>1048</v>
      </c>
      <c r="H143" s="5">
        <v>0</v>
      </c>
      <c r="I143" s="5">
        <v>1</v>
      </c>
      <c r="J143" s="5">
        <v>1</v>
      </c>
      <c r="K143" s="5">
        <v>1</v>
      </c>
      <c r="L143" s="5">
        <v>0.7</v>
      </c>
      <c r="M143" s="5">
        <v>55.8</v>
      </c>
      <c r="N143" s="5">
        <v>2.9</v>
      </c>
      <c r="O143" s="5">
        <v>0</v>
      </c>
      <c r="P143" s="5">
        <v>6.84</v>
      </c>
    </row>
    <row r="144" spans="2:16" x14ac:dyDescent="0.25">
      <c r="B144" s="5">
        <v>235</v>
      </c>
      <c r="D144" s="5" t="s">
        <v>668</v>
      </c>
      <c r="E144" s="5" t="str">
        <f t="shared" si="6"/>
        <v>Genki Haraguchi</v>
      </c>
      <c r="F144" s="5" t="s">
        <v>669</v>
      </c>
      <c r="G144" s="5">
        <v>2053</v>
      </c>
      <c r="H144" s="5">
        <v>1</v>
      </c>
      <c r="I144" s="5">
        <v>2</v>
      </c>
      <c r="J144" s="5">
        <v>4</v>
      </c>
      <c r="K144" s="5">
        <v>0</v>
      </c>
      <c r="L144" s="5">
        <v>0.9</v>
      </c>
      <c r="M144" s="5">
        <v>74.5</v>
      </c>
      <c r="N144" s="5">
        <v>1</v>
      </c>
      <c r="O144" s="5">
        <v>1</v>
      </c>
      <c r="P144" s="5">
        <v>6.7</v>
      </c>
    </row>
    <row r="145" spans="2:16" x14ac:dyDescent="0.25">
      <c r="B145" s="5">
        <v>447</v>
      </c>
      <c r="D145" s="5" t="s">
        <v>1072</v>
      </c>
      <c r="E145" s="5" t="str">
        <f t="shared" si="6"/>
        <v>Georg Niedermeier</v>
      </c>
      <c r="F145" s="5" t="s">
        <v>1037</v>
      </c>
      <c r="G145" s="5">
        <v>91</v>
      </c>
      <c r="H145" s="5">
        <v>0</v>
      </c>
      <c r="I145" s="5">
        <v>0</v>
      </c>
      <c r="J145" s="5">
        <v>0</v>
      </c>
      <c r="K145" s="5">
        <v>0</v>
      </c>
      <c r="L145" s="5">
        <v>0.2</v>
      </c>
      <c r="M145" s="5">
        <v>80.5</v>
      </c>
      <c r="N145" s="5">
        <v>0.3</v>
      </c>
      <c r="O145" s="5">
        <v>0</v>
      </c>
      <c r="P145" s="5">
        <v>6.11</v>
      </c>
    </row>
    <row r="146" spans="2:16" x14ac:dyDescent="0.25">
      <c r="B146" s="5">
        <v>388</v>
      </c>
      <c r="D146" s="5" t="s">
        <v>784</v>
      </c>
      <c r="E146" s="5" t="str">
        <f t="shared" si="6"/>
        <v>Georg Teigl</v>
      </c>
      <c r="F146" s="5" t="s">
        <v>785</v>
      </c>
      <c r="G146" s="5">
        <v>658</v>
      </c>
      <c r="H146" s="5">
        <v>0</v>
      </c>
      <c r="I146" s="5">
        <v>1</v>
      </c>
      <c r="J146" s="5">
        <v>1</v>
      </c>
      <c r="K146" s="5">
        <v>0</v>
      </c>
      <c r="L146" s="5">
        <v>0.4</v>
      </c>
      <c r="M146" s="5">
        <v>74</v>
      </c>
      <c r="N146" s="5">
        <v>0.3</v>
      </c>
      <c r="O146" s="5">
        <v>0</v>
      </c>
      <c r="P146" s="5">
        <v>6.33</v>
      </c>
    </row>
    <row r="147" spans="2:16" x14ac:dyDescent="0.25">
      <c r="B147" s="5">
        <v>427</v>
      </c>
      <c r="D147" s="5" t="s">
        <v>1047</v>
      </c>
      <c r="E147" s="5" t="str">
        <f t="shared" si="6"/>
        <v>Gerrit Holtmann</v>
      </c>
      <c r="F147" s="5" t="s">
        <v>1048</v>
      </c>
      <c r="G147" s="5">
        <v>35</v>
      </c>
      <c r="H147" s="5">
        <v>0</v>
      </c>
      <c r="I147" s="5">
        <v>1</v>
      </c>
      <c r="J147" s="5">
        <v>0</v>
      </c>
      <c r="K147" s="5">
        <v>0</v>
      </c>
      <c r="L147" s="5">
        <v>0.5</v>
      </c>
      <c r="M147" s="5">
        <v>72.7</v>
      </c>
      <c r="N147" s="5">
        <v>0.3</v>
      </c>
      <c r="O147" s="5">
        <v>0</v>
      </c>
      <c r="P147" s="5">
        <v>6.21</v>
      </c>
    </row>
    <row r="148" spans="2:16" x14ac:dyDescent="0.25">
      <c r="B148" s="5">
        <v>428</v>
      </c>
      <c r="D148" s="5" t="s">
        <v>1049</v>
      </c>
      <c r="E148" s="9" t="s">
        <v>243</v>
      </c>
      <c r="F148" s="5" t="s">
        <v>1004</v>
      </c>
      <c r="G148" s="5">
        <v>345</v>
      </c>
      <c r="H148" s="5">
        <v>0</v>
      </c>
      <c r="I148" s="5">
        <v>1</v>
      </c>
      <c r="J148" s="5">
        <v>0</v>
      </c>
      <c r="K148" s="5">
        <v>0</v>
      </c>
      <c r="L148" s="5">
        <v>0.6</v>
      </c>
      <c r="M148" s="5">
        <v>69.099999999999994</v>
      </c>
      <c r="N148" s="5">
        <v>0.3</v>
      </c>
      <c r="O148" s="5">
        <v>0</v>
      </c>
      <c r="P148" s="5">
        <v>6.21</v>
      </c>
    </row>
    <row r="149" spans="2:16" x14ac:dyDescent="0.25">
      <c r="B149" s="5">
        <v>257</v>
      </c>
      <c r="D149" s="5" t="s">
        <v>689</v>
      </c>
      <c r="E149" s="5" t="str">
        <f t="shared" ref="E149:E159" si="7">TRIM(LEFT(D149,SEARCH(" ",D149,SEARCH(" ",D149)+1)))</f>
        <v>Gideon Jung</v>
      </c>
      <c r="F149" s="5" t="s">
        <v>609</v>
      </c>
      <c r="G149" s="5">
        <v>2282</v>
      </c>
      <c r="H149" s="5">
        <v>0</v>
      </c>
      <c r="I149" s="5">
        <v>0</v>
      </c>
      <c r="J149" s="5">
        <v>3</v>
      </c>
      <c r="K149" s="5">
        <v>0</v>
      </c>
      <c r="L149" s="5">
        <v>0.4</v>
      </c>
      <c r="M149" s="5">
        <v>69.599999999999994</v>
      </c>
      <c r="N149" s="5">
        <v>2.1</v>
      </c>
      <c r="O149" s="5">
        <v>0</v>
      </c>
      <c r="P149" s="5">
        <v>6.65</v>
      </c>
    </row>
    <row r="150" spans="2:16" x14ac:dyDescent="0.25">
      <c r="B150" s="5">
        <v>111</v>
      </c>
      <c r="D150" s="5" t="s">
        <v>553</v>
      </c>
      <c r="E150" s="5" t="str">
        <f t="shared" si="7"/>
        <v>Giulio Donati</v>
      </c>
      <c r="F150" s="5" t="s">
        <v>484</v>
      </c>
      <c r="G150" s="5">
        <v>2805</v>
      </c>
      <c r="H150" s="5">
        <v>0</v>
      </c>
      <c r="I150" s="5">
        <v>0</v>
      </c>
      <c r="J150" s="5">
        <v>4</v>
      </c>
      <c r="K150" s="5">
        <v>0</v>
      </c>
      <c r="L150" s="5">
        <v>0.3</v>
      </c>
      <c r="M150" s="5">
        <v>69.3</v>
      </c>
      <c r="N150" s="5">
        <v>1.2</v>
      </c>
      <c r="O150" s="5">
        <v>1</v>
      </c>
      <c r="P150" s="5">
        <v>6.96</v>
      </c>
    </row>
    <row r="151" spans="2:16" x14ac:dyDescent="0.25">
      <c r="B151" s="5">
        <v>296</v>
      </c>
      <c r="D151" s="5" t="s">
        <v>724</v>
      </c>
      <c r="E151" s="5" t="str">
        <f t="shared" si="7"/>
        <v>Gojko Kacar</v>
      </c>
      <c r="F151" s="5" t="s">
        <v>725</v>
      </c>
      <c r="G151" s="5">
        <v>1098</v>
      </c>
      <c r="H151" s="5">
        <v>0</v>
      </c>
      <c r="I151" s="5">
        <v>1</v>
      </c>
      <c r="J151" s="5">
        <v>1</v>
      </c>
      <c r="K151" s="5">
        <v>0</v>
      </c>
      <c r="L151" s="5">
        <v>0.3</v>
      </c>
      <c r="M151" s="5">
        <v>75.7</v>
      </c>
      <c r="N151" s="5">
        <v>1.8</v>
      </c>
      <c r="O151" s="5">
        <v>0</v>
      </c>
      <c r="P151" s="5">
        <v>6.56</v>
      </c>
    </row>
    <row r="152" spans="2:16" x14ac:dyDescent="0.25">
      <c r="B152" s="5">
        <v>97</v>
      </c>
      <c r="D152" s="5" t="s">
        <v>531</v>
      </c>
      <c r="E152" s="5" t="str">
        <f t="shared" si="7"/>
        <v>Gonzalo Castro</v>
      </c>
      <c r="F152" s="5" t="s">
        <v>532</v>
      </c>
      <c r="G152" s="5">
        <v>1909</v>
      </c>
      <c r="H152" s="5">
        <v>3</v>
      </c>
      <c r="I152" s="5">
        <v>6</v>
      </c>
      <c r="J152" s="5">
        <v>5</v>
      </c>
      <c r="K152" s="5">
        <v>0</v>
      </c>
      <c r="L152" s="5">
        <v>1.1000000000000001</v>
      </c>
      <c r="M152" s="5">
        <v>84</v>
      </c>
      <c r="N152" s="5">
        <v>0.4</v>
      </c>
      <c r="O152" s="5">
        <v>1</v>
      </c>
      <c r="P152" s="5">
        <v>7</v>
      </c>
    </row>
    <row r="153" spans="2:16" x14ac:dyDescent="0.25">
      <c r="B153" s="5">
        <v>253</v>
      </c>
      <c r="D153" s="5" t="s">
        <v>683</v>
      </c>
      <c r="E153" s="5" t="str">
        <f t="shared" si="7"/>
        <v>Gotoku Sakai</v>
      </c>
      <c r="F153" s="5" t="s">
        <v>514</v>
      </c>
      <c r="G153" s="5">
        <v>2602</v>
      </c>
      <c r="H153" s="5">
        <v>1</v>
      </c>
      <c r="I153" s="5">
        <v>2</v>
      </c>
      <c r="J153" s="5">
        <v>6</v>
      </c>
      <c r="K153" s="5">
        <v>0</v>
      </c>
      <c r="L153" s="5">
        <v>0.6</v>
      </c>
      <c r="M153" s="5">
        <v>70.3</v>
      </c>
      <c r="N153" s="5">
        <v>1.4</v>
      </c>
      <c r="O153" s="5">
        <v>0</v>
      </c>
      <c r="P153" s="5">
        <v>6.66</v>
      </c>
    </row>
    <row r="154" spans="2:16" x14ac:dyDescent="0.25">
      <c r="B154" s="5">
        <v>153</v>
      </c>
      <c r="D154" s="5" t="s">
        <v>593</v>
      </c>
      <c r="E154" s="5" t="str">
        <f t="shared" si="7"/>
        <v>Guido Burgstaller</v>
      </c>
      <c r="F154" s="5" t="s">
        <v>594</v>
      </c>
      <c r="G154" s="5">
        <v>1388</v>
      </c>
      <c r="H154" s="5">
        <v>9</v>
      </c>
      <c r="I154" s="5">
        <v>2</v>
      </c>
      <c r="J154" s="5">
        <v>1</v>
      </c>
      <c r="K154" s="5">
        <v>0</v>
      </c>
      <c r="L154" s="5">
        <v>2.6</v>
      </c>
      <c r="M154" s="5">
        <v>70.099999999999994</v>
      </c>
      <c r="N154" s="5">
        <v>1.1000000000000001</v>
      </c>
      <c r="O154" s="5">
        <v>1</v>
      </c>
      <c r="P154" s="5">
        <v>6.86</v>
      </c>
    </row>
    <row r="155" spans="2:16" x14ac:dyDescent="0.25">
      <c r="B155" s="5">
        <v>201</v>
      </c>
      <c r="D155" s="5" t="s">
        <v>878</v>
      </c>
      <c r="E155" s="5" t="str">
        <f t="shared" si="7"/>
        <v>Guillermo Varela</v>
      </c>
      <c r="F155" s="5" t="s">
        <v>826</v>
      </c>
      <c r="G155" s="5">
        <v>360</v>
      </c>
      <c r="H155" s="5">
        <v>0</v>
      </c>
      <c r="I155" s="5">
        <v>0</v>
      </c>
      <c r="J155" s="5">
        <v>1</v>
      </c>
      <c r="K155" s="5">
        <v>0</v>
      </c>
      <c r="L155" s="5">
        <v>0</v>
      </c>
      <c r="M155" s="5">
        <v>76.400000000000006</v>
      </c>
      <c r="N155" s="5">
        <v>1</v>
      </c>
      <c r="O155" s="5">
        <v>0</v>
      </c>
      <c r="P155" s="5">
        <v>6.75</v>
      </c>
    </row>
    <row r="156" spans="2:16" x14ac:dyDescent="0.25">
      <c r="B156" s="5">
        <v>8</v>
      </c>
      <c r="D156" s="5" t="s">
        <v>424</v>
      </c>
      <c r="E156" s="5" t="str">
        <f t="shared" si="7"/>
        <v>Hakan Calhanoglu</v>
      </c>
      <c r="F156" s="5" t="s">
        <v>425</v>
      </c>
      <c r="G156" s="5">
        <v>1217</v>
      </c>
      <c r="H156" s="5">
        <v>6</v>
      </c>
      <c r="I156" s="5">
        <v>5</v>
      </c>
      <c r="J156" s="5">
        <v>1</v>
      </c>
      <c r="K156" s="5">
        <v>0</v>
      </c>
      <c r="L156" s="5">
        <v>3.1</v>
      </c>
      <c r="M156" s="5">
        <v>77.599999999999994</v>
      </c>
      <c r="N156" s="5">
        <v>1.7</v>
      </c>
      <c r="O156" s="5">
        <v>3</v>
      </c>
      <c r="P156" s="5">
        <v>7.49</v>
      </c>
    </row>
    <row r="157" spans="2:16" x14ac:dyDescent="0.25">
      <c r="B157" s="5">
        <v>338</v>
      </c>
      <c r="D157" s="5" t="s">
        <v>757</v>
      </c>
      <c r="E157" s="5" t="str">
        <f t="shared" si="7"/>
        <v>Halil Altintop</v>
      </c>
      <c r="F157" s="5" t="s">
        <v>758</v>
      </c>
      <c r="G157" s="5">
        <v>1514</v>
      </c>
      <c r="H157" s="5">
        <v>6</v>
      </c>
      <c r="I157" s="5">
        <v>2</v>
      </c>
      <c r="J157" s="5">
        <v>1</v>
      </c>
      <c r="K157" s="5">
        <v>0</v>
      </c>
      <c r="L157" s="5">
        <v>0.5</v>
      </c>
      <c r="M157" s="5">
        <v>72</v>
      </c>
      <c r="N157" s="5">
        <v>0.9</v>
      </c>
      <c r="O157" s="5">
        <v>0</v>
      </c>
      <c r="P157" s="5">
        <v>6.48</v>
      </c>
    </row>
    <row r="158" spans="2:16" x14ac:dyDescent="0.25">
      <c r="B158" s="5">
        <v>119</v>
      </c>
      <c r="D158" s="5" t="s">
        <v>840</v>
      </c>
      <c r="E158" s="5" t="str">
        <f t="shared" si="7"/>
        <v>Hamit Altintop</v>
      </c>
      <c r="F158" s="5" t="s">
        <v>425</v>
      </c>
      <c r="G158" s="5">
        <v>1271</v>
      </c>
      <c r="H158" s="5">
        <v>0</v>
      </c>
      <c r="I158" s="5">
        <v>0</v>
      </c>
      <c r="J158" s="5">
        <v>3</v>
      </c>
      <c r="K158" s="5">
        <v>0</v>
      </c>
      <c r="L158" s="5">
        <v>1.2</v>
      </c>
      <c r="M158" s="5">
        <v>84.4</v>
      </c>
      <c r="N158" s="5">
        <v>0.3</v>
      </c>
      <c r="O158" s="5">
        <v>1</v>
      </c>
      <c r="P158" s="5">
        <v>6.95</v>
      </c>
    </row>
    <row r="159" spans="2:16" x14ac:dyDescent="0.25">
      <c r="B159" s="5">
        <v>408</v>
      </c>
      <c r="D159" s="5" t="s">
        <v>794</v>
      </c>
      <c r="E159" s="5" t="str">
        <f t="shared" si="7"/>
        <v>Haris Seferovic</v>
      </c>
      <c r="F159" s="5" t="s">
        <v>795</v>
      </c>
      <c r="G159" s="5">
        <v>971</v>
      </c>
      <c r="H159" s="5">
        <v>3</v>
      </c>
      <c r="I159" s="5">
        <v>0</v>
      </c>
      <c r="J159" s="5">
        <v>1</v>
      </c>
      <c r="K159" s="5">
        <v>1</v>
      </c>
      <c r="L159" s="5">
        <v>1.2</v>
      </c>
      <c r="M159" s="5">
        <v>63.5</v>
      </c>
      <c r="N159" s="5">
        <v>1.1000000000000001</v>
      </c>
      <c r="O159" s="5">
        <v>0</v>
      </c>
      <c r="P159" s="5">
        <v>6.27</v>
      </c>
    </row>
    <row r="160" spans="2:16" x14ac:dyDescent="0.25">
      <c r="B160" s="5">
        <v>436</v>
      </c>
      <c r="D160" s="5" t="s">
        <v>1058</v>
      </c>
      <c r="E160" s="9" t="s">
        <v>253</v>
      </c>
      <c r="F160" s="5" t="s">
        <v>1032</v>
      </c>
      <c r="G160" s="5">
        <v>22</v>
      </c>
      <c r="H160" s="5">
        <v>0</v>
      </c>
      <c r="I160" s="5">
        <v>1</v>
      </c>
      <c r="J160" s="5">
        <v>0</v>
      </c>
      <c r="K160" s="5">
        <v>0</v>
      </c>
      <c r="L160" s="5">
        <v>0</v>
      </c>
      <c r="M160" s="5">
        <v>54.5</v>
      </c>
      <c r="N160" s="5">
        <v>1</v>
      </c>
      <c r="O160" s="5">
        <v>0</v>
      </c>
      <c r="P160" s="5">
        <v>6.17</v>
      </c>
    </row>
    <row r="161" spans="2:16" x14ac:dyDescent="0.25">
      <c r="B161" s="5">
        <v>173</v>
      </c>
      <c r="D161" s="5" t="s">
        <v>868</v>
      </c>
      <c r="E161" s="5" t="str">
        <f t="shared" ref="E161:E192" si="8">TRIM(LEFT(D161,SEARCH(" ",D161,SEARCH(" ",D161)+1)))</f>
        <v>Heinz Lindner</v>
      </c>
      <c r="F161" s="5" t="s">
        <v>869</v>
      </c>
      <c r="G161" s="5">
        <v>174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35</v>
      </c>
      <c r="N161" s="5">
        <v>0.5</v>
      </c>
      <c r="O161" s="5">
        <v>0</v>
      </c>
      <c r="P161" s="5">
        <v>6.82</v>
      </c>
    </row>
    <row r="162" spans="2:16" x14ac:dyDescent="0.25">
      <c r="B162" s="5">
        <v>327</v>
      </c>
      <c r="D162" s="5" t="s">
        <v>956</v>
      </c>
      <c r="E162" s="5" t="str">
        <f t="shared" si="8"/>
        <v>Hendrik Hansen</v>
      </c>
      <c r="F162" s="5" t="s">
        <v>828</v>
      </c>
      <c r="G162" s="5">
        <v>83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66.7</v>
      </c>
      <c r="N162" s="5">
        <v>2</v>
      </c>
      <c r="O162" s="5">
        <v>0</v>
      </c>
      <c r="P162" s="5">
        <v>6.5</v>
      </c>
    </row>
    <row r="163" spans="2:16" x14ac:dyDescent="0.25">
      <c r="B163" s="5">
        <v>181</v>
      </c>
      <c r="D163" s="5" t="s">
        <v>871</v>
      </c>
      <c r="E163" s="5" t="str">
        <f t="shared" si="8"/>
        <v>Holger Badstuber</v>
      </c>
      <c r="F163" s="5">
        <v>10</v>
      </c>
      <c r="G163" s="5">
        <v>864</v>
      </c>
      <c r="H163" s="5">
        <v>0</v>
      </c>
      <c r="I163" s="5">
        <v>0</v>
      </c>
      <c r="J163" s="5">
        <v>1</v>
      </c>
      <c r="K163" s="5">
        <v>0</v>
      </c>
      <c r="L163" s="5">
        <v>0.1</v>
      </c>
      <c r="M163" s="5">
        <v>91.2</v>
      </c>
      <c r="N163" s="5">
        <v>1.7</v>
      </c>
      <c r="O163" s="5">
        <v>0</v>
      </c>
      <c r="P163" s="5">
        <v>6.79</v>
      </c>
    </row>
    <row r="164" spans="2:16" x14ac:dyDescent="0.25">
      <c r="B164" s="5">
        <v>449</v>
      </c>
      <c r="D164" s="5" t="s">
        <v>1074</v>
      </c>
      <c r="E164" s="5" t="str">
        <f t="shared" si="8"/>
        <v>Holger Badstuber</v>
      </c>
      <c r="F164" s="5" t="s">
        <v>828</v>
      </c>
      <c r="G164" s="5">
        <v>28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96.4</v>
      </c>
      <c r="N164" s="5">
        <v>0</v>
      </c>
      <c r="O164" s="5">
        <v>0</v>
      </c>
      <c r="P164" s="5">
        <v>6.11</v>
      </c>
    </row>
    <row r="165" spans="2:16" x14ac:dyDescent="0.25">
      <c r="B165" s="5">
        <v>115</v>
      </c>
      <c r="D165" s="5" t="s">
        <v>838</v>
      </c>
      <c r="E165" s="5" t="str">
        <f t="shared" si="8"/>
        <v>Ibrahima Traoré</v>
      </c>
      <c r="F165" s="5" t="s">
        <v>839</v>
      </c>
      <c r="G165" s="5">
        <v>841</v>
      </c>
      <c r="H165" s="5">
        <v>1</v>
      </c>
      <c r="I165" s="5">
        <v>3</v>
      </c>
      <c r="J165" s="5">
        <v>0</v>
      </c>
      <c r="K165" s="5">
        <v>0</v>
      </c>
      <c r="L165" s="5">
        <v>0.6</v>
      </c>
      <c r="M165" s="5">
        <v>79</v>
      </c>
      <c r="N165" s="5">
        <v>0.1</v>
      </c>
      <c r="O165" s="5">
        <v>0</v>
      </c>
      <c r="P165" s="5">
        <v>6.95</v>
      </c>
    </row>
    <row r="166" spans="2:16" x14ac:dyDescent="0.25">
      <c r="B166" s="5">
        <v>353</v>
      </c>
      <c r="D166" s="5" t="s">
        <v>976</v>
      </c>
      <c r="E166" s="5" t="str">
        <f t="shared" si="8"/>
        <v>Immanuel Höhn</v>
      </c>
      <c r="F166" s="5">
        <v>11</v>
      </c>
      <c r="G166" s="5">
        <v>979</v>
      </c>
      <c r="H166" s="5">
        <v>0</v>
      </c>
      <c r="I166" s="5">
        <v>0</v>
      </c>
      <c r="J166" s="5">
        <v>3</v>
      </c>
      <c r="K166" s="5">
        <v>0</v>
      </c>
      <c r="L166" s="5">
        <v>0.2</v>
      </c>
      <c r="M166" s="5">
        <v>70.3</v>
      </c>
      <c r="N166" s="5">
        <v>1.2</v>
      </c>
      <c r="O166" s="5">
        <v>0</v>
      </c>
      <c r="P166" s="5">
        <v>6.45</v>
      </c>
    </row>
    <row r="167" spans="2:16" x14ac:dyDescent="0.25">
      <c r="B167" s="5">
        <v>329</v>
      </c>
      <c r="D167" s="5" t="s">
        <v>957</v>
      </c>
      <c r="E167" s="5" t="str">
        <f t="shared" si="8"/>
        <v>Izet Hajrovic</v>
      </c>
      <c r="F167" s="5" t="s">
        <v>920</v>
      </c>
      <c r="G167" s="5">
        <v>493</v>
      </c>
      <c r="H167" s="5">
        <v>1</v>
      </c>
      <c r="I167" s="5">
        <v>0</v>
      </c>
      <c r="J167" s="5">
        <v>1</v>
      </c>
      <c r="K167" s="5">
        <v>0</v>
      </c>
      <c r="L167" s="5">
        <v>1.2</v>
      </c>
      <c r="M167" s="5">
        <v>67.2</v>
      </c>
      <c r="N167" s="5">
        <v>0.4</v>
      </c>
      <c r="O167" s="5">
        <v>1</v>
      </c>
      <c r="P167" s="5">
        <v>6.5</v>
      </c>
    </row>
    <row r="168" spans="2:16" x14ac:dyDescent="0.25">
      <c r="B168" s="5">
        <v>234</v>
      </c>
      <c r="D168" s="5" t="s">
        <v>667</v>
      </c>
      <c r="E168" s="5" t="str">
        <f t="shared" si="8"/>
        <v>Ja-Cheol Koo</v>
      </c>
      <c r="F168" s="5" t="s">
        <v>465</v>
      </c>
      <c r="G168" s="5">
        <v>1817</v>
      </c>
      <c r="H168" s="5">
        <v>2</v>
      </c>
      <c r="I168" s="5">
        <v>3</v>
      </c>
      <c r="J168" s="5">
        <v>6</v>
      </c>
      <c r="K168" s="5">
        <v>1</v>
      </c>
      <c r="L168" s="5">
        <v>1.3</v>
      </c>
      <c r="M168" s="5">
        <v>78.099999999999994</v>
      </c>
      <c r="N168" s="5">
        <v>2.5</v>
      </c>
      <c r="O168" s="5">
        <v>1</v>
      </c>
      <c r="P168" s="5">
        <v>6.7</v>
      </c>
    </row>
    <row r="169" spans="2:16" x14ac:dyDescent="0.25">
      <c r="B169" s="5">
        <v>352</v>
      </c>
      <c r="D169" s="5" t="s">
        <v>762</v>
      </c>
      <c r="E169" s="5" t="str">
        <f t="shared" si="8"/>
        <v>Jairo Samperio</v>
      </c>
      <c r="F169" s="5" t="s">
        <v>763</v>
      </c>
      <c r="G169" s="5">
        <v>943</v>
      </c>
      <c r="H169" s="5">
        <v>2</v>
      </c>
      <c r="I169" s="5">
        <v>1</v>
      </c>
      <c r="J169" s="5">
        <v>5</v>
      </c>
      <c r="K169" s="5">
        <v>0</v>
      </c>
      <c r="L169" s="5">
        <v>1.6</v>
      </c>
      <c r="M169" s="5">
        <v>62.8</v>
      </c>
      <c r="N169" s="5">
        <v>0.6</v>
      </c>
      <c r="O169" s="5">
        <v>0</v>
      </c>
      <c r="P169" s="5">
        <v>6.45</v>
      </c>
    </row>
    <row r="170" spans="2:16" x14ac:dyDescent="0.25">
      <c r="B170" s="5">
        <v>218</v>
      </c>
      <c r="D170" s="5" t="s">
        <v>650</v>
      </c>
      <c r="E170" s="5" t="str">
        <f t="shared" si="8"/>
        <v>Jakub Blaszczykowski</v>
      </c>
      <c r="F170" s="5" t="s">
        <v>651</v>
      </c>
      <c r="G170" s="5">
        <v>1647</v>
      </c>
      <c r="H170" s="5">
        <v>0</v>
      </c>
      <c r="I170" s="5">
        <v>1</v>
      </c>
      <c r="J170" s="5">
        <v>2</v>
      </c>
      <c r="K170" s="5">
        <v>0</v>
      </c>
      <c r="L170" s="5">
        <v>0.4</v>
      </c>
      <c r="M170" s="5">
        <v>77.2</v>
      </c>
      <c r="N170" s="5">
        <v>0.5</v>
      </c>
      <c r="O170" s="5">
        <v>0</v>
      </c>
      <c r="P170" s="5">
        <v>6.72</v>
      </c>
    </row>
    <row r="171" spans="2:16" x14ac:dyDescent="0.25">
      <c r="B171" s="5">
        <v>342</v>
      </c>
      <c r="D171" s="5" t="s">
        <v>965</v>
      </c>
      <c r="E171" s="5" t="str">
        <f t="shared" si="8"/>
        <v>Jan Morávek</v>
      </c>
      <c r="F171" s="5" t="s">
        <v>941</v>
      </c>
      <c r="G171" s="5">
        <v>699</v>
      </c>
      <c r="H171" s="5">
        <v>0</v>
      </c>
      <c r="I171" s="5">
        <v>0</v>
      </c>
      <c r="J171" s="5">
        <v>2</v>
      </c>
      <c r="K171" s="5">
        <v>0</v>
      </c>
      <c r="L171" s="5">
        <v>0.2</v>
      </c>
      <c r="M171" s="5">
        <v>71.7</v>
      </c>
      <c r="N171" s="5">
        <v>1.3</v>
      </c>
      <c r="O171" s="5">
        <v>0</v>
      </c>
      <c r="P171" s="5">
        <v>6.47</v>
      </c>
    </row>
    <row r="172" spans="2:16" x14ac:dyDescent="0.25">
      <c r="B172" s="5">
        <v>389</v>
      </c>
      <c r="D172" s="5" t="s">
        <v>786</v>
      </c>
      <c r="E172" s="5" t="str">
        <f t="shared" si="8"/>
        <v>Jan Rosenthal</v>
      </c>
      <c r="F172" s="5" t="s">
        <v>618</v>
      </c>
      <c r="G172" s="5">
        <v>780</v>
      </c>
      <c r="H172" s="5">
        <v>0</v>
      </c>
      <c r="I172" s="5">
        <v>0</v>
      </c>
      <c r="J172" s="5">
        <v>3</v>
      </c>
      <c r="K172" s="5">
        <v>0</v>
      </c>
      <c r="L172" s="5">
        <v>0.8</v>
      </c>
      <c r="M172" s="5">
        <v>65.3</v>
      </c>
      <c r="N172" s="5">
        <v>2.4</v>
      </c>
      <c r="O172" s="5">
        <v>0</v>
      </c>
      <c r="P172" s="5">
        <v>6.33</v>
      </c>
    </row>
    <row r="173" spans="2:16" x14ac:dyDescent="0.25">
      <c r="B173" s="5">
        <v>443</v>
      </c>
      <c r="D173" s="5" t="s">
        <v>1067</v>
      </c>
      <c r="E173" s="5" t="str">
        <f t="shared" si="8"/>
        <v>Janek Sternberg</v>
      </c>
      <c r="F173" s="5" t="s">
        <v>987</v>
      </c>
      <c r="G173" s="5">
        <v>71</v>
      </c>
      <c r="H173" s="5">
        <v>0</v>
      </c>
      <c r="I173" s="5">
        <v>0</v>
      </c>
      <c r="J173" s="5">
        <v>1</v>
      </c>
      <c r="K173" s="5">
        <v>0</v>
      </c>
      <c r="L173" s="5">
        <v>0.5</v>
      </c>
      <c r="M173" s="5">
        <v>85</v>
      </c>
      <c r="N173" s="5">
        <v>0.5</v>
      </c>
      <c r="O173" s="5">
        <v>0</v>
      </c>
      <c r="P173" s="5">
        <v>6.14</v>
      </c>
    </row>
    <row r="174" spans="2:16" x14ac:dyDescent="0.25">
      <c r="B174" s="5">
        <v>223</v>
      </c>
      <c r="D174" s="5" t="s">
        <v>657</v>
      </c>
      <c r="E174" s="5" t="str">
        <f t="shared" si="8"/>
        <v>Janik Haberer</v>
      </c>
      <c r="F174" s="5" t="s">
        <v>417</v>
      </c>
      <c r="G174" s="5">
        <v>1888</v>
      </c>
      <c r="H174" s="5">
        <v>3</v>
      </c>
      <c r="I174" s="5">
        <v>4</v>
      </c>
      <c r="J174" s="5">
        <v>7</v>
      </c>
      <c r="K174" s="5">
        <v>0</v>
      </c>
      <c r="L174" s="5">
        <v>0.9</v>
      </c>
      <c r="M174" s="5">
        <v>69.7</v>
      </c>
      <c r="N174" s="5">
        <v>2.2999999999999998</v>
      </c>
      <c r="O174" s="5">
        <v>1</v>
      </c>
      <c r="P174" s="5">
        <v>6.72</v>
      </c>
    </row>
    <row r="175" spans="2:16" x14ac:dyDescent="0.25">
      <c r="B175" s="5">
        <v>450</v>
      </c>
      <c r="D175" s="5" t="s">
        <v>1075</v>
      </c>
      <c r="E175" s="5" t="str">
        <f t="shared" si="8"/>
        <v>Jan-Ingwer Callsen-Bracker</v>
      </c>
      <c r="F175" s="5" t="s">
        <v>828</v>
      </c>
      <c r="G175" s="5">
        <v>2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50</v>
      </c>
      <c r="N175" s="5">
        <v>1</v>
      </c>
      <c r="O175" s="5">
        <v>0</v>
      </c>
      <c r="P175" s="5">
        <v>6.11</v>
      </c>
    </row>
    <row r="176" spans="2:16" x14ac:dyDescent="0.25">
      <c r="B176" s="5">
        <v>309</v>
      </c>
      <c r="D176" s="5" t="s">
        <v>940</v>
      </c>
      <c r="E176" s="5" t="str">
        <f t="shared" si="8"/>
        <v>Jannes Horn</v>
      </c>
      <c r="F176" s="5" t="s">
        <v>941</v>
      </c>
      <c r="G176" s="5">
        <v>975</v>
      </c>
      <c r="H176" s="5">
        <v>0</v>
      </c>
      <c r="I176" s="5">
        <v>1</v>
      </c>
      <c r="J176" s="5">
        <v>2</v>
      </c>
      <c r="K176" s="5">
        <v>0</v>
      </c>
      <c r="L176" s="5">
        <v>0.2</v>
      </c>
      <c r="M176" s="5">
        <v>82.4</v>
      </c>
      <c r="N176" s="5">
        <v>0.8</v>
      </c>
      <c r="O176" s="5">
        <v>1</v>
      </c>
      <c r="P176" s="5">
        <v>6.54</v>
      </c>
    </row>
    <row r="177" spans="2:16" x14ac:dyDescent="0.25">
      <c r="B177" s="5">
        <v>294</v>
      </c>
      <c r="D177" s="5" t="s">
        <v>933</v>
      </c>
      <c r="E177" s="5" t="str">
        <f t="shared" si="8"/>
        <v>Jannik Huth</v>
      </c>
      <c r="F177" s="5">
        <v>6</v>
      </c>
      <c r="G177" s="5">
        <v>540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64.900000000000006</v>
      </c>
      <c r="N177" s="5">
        <v>0</v>
      </c>
      <c r="O177" s="5">
        <v>0</v>
      </c>
      <c r="P177" s="5">
        <v>6.57</v>
      </c>
    </row>
    <row r="178" spans="2:16" x14ac:dyDescent="0.25">
      <c r="B178" s="5">
        <v>51</v>
      </c>
      <c r="D178" s="5" t="s">
        <v>481</v>
      </c>
      <c r="E178" s="5" t="str">
        <f t="shared" si="8"/>
        <v>Jannik Vestergaard</v>
      </c>
      <c r="F178" s="5" t="s">
        <v>482</v>
      </c>
      <c r="G178" s="5">
        <v>2567</v>
      </c>
      <c r="H178" s="5">
        <v>4</v>
      </c>
      <c r="I178" s="5">
        <v>1</v>
      </c>
      <c r="J178" s="5">
        <v>1</v>
      </c>
      <c r="K178" s="5">
        <v>0</v>
      </c>
      <c r="L178" s="5">
        <v>1</v>
      </c>
      <c r="M178" s="5">
        <v>84.8</v>
      </c>
      <c r="N178" s="5">
        <v>3.7</v>
      </c>
      <c r="O178" s="5">
        <v>3</v>
      </c>
      <c r="P178" s="5">
        <v>7.15</v>
      </c>
    </row>
    <row r="179" spans="2:16" x14ac:dyDescent="0.25">
      <c r="B179" s="5">
        <v>378</v>
      </c>
      <c r="D179" s="5" t="s">
        <v>997</v>
      </c>
      <c r="E179" s="5" t="str">
        <f t="shared" si="8"/>
        <v>Jaroslav Drobny</v>
      </c>
      <c r="F179" s="5">
        <v>10</v>
      </c>
      <c r="G179" s="5">
        <v>849</v>
      </c>
      <c r="H179" s="5">
        <v>0</v>
      </c>
      <c r="I179" s="5">
        <v>0</v>
      </c>
      <c r="J179" s="5">
        <v>0</v>
      </c>
      <c r="K179" s="5">
        <v>1</v>
      </c>
      <c r="L179" s="5">
        <v>0</v>
      </c>
      <c r="M179" s="5">
        <v>54.4</v>
      </c>
      <c r="N179" s="5">
        <v>0.3</v>
      </c>
      <c r="O179" s="5">
        <v>0</v>
      </c>
      <c r="P179" s="5">
        <v>6.37</v>
      </c>
    </row>
    <row r="180" spans="2:16" x14ac:dyDescent="0.25">
      <c r="B180" s="5">
        <v>26</v>
      </c>
      <c r="D180" s="5" t="s">
        <v>453</v>
      </c>
      <c r="E180" s="5" t="str">
        <f t="shared" si="8"/>
        <v>Javi Martínez</v>
      </c>
      <c r="F180" s="5">
        <v>25</v>
      </c>
      <c r="G180" s="5">
        <v>2135</v>
      </c>
      <c r="H180" s="5">
        <v>1</v>
      </c>
      <c r="I180" s="5">
        <v>1</v>
      </c>
      <c r="J180" s="5">
        <v>5</v>
      </c>
      <c r="K180" s="5">
        <v>0</v>
      </c>
      <c r="L180" s="5">
        <v>0.4</v>
      </c>
      <c r="M180" s="5">
        <v>91.6</v>
      </c>
      <c r="N180" s="5">
        <v>2.4</v>
      </c>
      <c r="O180" s="5">
        <v>0</v>
      </c>
      <c r="P180" s="5">
        <v>7.27</v>
      </c>
    </row>
    <row r="181" spans="2:16" x14ac:dyDescent="0.25">
      <c r="B181" s="5">
        <v>299</v>
      </c>
      <c r="D181" s="5" t="s">
        <v>727</v>
      </c>
      <c r="E181" s="5" t="str">
        <f t="shared" si="8"/>
        <v>Jean-Philippe Gbamin</v>
      </c>
      <c r="F181" s="5" t="s">
        <v>644</v>
      </c>
      <c r="G181" s="5">
        <v>1735</v>
      </c>
      <c r="H181" s="5">
        <v>0</v>
      </c>
      <c r="I181" s="5">
        <v>0</v>
      </c>
      <c r="J181" s="5">
        <v>2</v>
      </c>
      <c r="K181" s="5">
        <v>3</v>
      </c>
      <c r="L181" s="5">
        <v>0.9</v>
      </c>
      <c r="M181" s="5">
        <v>71.3</v>
      </c>
      <c r="N181" s="5">
        <v>2.1</v>
      </c>
      <c r="O181" s="5">
        <v>0</v>
      </c>
      <c r="P181" s="5">
        <v>6.55</v>
      </c>
    </row>
    <row r="182" spans="2:16" x14ac:dyDescent="0.25">
      <c r="B182" s="5">
        <v>199</v>
      </c>
      <c r="D182" s="5" t="s">
        <v>640</v>
      </c>
      <c r="E182" s="5" t="str">
        <f t="shared" si="8"/>
        <v>Jeffrey Bruma</v>
      </c>
      <c r="F182" s="5">
        <v>20</v>
      </c>
      <c r="G182" s="5">
        <v>1718</v>
      </c>
      <c r="H182" s="5">
        <v>1</v>
      </c>
      <c r="I182" s="5">
        <v>0</v>
      </c>
      <c r="J182" s="5">
        <v>6</v>
      </c>
      <c r="K182" s="5">
        <v>1</v>
      </c>
      <c r="L182" s="5">
        <v>0.6</v>
      </c>
      <c r="M182" s="5">
        <v>82.6</v>
      </c>
      <c r="N182" s="5">
        <v>2.7</v>
      </c>
      <c r="O182" s="5">
        <v>1</v>
      </c>
      <c r="P182" s="5">
        <v>6.76</v>
      </c>
    </row>
    <row r="183" spans="2:16" x14ac:dyDescent="0.25">
      <c r="B183" s="5">
        <v>79</v>
      </c>
      <c r="D183" s="5" t="s">
        <v>515</v>
      </c>
      <c r="E183" s="5" t="str">
        <f t="shared" si="8"/>
        <v>Jeffrey Gouweleeuw</v>
      </c>
      <c r="F183" s="5">
        <v>17</v>
      </c>
      <c r="G183" s="5">
        <v>1460</v>
      </c>
      <c r="H183" s="5">
        <v>2</v>
      </c>
      <c r="I183" s="5">
        <v>1</v>
      </c>
      <c r="J183" s="5">
        <v>4</v>
      </c>
      <c r="K183" s="5">
        <v>0</v>
      </c>
      <c r="L183" s="5">
        <v>0.4</v>
      </c>
      <c r="M183" s="5">
        <v>77.400000000000006</v>
      </c>
      <c r="N183" s="5">
        <v>1.6</v>
      </c>
      <c r="O183" s="5">
        <v>0</v>
      </c>
      <c r="P183" s="5">
        <v>7.04</v>
      </c>
    </row>
    <row r="184" spans="2:16" x14ac:dyDescent="0.25">
      <c r="B184" s="5">
        <v>301</v>
      </c>
      <c r="D184" s="5" t="s">
        <v>936</v>
      </c>
      <c r="E184" s="5" t="str">
        <f t="shared" si="8"/>
        <v>Jens Hegeler</v>
      </c>
      <c r="F184" s="5" t="s">
        <v>928</v>
      </c>
      <c r="G184" s="5">
        <v>207</v>
      </c>
      <c r="H184" s="5">
        <v>0</v>
      </c>
      <c r="I184" s="5">
        <v>0</v>
      </c>
      <c r="J184" s="5">
        <v>0</v>
      </c>
      <c r="K184" s="5">
        <v>0</v>
      </c>
      <c r="L184" s="5">
        <v>0.2</v>
      </c>
      <c r="M184" s="5">
        <v>84.2</v>
      </c>
      <c r="N184" s="5">
        <v>1</v>
      </c>
      <c r="O184" s="5">
        <v>0</v>
      </c>
      <c r="P184" s="5">
        <v>6.54</v>
      </c>
    </row>
    <row r="185" spans="2:16" x14ac:dyDescent="0.25">
      <c r="B185" s="5">
        <v>303</v>
      </c>
      <c r="D185" s="5" t="s">
        <v>731</v>
      </c>
      <c r="E185" s="5" t="str">
        <f t="shared" si="8"/>
        <v>Jeremy Toljan</v>
      </c>
      <c r="F185" s="5" t="s">
        <v>732</v>
      </c>
      <c r="G185" s="5">
        <v>1316</v>
      </c>
      <c r="H185" s="5">
        <v>1</v>
      </c>
      <c r="I185" s="5">
        <v>1</v>
      </c>
      <c r="J185" s="5">
        <v>1</v>
      </c>
      <c r="K185" s="5">
        <v>0</v>
      </c>
      <c r="L185" s="5">
        <v>0.7</v>
      </c>
      <c r="M185" s="5">
        <v>77.3</v>
      </c>
      <c r="N185" s="5">
        <v>0.3</v>
      </c>
      <c r="O185" s="5">
        <v>0</v>
      </c>
      <c r="P185" s="5">
        <v>6.54</v>
      </c>
    </row>
    <row r="186" spans="2:16" x14ac:dyDescent="0.25">
      <c r="B186" s="5">
        <v>202</v>
      </c>
      <c r="D186" s="5" t="s">
        <v>879</v>
      </c>
      <c r="E186" s="5" t="str">
        <f t="shared" si="8"/>
        <v>Jérôme Boateng</v>
      </c>
      <c r="F186" s="5" t="s">
        <v>862</v>
      </c>
      <c r="G186" s="5">
        <v>818</v>
      </c>
      <c r="H186" s="5">
        <v>0</v>
      </c>
      <c r="I186" s="5">
        <v>1</v>
      </c>
      <c r="J186" s="5">
        <v>1</v>
      </c>
      <c r="K186" s="5">
        <v>0</v>
      </c>
      <c r="L186" s="5">
        <v>0.3</v>
      </c>
      <c r="M186" s="5">
        <v>87.8</v>
      </c>
      <c r="N186" s="5">
        <v>1.3</v>
      </c>
      <c r="O186" s="5">
        <v>0</v>
      </c>
      <c r="P186" s="5">
        <v>6.75</v>
      </c>
    </row>
    <row r="187" spans="2:16" x14ac:dyDescent="0.25">
      <c r="B187" s="5">
        <v>81</v>
      </c>
      <c r="D187" s="5" t="s">
        <v>517</v>
      </c>
      <c r="E187" s="5" t="str">
        <f t="shared" si="8"/>
        <v>Jérôme Gondorf</v>
      </c>
      <c r="F187" s="5">
        <v>28</v>
      </c>
      <c r="G187" s="5">
        <v>2463</v>
      </c>
      <c r="H187" s="5">
        <v>3</v>
      </c>
      <c r="I187" s="5">
        <v>4</v>
      </c>
      <c r="J187" s="5">
        <v>7</v>
      </c>
      <c r="K187" s="5">
        <v>0</v>
      </c>
      <c r="L187" s="5">
        <v>1.1000000000000001</v>
      </c>
      <c r="M187" s="5">
        <v>64</v>
      </c>
      <c r="N187" s="5">
        <v>2.7</v>
      </c>
      <c r="O187" s="5">
        <v>4</v>
      </c>
      <c r="P187" s="5">
        <v>7.04</v>
      </c>
    </row>
    <row r="188" spans="2:16" x14ac:dyDescent="0.25">
      <c r="B188" s="5">
        <v>157</v>
      </c>
      <c r="D188" s="5" t="s">
        <v>597</v>
      </c>
      <c r="E188" s="5" t="str">
        <f t="shared" si="8"/>
        <v>Jesús Vallejo</v>
      </c>
      <c r="F188" s="5" t="s">
        <v>541</v>
      </c>
      <c r="G188" s="5">
        <v>2027</v>
      </c>
      <c r="H188" s="5">
        <v>0</v>
      </c>
      <c r="I188" s="5">
        <v>0</v>
      </c>
      <c r="J188" s="5">
        <v>4</v>
      </c>
      <c r="K188" s="5">
        <v>0</v>
      </c>
      <c r="L188" s="5">
        <v>0.2</v>
      </c>
      <c r="M188" s="5">
        <v>85.4</v>
      </c>
      <c r="N188" s="5">
        <v>2.2999999999999998</v>
      </c>
      <c r="O188" s="5">
        <v>0</v>
      </c>
      <c r="P188" s="5">
        <v>6.86</v>
      </c>
    </row>
    <row r="189" spans="2:16" x14ac:dyDescent="0.25">
      <c r="B189" s="5">
        <v>154</v>
      </c>
      <c r="D189" s="5" t="s">
        <v>595</v>
      </c>
      <c r="E189" s="5" t="str">
        <f t="shared" si="8"/>
        <v>Jhon Córdoba</v>
      </c>
      <c r="F189" s="5" t="s">
        <v>511</v>
      </c>
      <c r="G189" s="5">
        <v>2266</v>
      </c>
      <c r="H189" s="5">
        <v>5</v>
      </c>
      <c r="I189" s="5">
        <v>3</v>
      </c>
      <c r="J189" s="5">
        <v>8</v>
      </c>
      <c r="K189" s="5">
        <v>1</v>
      </c>
      <c r="L189" s="5">
        <v>2.1</v>
      </c>
      <c r="M189" s="5">
        <v>68.3</v>
      </c>
      <c r="N189" s="5">
        <v>2.8</v>
      </c>
      <c r="O189" s="5">
        <v>1</v>
      </c>
      <c r="P189" s="5">
        <v>6.86</v>
      </c>
    </row>
    <row r="190" spans="2:16" x14ac:dyDescent="0.25">
      <c r="B190" s="5">
        <v>266</v>
      </c>
      <c r="D190" s="5" t="s">
        <v>913</v>
      </c>
      <c r="E190" s="5" t="str">
        <f t="shared" si="8"/>
        <v>Joel Pohjanpalo</v>
      </c>
      <c r="F190" s="5" t="s">
        <v>914</v>
      </c>
      <c r="G190" s="5">
        <v>168</v>
      </c>
      <c r="H190" s="5">
        <v>5</v>
      </c>
      <c r="I190" s="5">
        <v>0</v>
      </c>
      <c r="J190" s="5">
        <v>0</v>
      </c>
      <c r="K190" s="5">
        <v>0</v>
      </c>
      <c r="L190" s="5">
        <v>1.7</v>
      </c>
      <c r="M190" s="5">
        <v>62.2</v>
      </c>
      <c r="N190" s="5">
        <v>1.4</v>
      </c>
      <c r="O190" s="5">
        <v>1</v>
      </c>
      <c r="P190" s="5">
        <v>6.64</v>
      </c>
    </row>
    <row r="191" spans="2:16" x14ac:dyDescent="0.25">
      <c r="B191" s="5">
        <v>359</v>
      </c>
      <c r="D191" s="5" t="s">
        <v>982</v>
      </c>
      <c r="E191" s="5" t="str">
        <f t="shared" si="8"/>
        <v>Johan Djourou</v>
      </c>
      <c r="F191" s="5" t="s">
        <v>818</v>
      </c>
      <c r="G191" s="5">
        <v>1142</v>
      </c>
      <c r="H191" s="5">
        <v>0</v>
      </c>
      <c r="I191" s="5">
        <v>0</v>
      </c>
      <c r="J191" s="5">
        <v>6</v>
      </c>
      <c r="K191" s="5">
        <v>0</v>
      </c>
      <c r="L191" s="5">
        <v>0.3</v>
      </c>
      <c r="M191" s="5">
        <v>82.4</v>
      </c>
      <c r="N191" s="5">
        <v>3.2</v>
      </c>
      <c r="O191" s="5">
        <v>1</v>
      </c>
      <c r="P191" s="5">
        <v>6.43</v>
      </c>
    </row>
    <row r="192" spans="2:16" x14ac:dyDescent="0.25">
      <c r="B192" s="5">
        <v>22</v>
      </c>
      <c r="D192" s="5" t="s">
        <v>447</v>
      </c>
      <c r="E192" s="5" t="str">
        <f t="shared" si="8"/>
        <v>Johannes Geis</v>
      </c>
      <c r="F192" s="5" t="s">
        <v>448</v>
      </c>
      <c r="G192" s="5">
        <v>1334</v>
      </c>
      <c r="H192" s="5">
        <v>0</v>
      </c>
      <c r="I192" s="5">
        <v>0</v>
      </c>
      <c r="J192" s="5">
        <v>4</v>
      </c>
      <c r="K192" s="5">
        <v>0</v>
      </c>
      <c r="L192" s="5">
        <v>0.8</v>
      </c>
      <c r="M192" s="5">
        <v>78.599999999999994</v>
      </c>
      <c r="N192" s="5">
        <v>2.2999999999999998</v>
      </c>
      <c r="O192" s="5">
        <v>1</v>
      </c>
      <c r="P192" s="5">
        <v>7.29</v>
      </c>
    </row>
    <row r="193" spans="2:16" x14ac:dyDescent="0.25">
      <c r="B193" s="5">
        <v>71</v>
      </c>
      <c r="D193" s="5" t="s">
        <v>508</v>
      </c>
      <c r="E193" s="9" t="s">
        <v>103</v>
      </c>
      <c r="F193" s="5">
        <v>23</v>
      </c>
      <c r="G193" s="5">
        <v>2070</v>
      </c>
      <c r="H193" s="5">
        <v>2</v>
      </c>
      <c r="I193" s="5">
        <v>0</v>
      </c>
      <c r="J193" s="5">
        <v>5</v>
      </c>
      <c r="K193" s="5">
        <v>0</v>
      </c>
      <c r="L193" s="5">
        <v>0.5</v>
      </c>
      <c r="M193" s="5">
        <v>86.1</v>
      </c>
      <c r="N193" s="5">
        <v>2.4</v>
      </c>
      <c r="O193" s="5">
        <v>1</v>
      </c>
      <c r="P193" s="5">
        <v>7.06</v>
      </c>
    </row>
    <row r="194" spans="2:16" x14ac:dyDescent="0.25">
      <c r="B194" s="5">
        <v>424</v>
      </c>
      <c r="D194" s="5" t="s">
        <v>1042</v>
      </c>
      <c r="E194" s="5" t="str">
        <f t="shared" ref="E194:E225" si="9">TRIM(LEFT(D194,SEARCH(" ",D194,SEARCH(" ",D194)+1)))</f>
        <v>Jonas Föhrenbach</v>
      </c>
      <c r="F194" s="5" t="s">
        <v>881</v>
      </c>
      <c r="G194" s="5">
        <v>101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72.400000000000006</v>
      </c>
      <c r="N194" s="5">
        <v>1.7</v>
      </c>
      <c r="O194" s="5">
        <v>0</v>
      </c>
      <c r="P194" s="5">
        <v>6.22</v>
      </c>
    </row>
    <row r="195" spans="2:16" x14ac:dyDescent="0.25">
      <c r="B195" s="5">
        <v>38</v>
      </c>
      <c r="D195" s="5" t="s">
        <v>467</v>
      </c>
      <c r="E195" s="5" t="str">
        <f t="shared" si="9"/>
        <v>Jonas Hector</v>
      </c>
      <c r="F195" s="5">
        <v>32</v>
      </c>
      <c r="G195" s="5">
        <v>2880</v>
      </c>
      <c r="H195" s="5">
        <v>0</v>
      </c>
      <c r="I195" s="5">
        <v>2</v>
      </c>
      <c r="J195" s="5">
        <v>6</v>
      </c>
      <c r="K195" s="5">
        <v>0</v>
      </c>
      <c r="L195" s="5">
        <v>0.4</v>
      </c>
      <c r="M195" s="5">
        <v>81.3</v>
      </c>
      <c r="N195" s="5">
        <v>2.2999999999999998</v>
      </c>
      <c r="O195" s="5">
        <v>2</v>
      </c>
      <c r="P195" s="5">
        <v>7.2</v>
      </c>
    </row>
    <row r="196" spans="2:16" x14ac:dyDescent="0.25">
      <c r="B196" s="5">
        <v>310</v>
      </c>
      <c r="D196" s="5" t="s">
        <v>739</v>
      </c>
      <c r="E196" s="5" t="str">
        <f t="shared" si="9"/>
        <v>Jonas Hofmann</v>
      </c>
      <c r="F196" s="5" t="s">
        <v>630</v>
      </c>
      <c r="G196" s="5">
        <v>1296</v>
      </c>
      <c r="H196" s="5">
        <v>0</v>
      </c>
      <c r="I196" s="5">
        <v>0</v>
      </c>
      <c r="J196" s="5">
        <v>0</v>
      </c>
      <c r="K196" s="5">
        <v>0</v>
      </c>
      <c r="L196" s="5">
        <v>1.1000000000000001</v>
      </c>
      <c r="M196" s="5">
        <v>77.099999999999994</v>
      </c>
      <c r="N196" s="5">
        <v>0.1</v>
      </c>
      <c r="O196" s="5">
        <v>0</v>
      </c>
      <c r="P196" s="5">
        <v>6.53</v>
      </c>
    </row>
    <row r="197" spans="2:16" x14ac:dyDescent="0.25">
      <c r="B197" s="5">
        <v>318</v>
      </c>
      <c r="D197" s="5" t="s">
        <v>743</v>
      </c>
      <c r="E197" s="5" t="str">
        <f t="shared" si="9"/>
        <v>Jonas Lössl</v>
      </c>
      <c r="F197" s="5">
        <v>27</v>
      </c>
      <c r="G197" s="5">
        <v>2430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57.3</v>
      </c>
      <c r="N197" s="5">
        <v>0.4</v>
      </c>
      <c r="O197" s="5">
        <v>0</v>
      </c>
      <c r="P197" s="5">
        <v>6.52</v>
      </c>
    </row>
    <row r="198" spans="2:16" x14ac:dyDescent="0.25">
      <c r="B198" s="5">
        <v>332</v>
      </c>
      <c r="D198" s="5" t="s">
        <v>960</v>
      </c>
      <c r="E198" s="5" t="str">
        <f t="shared" si="9"/>
        <v>Jonas Meffert</v>
      </c>
      <c r="F198" s="5">
        <v>1</v>
      </c>
      <c r="G198" s="5">
        <v>58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79.3</v>
      </c>
      <c r="N198" s="5">
        <v>2</v>
      </c>
      <c r="O198" s="5">
        <v>0</v>
      </c>
      <c r="P198" s="5">
        <v>6.49</v>
      </c>
    </row>
    <row r="199" spans="2:16" x14ac:dyDescent="0.25">
      <c r="B199" s="5">
        <v>271</v>
      </c>
      <c r="D199" s="5" t="s">
        <v>702</v>
      </c>
      <c r="E199" s="5" t="str">
        <f t="shared" si="9"/>
        <v>Jonathan Schmid</v>
      </c>
      <c r="F199" s="5" t="s">
        <v>691</v>
      </c>
      <c r="G199" s="5">
        <v>1611</v>
      </c>
      <c r="H199" s="5">
        <v>1</v>
      </c>
      <c r="I199" s="5">
        <v>3</v>
      </c>
      <c r="J199" s="5">
        <v>1</v>
      </c>
      <c r="K199" s="5">
        <v>0</v>
      </c>
      <c r="L199" s="5">
        <v>0.9</v>
      </c>
      <c r="M199" s="5">
        <v>69.900000000000006</v>
      </c>
      <c r="N199" s="5">
        <v>1</v>
      </c>
      <c r="O199" s="5">
        <v>0</v>
      </c>
      <c r="P199" s="5">
        <v>6.62</v>
      </c>
    </row>
    <row r="200" spans="2:16" x14ac:dyDescent="0.25">
      <c r="B200" s="5">
        <v>131</v>
      </c>
      <c r="D200" s="5" t="s">
        <v>575</v>
      </c>
      <c r="E200" s="5" t="str">
        <f t="shared" si="9"/>
        <v>Jonathan Tah</v>
      </c>
      <c r="F200" s="5" t="s">
        <v>576</v>
      </c>
      <c r="G200" s="5">
        <v>1547</v>
      </c>
      <c r="H200" s="5">
        <v>1</v>
      </c>
      <c r="I200" s="5">
        <v>1</v>
      </c>
      <c r="J200" s="5">
        <v>1</v>
      </c>
      <c r="K200" s="5">
        <v>0</v>
      </c>
      <c r="L200" s="5">
        <v>0.5</v>
      </c>
      <c r="M200" s="5">
        <v>82.6</v>
      </c>
      <c r="N200" s="5">
        <v>2.4</v>
      </c>
      <c r="O200" s="5">
        <v>0</v>
      </c>
      <c r="P200" s="5">
        <v>6.92</v>
      </c>
    </row>
    <row r="201" spans="2:16" x14ac:dyDescent="0.25">
      <c r="B201" s="5">
        <v>403</v>
      </c>
      <c r="D201" s="5" t="s">
        <v>1022</v>
      </c>
      <c r="E201" s="5" t="str">
        <f t="shared" si="9"/>
        <v>Joo-Ho Park</v>
      </c>
      <c r="F201" s="5" t="s">
        <v>869</v>
      </c>
      <c r="G201" s="5">
        <v>65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93.3</v>
      </c>
      <c r="N201" s="5">
        <v>1</v>
      </c>
      <c r="O201" s="5">
        <v>0</v>
      </c>
      <c r="P201" s="5">
        <v>6.29</v>
      </c>
    </row>
    <row r="202" spans="2:16" x14ac:dyDescent="0.25">
      <c r="B202" s="5">
        <v>216</v>
      </c>
      <c r="D202" s="5" t="s">
        <v>892</v>
      </c>
      <c r="E202" s="5" t="str">
        <f t="shared" si="9"/>
        <v>Jordan Torunarigha</v>
      </c>
      <c r="F202" s="5" t="s">
        <v>834</v>
      </c>
      <c r="G202" s="5">
        <v>392</v>
      </c>
      <c r="H202" s="5">
        <v>1</v>
      </c>
      <c r="I202" s="5">
        <v>0</v>
      </c>
      <c r="J202" s="5">
        <v>1</v>
      </c>
      <c r="K202" s="5">
        <v>0</v>
      </c>
      <c r="L202" s="5">
        <v>0.3</v>
      </c>
      <c r="M202" s="5">
        <v>71.3</v>
      </c>
      <c r="N202" s="5">
        <v>3.3</v>
      </c>
      <c r="O202" s="5">
        <v>1</v>
      </c>
      <c r="P202" s="5">
        <v>6.72</v>
      </c>
    </row>
    <row r="203" spans="2:16" x14ac:dyDescent="0.25">
      <c r="B203" s="5">
        <v>475</v>
      </c>
      <c r="D203" s="5" t="s">
        <v>1101</v>
      </c>
      <c r="E203" s="5" t="str">
        <f t="shared" si="9"/>
        <v>José Rodríguez</v>
      </c>
      <c r="F203" s="5" t="s">
        <v>987</v>
      </c>
      <c r="G203" s="5">
        <v>6</v>
      </c>
      <c r="H203" s="5">
        <v>0</v>
      </c>
      <c r="I203" s="5">
        <v>0</v>
      </c>
      <c r="J203" s="5">
        <v>0</v>
      </c>
      <c r="K203" s="5">
        <v>1</v>
      </c>
      <c r="L203" s="5">
        <v>0</v>
      </c>
      <c r="M203" s="5">
        <v>50</v>
      </c>
      <c r="N203" s="5">
        <v>0</v>
      </c>
      <c r="O203" s="5">
        <v>0</v>
      </c>
      <c r="P203" s="5">
        <v>5.46</v>
      </c>
    </row>
    <row r="204" spans="2:16" x14ac:dyDescent="0.25">
      <c r="B204" s="5">
        <v>107</v>
      </c>
      <c r="D204" s="5" t="s">
        <v>549</v>
      </c>
      <c r="E204" s="5" t="str">
        <f t="shared" si="9"/>
        <v>Joshua Kimmich</v>
      </c>
      <c r="F204" s="5" t="s">
        <v>550</v>
      </c>
      <c r="G204" s="5">
        <v>1462</v>
      </c>
      <c r="H204" s="5">
        <v>5</v>
      </c>
      <c r="I204" s="5">
        <v>1</v>
      </c>
      <c r="J204" s="5">
        <v>1</v>
      </c>
      <c r="K204" s="5">
        <v>0</v>
      </c>
      <c r="L204" s="5">
        <v>1.1000000000000001</v>
      </c>
      <c r="M204" s="5">
        <v>89.8</v>
      </c>
      <c r="N204" s="5">
        <v>0.9</v>
      </c>
      <c r="O204" s="5">
        <v>2</v>
      </c>
      <c r="P204" s="5">
        <v>6.96</v>
      </c>
    </row>
    <row r="205" spans="2:16" x14ac:dyDescent="0.25">
      <c r="B205" s="5">
        <v>435</v>
      </c>
      <c r="D205" s="5" t="s">
        <v>1057</v>
      </c>
      <c r="E205" s="5" t="str">
        <f t="shared" si="9"/>
        <v>Josip Brekalo</v>
      </c>
      <c r="F205" s="5" t="s">
        <v>1048</v>
      </c>
      <c r="G205" s="5">
        <v>76</v>
      </c>
      <c r="H205" s="5">
        <v>0</v>
      </c>
      <c r="I205" s="5">
        <v>0</v>
      </c>
      <c r="J205" s="5">
        <v>1</v>
      </c>
      <c r="K205" s="5">
        <v>0</v>
      </c>
      <c r="L205" s="5">
        <v>1</v>
      </c>
      <c r="M205" s="5">
        <v>90.6</v>
      </c>
      <c r="N205" s="5">
        <v>0</v>
      </c>
      <c r="O205" s="5">
        <v>0</v>
      </c>
      <c r="P205" s="5">
        <v>6.18</v>
      </c>
    </row>
    <row r="206" spans="2:16" x14ac:dyDescent="0.25">
      <c r="B206" s="5">
        <v>440</v>
      </c>
      <c r="D206" s="5" t="s">
        <v>1063</v>
      </c>
      <c r="E206" s="5" t="str">
        <f t="shared" si="9"/>
        <v>Josip Drmic</v>
      </c>
      <c r="F206" s="5" t="s">
        <v>1064</v>
      </c>
      <c r="G206" s="5">
        <v>276</v>
      </c>
      <c r="H206" s="5">
        <v>0</v>
      </c>
      <c r="I206" s="5">
        <v>0</v>
      </c>
      <c r="J206" s="5">
        <v>0</v>
      </c>
      <c r="K206" s="5">
        <v>0</v>
      </c>
      <c r="L206" s="5">
        <v>0.8</v>
      </c>
      <c r="M206" s="5">
        <v>63.9</v>
      </c>
      <c r="N206" s="5">
        <v>1.7</v>
      </c>
      <c r="O206" s="5">
        <v>0</v>
      </c>
      <c r="P206" s="5">
        <v>6.16</v>
      </c>
    </row>
    <row r="207" spans="2:16" x14ac:dyDescent="0.25">
      <c r="B207" s="5">
        <v>55</v>
      </c>
      <c r="D207" s="5" t="s">
        <v>487</v>
      </c>
      <c r="E207" s="5" t="str">
        <f t="shared" si="9"/>
        <v>Josuha Guilavogui</v>
      </c>
      <c r="F207" s="5" t="s">
        <v>488</v>
      </c>
      <c r="G207" s="5">
        <v>1451</v>
      </c>
      <c r="H207" s="5">
        <v>0</v>
      </c>
      <c r="I207" s="5">
        <v>0</v>
      </c>
      <c r="J207" s="5">
        <v>5</v>
      </c>
      <c r="K207" s="5">
        <v>0</v>
      </c>
      <c r="L207" s="5">
        <v>0.3</v>
      </c>
      <c r="M207" s="5">
        <v>82.7</v>
      </c>
      <c r="N207" s="5">
        <v>1.9</v>
      </c>
      <c r="O207" s="5">
        <v>1</v>
      </c>
      <c r="P207" s="5">
        <v>7.13</v>
      </c>
    </row>
    <row r="208" spans="2:16" x14ac:dyDescent="0.25">
      <c r="B208" s="5">
        <v>54</v>
      </c>
      <c r="D208" s="5" t="s">
        <v>485</v>
      </c>
      <c r="E208" s="5" t="str">
        <f t="shared" si="9"/>
        <v>Juan Bernat</v>
      </c>
      <c r="F208" s="5" t="s">
        <v>486</v>
      </c>
      <c r="G208" s="5">
        <v>1146</v>
      </c>
      <c r="H208" s="5">
        <v>2</v>
      </c>
      <c r="I208" s="5">
        <v>2</v>
      </c>
      <c r="J208" s="5">
        <v>1</v>
      </c>
      <c r="K208" s="5">
        <v>0</v>
      </c>
      <c r="L208" s="5">
        <v>0.6</v>
      </c>
      <c r="M208" s="5">
        <v>89.5</v>
      </c>
      <c r="N208" s="5">
        <v>0.9</v>
      </c>
      <c r="O208" s="5">
        <v>2</v>
      </c>
      <c r="P208" s="5">
        <v>7.13</v>
      </c>
    </row>
    <row r="209" spans="2:16" x14ac:dyDescent="0.25">
      <c r="B209" s="5">
        <v>251</v>
      </c>
      <c r="D209" s="5" t="s">
        <v>680</v>
      </c>
      <c r="E209" s="5" t="str">
        <f t="shared" si="9"/>
        <v>Julian Baumgartlinger</v>
      </c>
      <c r="F209" s="5" t="s">
        <v>536</v>
      </c>
      <c r="G209" s="5">
        <v>1476</v>
      </c>
      <c r="H209" s="5">
        <v>0</v>
      </c>
      <c r="I209" s="5">
        <v>1</v>
      </c>
      <c r="J209" s="5">
        <v>1</v>
      </c>
      <c r="K209" s="5">
        <v>0</v>
      </c>
      <c r="L209" s="5">
        <v>0.6</v>
      </c>
      <c r="M209" s="5">
        <v>85.7</v>
      </c>
      <c r="N209" s="5">
        <v>0.9</v>
      </c>
      <c r="O209" s="5">
        <v>1</v>
      </c>
      <c r="P209" s="5">
        <v>6.67</v>
      </c>
    </row>
    <row r="210" spans="2:16" x14ac:dyDescent="0.25">
      <c r="B210" s="5">
        <v>143</v>
      </c>
      <c r="D210" s="5" t="s">
        <v>584</v>
      </c>
      <c r="E210" s="5" t="str">
        <f t="shared" si="9"/>
        <v>Julian Brandt</v>
      </c>
      <c r="F210" s="5" t="s">
        <v>585</v>
      </c>
      <c r="G210" s="5">
        <v>2216</v>
      </c>
      <c r="H210" s="5">
        <v>3</v>
      </c>
      <c r="I210" s="5">
        <v>7</v>
      </c>
      <c r="J210" s="5">
        <v>0</v>
      </c>
      <c r="K210" s="5">
        <v>0</v>
      </c>
      <c r="L210" s="5">
        <v>1.4</v>
      </c>
      <c r="M210" s="5">
        <v>77.400000000000006</v>
      </c>
      <c r="N210" s="5">
        <v>0.7</v>
      </c>
      <c r="O210" s="5">
        <v>1</v>
      </c>
      <c r="P210" s="5">
        <v>6.89</v>
      </c>
    </row>
    <row r="211" spans="2:16" x14ac:dyDescent="0.25">
      <c r="B211" s="5">
        <v>60</v>
      </c>
      <c r="D211" s="5" t="s">
        <v>819</v>
      </c>
      <c r="E211" s="5" t="str">
        <f t="shared" si="9"/>
        <v>Julian Draxler</v>
      </c>
      <c r="F211" s="5" t="s">
        <v>820</v>
      </c>
      <c r="G211" s="5">
        <v>1055</v>
      </c>
      <c r="H211" s="5">
        <v>0</v>
      </c>
      <c r="I211" s="5">
        <v>2</v>
      </c>
      <c r="J211" s="5">
        <v>0</v>
      </c>
      <c r="K211" s="5">
        <v>0</v>
      </c>
      <c r="L211" s="5">
        <v>2.2000000000000002</v>
      </c>
      <c r="M211" s="5">
        <v>82.4</v>
      </c>
      <c r="N211" s="5">
        <v>1.3</v>
      </c>
      <c r="O211" s="5">
        <v>0</v>
      </c>
      <c r="P211" s="5">
        <v>7.09</v>
      </c>
    </row>
    <row r="212" spans="2:16" x14ac:dyDescent="0.25">
      <c r="B212" s="5">
        <v>454</v>
      </c>
      <c r="D212" s="5" t="s">
        <v>1079</v>
      </c>
      <c r="E212" s="5" t="str">
        <f t="shared" si="9"/>
        <v>Julian Günther-Schmidt</v>
      </c>
      <c r="F212" s="5" t="s">
        <v>1048</v>
      </c>
      <c r="G212" s="5">
        <v>42</v>
      </c>
      <c r="H212" s="5">
        <v>0</v>
      </c>
      <c r="I212" s="5">
        <v>0</v>
      </c>
      <c r="J212" s="5">
        <v>0</v>
      </c>
      <c r="K212" s="5">
        <v>0</v>
      </c>
      <c r="L212" s="5">
        <v>0.8</v>
      </c>
      <c r="M212" s="5">
        <v>78.599999999999994</v>
      </c>
      <c r="N212" s="5">
        <v>0.3</v>
      </c>
      <c r="O212" s="5">
        <v>0</v>
      </c>
      <c r="P212" s="5">
        <v>6.05</v>
      </c>
    </row>
    <row r="213" spans="2:16" x14ac:dyDescent="0.25">
      <c r="B213" s="5">
        <v>270</v>
      </c>
      <c r="D213" s="5" t="s">
        <v>917</v>
      </c>
      <c r="E213" s="5" t="str">
        <f t="shared" si="9"/>
        <v>Julian Korb</v>
      </c>
      <c r="F213" s="5" t="s">
        <v>842</v>
      </c>
      <c r="G213" s="5">
        <v>738</v>
      </c>
      <c r="H213" s="5">
        <v>0</v>
      </c>
      <c r="I213" s="5">
        <v>0</v>
      </c>
      <c r="J213" s="5">
        <v>0</v>
      </c>
      <c r="K213" s="5">
        <v>0</v>
      </c>
      <c r="L213" s="5">
        <v>0.2</v>
      </c>
      <c r="M213" s="5">
        <v>76.7</v>
      </c>
      <c r="N213" s="5">
        <v>0.5</v>
      </c>
      <c r="O213" s="5">
        <v>0</v>
      </c>
      <c r="P213" s="5">
        <v>6.63</v>
      </c>
    </row>
    <row r="214" spans="2:16" x14ac:dyDescent="0.25">
      <c r="B214" s="5">
        <v>369</v>
      </c>
      <c r="D214" s="5" t="s">
        <v>773</v>
      </c>
      <c r="E214" s="5" t="str">
        <f t="shared" si="9"/>
        <v>Julian Schieber</v>
      </c>
      <c r="F214" s="5" t="s">
        <v>774</v>
      </c>
      <c r="G214" s="5">
        <v>422</v>
      </c>
      <c r="H214" s="5">
        <v>3</v>
      </c>
      <c r="I214" s="5">
        <v>1</v>
      </c>
      <c r="J214" s="5">
        <v>3</v>
      </c>
      <c r="K214" s="5">
        <v>0</v>
      </c>
      <c r="L214" s="5">
        <v>0.8</v>
      </c>
      <c r="M214" s="5">
        <v>56.4</v>
      </c>
      <c r="N214" s="5">
        <v>1.6</v>
      </c>
      <c r="O214" s="5">
        <v>0</v>
      </c>
      <c r="P214" s="5">
        <v>6.4</v>
      </c>
    </row>
    <row r="215" spans="2:16" x14ac:dyDescent="0.25">
      <c r="B215" s="5">
        <v>312</v>
      </c>
      <c r="D215" s="5" t="s">
        <v>944</v>
      </c>
      <c r="E215" s="5" t="str">
        <f t="shared" si="9"/>
        <v>Julian Schuster</v>
      </c>
      <c r="F215" s="5" t="s">
        <v>862</v>
      </c>
      <c r="G215" s="5">
        <v>830</v>
      </c>
      <c r="H215" s="5">
        <v>0</v>
      </c>
      <c r="I215" s="5">
        <v>0</v>
      </c>
      <c r="J215" s="5">
        <v>3</v>
      </c>
      <c r="K215" s="5">
        <v>0</v>
      </c>
      <c r="L215" s="5">
        <v>0.3</v>
      </c>
      <c r="M215" s="5">
        <v>76.900000000000006</v>
      </c>
      <c r="N215" s="5">
        <v>1.1000000000000001</v>
      </c>
      <c r="O215" s="5">
        <v>0</v>
      </c>
      <c r="P215" s="5">
        <v>6.53</v>
      </c>
    </row>
    <row r="216" spans="2:16" x14ac:dyDescent="0.25">
      <c r="B216" s="5">
        <v>67</v>
      </c>
      <c r="D216" s="5" t="s">
        <v>504</v>
      </c>
      <c r="E216" s="5" t="str">
        <f t="shared" si="9"/>
        <v>Julian Weigl</v>
      </c>
      <c r="F216" s="5" t="s">
        <v>505</v>
      </c>
      <c r="G216" s="5">
        <v>2416</v>
      </c>
      <c r="H216" s="5">
        <v>0</v>
      </c>
      <c r="I216" s="5">
        <v>0</v>
      </c>
      <c r="J216" s="5">
        <v>2</v>
      </c>
      <c r="K216" s="5">
        <v>0</v>
      </c>
      <c r="L216" s="5">
        <v>0.2</v>
      </c>
      <c r="M216" s="5">
        <v>89.5</v>
      </c>
      <c r="N216" s="5">
        <v>1.8</v>
      </c>
      <c r="O216" s="5">
        <v>0</v>
      </c>
      <c r="P216" s="5">
        <v>7.07</v>
      </c>
    </row>
    <row r="217" spans="2:16" x14ac:dyDescent="0.25">
      <c r="B217" s="5">
        <v>421</v>
      </c>
      <c r="D217" s="5" t="s">
        <v>1039</v>
      </c>
      <c r="E217" s="5" t="str">
        <f t="shared" si="9"/>
        <v>Julius Kade</v>
      </c>
      <c r="F217" s="5" t="s">
        <v>828</v>
      </c>
      <c r="G217" s="5">
        <v>9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75</v>
      </c>
      <c r="N217" s="5">
        <v>1</v>
      </c>
      <c r="O217" s="5">
        <v>0</v>
      </c>
      <c r="P217" s="5">
        <v>6.23</v>
      </c>
    </row>
    <row r="218" spans="2:16" x14ac:dyDescent="0.25">
      <c r="B218" s="5">
        <v>433</v>
      </c>
      <c r="D218" s="5" t="s">
        <v>1054</v>
      </c>
      <c r="E218" s="5" t="str">
        <f t="shared" si="9"/>
        <v>Júnior Caiçara</v>
      </c>
      <c r="F218" s="5" t="s">
        <v>881</v>
      </c>
      <c r="G218" s="5">
        <v>107</v>
      </c>
      <c r="H218" s="5">
        <v>0</v>
      </c>
      <c r="I218" s="5">
        <v>0</v>
      </c>
      <c r="J218" s="5">
        <v>1</v>
      </c>
      <c r="K218" s="5">
        <v>0</v>
      </c>
      <c r="L218" s="5">
        <v>0</v>
      </c>
      <c r="M218" s="5">
        <v>74.5</v>
      </c>
      <c r="N218" s="5">
        <v>1</v>
      </c>
      <c r="O218" s="5">
        <v>0</v>
      </c>
      <c r="P218" s="5">
        <v>6.19</v>
      </c>
    </row>
    <row r="219" spans="2:16" x14ac:dyDescent="0.25">
      <c r="B219" s="5">
        <v>446</v>
      </c>
      <c r="D219" s="5" t="s">
        <v>1071</v>
      </c>
      <c r="E219" s="5" t="str">
        <f t="shared" si="9"/>
        <v>Justin Möbius</v>
      </c>
      <c r="F219" s="5" t="s">
        <v>987</v>
      </c>
      <c r="G219" s="5">
        <v>46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80</v>
      </c>
      <c r="N219" s="5">
        <v>0.5</v>
      </c>
      <c r="O219" s="5">
        <v>0</v>
      </c>
      <c r="P219" s="5">
        <v>6.12</v>
      </c>
    </row>
    <row r="220" spans="2:16" x14ac:dyDescent="0.25">
      <c r="B220" s="5">
        <v>156</v>
      </c>
      <c r="D220" s="5" t="s">
        <v>592</v>
      </c>
      <c r="E220" s="5" t="str">
        <f t="shared" si="9"/>
        <v>Kai Havertz</v>
      </c>
      <c r="F220" s="5" t="s">
        <v>474</v>
      </c>
      <c r="G220" s="5">
        <v>1361</v>
      </c>
      <c r="H220" s="5">
        <v>2</v>
      </c>
      <c r="I220" s="5">
        <v>5</v>
      </c>
      <c r="J220" s="5">
        <v>2</v>
      </c>
      <c r="K220" s="5">
        <v>0</v>
      </c>
      <c r="L220" s="5">
        <v>1.2</v>
      </c>
      <c r="M220" s="5">
        <v>72.900000000000006</v>
      </c>
      <c r="N220" s="5">
        <v>3.6</v>
      </c>
      <c r="O220" s="5">
        <v>0</v>
      </c>
      <c r="P220" s="5">
        <v>6.86</v>
      </c>
    </row>
    <row r="221" spans="2:16" x14ac:dyDescent="0.25">
      <c r="B221" s="5">
        <v>129</v>
      </c>
      <c r="D221" s="5" t="s">
        <v>846</v>
      </c>
      <c r="E221" s="5" t="str">
        <f t="shared" si="9"/>
        <v>Karim Bellarabi</v>
      </c>
      <c r="F221" s="5" t="s">
        <v>844</v>
      </c>
      <c r="G221" s="5">
        <v>1119</v>
      </c>
      <c r="H221" s="5">
        <v>2</v>
      </c>
      <c r="I221" s="5">
        <v>6</v>
      </c>
      <c r="J221" s="5">
        <v>4</v>
      </c>
      <c r="K221" s="5">
        <v>0</v>
      </c>
      <c r="L221" s="5">
        <v>2.2000000000000002</v>
      </c>
      <c r="M221" s="5">
        <v>72.3</v>
      </c>
      <c r="N221" s="5">
        <v>0.4</v>
      </c>
      <c r="O221" s="5">
        <v>1</v>
      </c>
      <c r="P221" s="5">
        <v>6.93</v>
      </c>
    </row>
    <row r="222" spans="2:16" x14ac:dyDescent="0.25">
      <c r="B222" s="5">
        <v>355</v>
      </c>
      <c r="D222" s="5" t="s">
        <v>977</v>
      </c>
      <c r="E222" s="5" t="str">
        <f t="shared" si="9"/>
        <v>Karim Guédé</v>
      </c>
      <c r="F222" s="5" t="s">
        <v>924</v>
      </c>
      <c r="G222" s="5">
        <v>187</v>
      </c>
      <c r="H222" s="5">
        <v>0</v>
      </c>
      <c r="I222" s="5">
        <v>0</v>
      </c>
      <c r="J222" s="5">
        <v>0</v>
      </c>
      <c r="K222" s="5">
        <v>0</v>
      </c>
      <c r="L222" s="5">
        <v>0.6</v>
      </c>
      <c r="M222" s="5">
        <v>37.299999999999997</v>
      </c>
      <c r="N222" s="5">
        <v>3</v>
      </c>
      <c r="O222" s="5">
        <v>0</v>
      </c>
      <c r="P222" s="5">
        <v>6.44</v>
      </c>
    </row>
    <row r="223" spans="2:16" x14ac:dyDescent="0.25">
      <c r="B223" s="5">
        <v>362</v>
      </c>
      <c r="D223" s="5" t="s">
        <v>985</v>
      </c>
      <c r="E223" s="5" t="str">
        <f t="shared" si="9"/>
        <v>Karim Onisiwo</v>
      </c>
      <c r="F223" s="5" t="s">
        <v>952</v>
      </c>
      <c r="G223" s="5">
        <v>912</v>
      </c>
      <c r="H223" s="5">
        <v>1</v>
      </c>
      <c r="I223" s="5">
        <v>0</v>
      </c>
      <c r="J223" s="5">
        <v>4</v>
      </c>
      <c r="K223" s="5">
        <v>0</v>
      </c>
      <c r="L223" s="5">
        <v>0.9</v>
      </c>
      <c r="M223" s="5">
        <v>63.3</v>
      </c>
      <c r="N223" s="5">
        <v>1.4</v>
      </c>
      <c r="O223" s="5">
        <v>0</v>
      </c>
      <c r="P223" s="5">
        <v>6.42</v>
      </c>
    </row>
    <row r="224" spans="2:16" x14ac:dyDescent="0.25">
      <c r="B224" s="5">
        <v>6</v>
      </c>
      <c r="D224" s="5" t="s">
        <v>414</v>
      </c>
      <c r="E224" s="5" t="str">
        <f t="shared" si="9"/>
        <v>Kerem Demirbay</v>
      </c>
      <c r="F224" s="5" t="s">
        <v>405</v>
      </c>
      <c r="G224" s="5">
        <v>2116</v>
      </c>
      <c r="H224" s="5">
        <v>6</v>
      </c>
      <c r="I224" s="5">
        <v>8</v>
      </c>
      <c r="J224" s="5">
        <v>4</v>
      </c>
      <c r="K224" s="5">
        <v>0</v>
      </c>
      <c r="L224" s="5">
        <v>1.9</v>
      </c>
      <c r="M224" s="5">
        <v>78.5</v>
      </c>
      <c r="N224" s="5">
        <v>0.3</v>
      </c>
      <c r="O224" s="5">
        <v>6</v>
      </c>
      <c r="P224" s="5">
        <v>7.53</v>
      </c>
    </row>
    <row r="225" spans="2:16" x14ac:dyDescent="0.25">
      <c r="B225" s="5">
        <v>320</v>
      </c>
      <c r="D225" s="5" t="s">
        <v>953</v>
      </c>
      <c r="E225" s="5" t="str">
        <f t="shared" si="9"/>
        <v>Kevin Danso</v>
      </c>
      <c r="F225" s="5">
        <v>7</v>
      </c>
      <c r="G225" s="5">
        <v>613</v>
      </c>
      <c r="H225" s="5">
        <v>0</v>
      </c>
      <c r="I225" s="5">
        <v>0</v>
      </c>
      <c r="J225" s="5">
        <v>0</v>
      </c>
      <c r="K225" s="5">
        <v>0</v>
      </c>
      <c r="L225" s="5">
        <v>0.4</v>
      </c>
      <c r="M225" s="5">
        <v>71.7</v>
      </c>
      <c r="N225" s="5">
        <v>2.9</v>
      </c>
      <c r="O225" s="5">
        <v>0</v>
      </c>
      <c r="P225" s="5">
        <v>6.51</v>
      </c>
    </row>
    <row r="226" spans="2:16" x14ac:dyDescent="0.25">
      <c r="B226" s="5">
        <v>121</v>
      </c>
      <c r="D226" s="5" t="s">
        <v>567</v>
      </c>
      <c r="E226" s="5" t="str">
        <f t="shared" ref="E226:E257" si="10">TRIM(LEFT(D226,SEARCH(" ",D226,SEARCH(" ",D226)+1)))</f>
        <v>Kevin Kampl</v>
      </c>
      <c r="F226" s="5" t="s">
        <v>413</v>
      </c>
      <c r="G226" s="5">
        <v>2539</v>
      </c>
      <c r="H226" s="5">
        <v>1</v>
      </c>
      <c r="I226" s="5">
        <v>2</v>
      </c>
      <c r="J226" s="5">
        <v>4</v>
      </c>
      <c r="K226" s="5">
        <v>0</v>
      </c>
      <c r="L226" s="5">
        <v>1.1000000000000001</v>
      </c>
      <c r="M226" s="5">
        <v>83.8</v>
      </c>
      <c r="N226" s="5">
        <v>0.4</v>
      </c>
      <c r="O226" s="5">
        <v>0</v>
      </c>
      <c r="P226" s="5">
        <v>6.94</v>
      </c>
    </row>
    <row r="227" spans="2:16" x14ac:dyDescent="0.25">
      <c r="B227" s="5">
        <v>195</v>
      </c>
      <c r="D227" s="5" t="s">
        <v>636</v>
      </c>
      <c r="E227" s="5" t="str">
        <f t="shared" si="10"/>
        <v>Kevin Vogt</v>
      </c>
      <c r="F227" s="5" t="s">
        <v>440</v>
      </c>
      <c r="G227" s="5">
        <v>2507</v>
      </c>
      <c r="H227" s="5">
        <v>0</v>
      </c>
      <c r="I227" s="5">
        <v>0</v>
      </c>
      <c r="J227" s="5">
        <v>6</v>
      </c>
      <c r="K227" s="5">
        <v>0</v>
      </c>
      <c r="L227" s="5">
        <v>0.1</v>
      </c>
      <c r="M227" s="5">
        <v>91.8</v>
      </c>
      <c r="N227" s="5">
        <v>1.1000000000000001</v>
      </c>
      <c r="O227" s="5">
        <v>1</v>
      </c>
      <c r="P227" s="5">
        <v>6.77</v>
      </c>
    </row>
    <row r="228" spans="2:16" x14ac:dyDescent="0.25">
      <c r="B228" s="5">
        <v>226</v>
      </c>
      <c r="D228" s="5" t="s">
        <v>663</v>
      </c>
      <c r="E228" s="5" t="str">
        <f t="shared" si="10"/>
        <v>Kevin Volland</v>
      </c>
      <c r="F228" s="5" t="s">
        <v>478</v>
      </c>
      <c r="G228" s="5">
        <v>1472</v>
      </c>
      <c r="H228" s="5">
        <v>6</v>
      </c>
      <c r="I228" s="5">
        <v>2</v>
      </c>
      <c r="J228" s="5">
        <v>3</v>
      </c>
      <c r="K228" s="5">
        <v>1</v>
      </c>
      <c r="L228" s="5">
        <v>1.5</v>
      </c>
      <c r="M228" s="5">
        <v>68.5</v>
      </c>
      <c r="N228" s="5">
        <v>1.3</v>
      </c>
      <c r="O228" s="5">
        <v>1</v>
      </c>
      <c r="P228" s="5">
        <v>6.71</v>
      </c>
    </row>
    <row r="229" spans="2:16" x14ac:dyDescent="0.25">
      <c r="B229" s="5">
        <v>179</v>
      </c>
      <c r="D229" s="5" t="s">
        <v>617</v>
      </c>
      <c r="E229" s="5" t="str">
        <f t="shared" si="10"/>
        <v>Kingsley Coman</v>
      </c>
      <c r="F229" s="5" t="s">
        <v>618</v>
      </c>
      <c r="G229" s="5">
        <v>827</v>
      </c>
      <c r="H229" s="5">
        <v>2</v>
      </c>
      <c r="I229" s="5">
        <v>1</v>
      </c>
      <c r="J229" s="5">
        <v>1</v>
      </c>
      <c r="K229" s="5">
        <v>0</v>
      </c>
      <c r="L229" s="5">
        <v>1.1000000000000001</v>
      </c>
      <c r="M229" s="5">
        <v>84.9</v>
      </c>
      <c r="N229" s="5">
        <v>0.4</v>
      </c>
      <c r="O229" s="5">
        <v>0</v>
      </c>
      <c r="P229" s="5">
        <v>6.8</v>
      </c>
    </row>
    <row r="230" spans="2:16" x14ac:dyDescent="0.25">
      <c r="B230" s="5">
        <v>394</v>
      </c>
      <c r="D230" s="5" t="s">
        <v>1011</v>
      </c>
      <c r="E230" s="5" t="str">
        <f t="shared" si="10"/>
        <v>Klaas-Jan Huntelaar</v>
      </c>
      <c r="F230" s="5" t="s">
        <v>1012</v>
      </c>
      <c r="G230" s="5">
        <v>749</v>
      </c>
      <c r="H230" s="5">
        <v>2</v>
      </c>
      <c r="I230" s="5">
        <v>0</v>
      </c>
      <c r="J230" s="5">
        <v>1</v>
      </c>
      <c r="K230" s="5">
        <v>0</v>
      </c>
      <c r="L230" s="5">
        <v>1.6</v>
      </c>
      <c r="M230" s="5">
        <v>74.8</v>
      </c>
      <c r="N230" s="5">
        <v>1.5</v>
      </c>
      <c r="O230" s="5">
        <v>0</v>
      </c>
      <c r="P230" s="5">
        <v>6.32</v>
      </c>
    </row>
    <row r="231" spans="2:16" x14ac:dyDescent="0.25">
      <c r="B231" s="5">
        <v>276</v>
      </c>
      <c r="D231" s="5" t="s">
        <v>707</v>
      </c>
      <c r="E231" s="5" t="str">
        <f t="shared" si="10"/>
        <v>Koen Casteels</v>
      </c>
      <c r="F231" s="5">
        <v>19</v>
      </c>
      <c r="G231" s="5">
        <v>1710</v>
      </c>
      <c r="H231" s="5">
        <v>0</v>
      </c>
      <c r="I231" s="5">
        <v>0</v>
      </c>
      <c r="J231" s="5">
        <v>2</v>
      </c>
      <c r="K231" s="5">
        <v>0</v>
      </c>
      <c r="L231" s="5">
        <v>0</v>
      </c>
      <c r="M231" s="5">
        <v>71.599999999999994</v>
      </c>
      <c r="N231" s="5">
        <v>0.4</v>
      </c>
      <c r="O231" s="5">
        <v>1</v>
      </c>
      <c r="P231" s="5">
        <v>6.61</v>
      </c>
    </row>
    <row r="232" spans="2:16" x14ac:dyDescent="0.25">
      <c r="B232" s="5">
        <v>466</v>
      </c>
      <c r="D232" s="5" t="s">
        <v>1092</v>
      </c>
      <c r="E232" s="5" t="str">
        <f t="shared" si="10"/>
        <v>Kolo Borussia</v>
      </c>
      <c r="F232" s="5" t="s">
        <v>828</v>
      </c>
      <c r="G232" s="5">
        <v>8</v>
      </c>
      <c r="H232" s="5">
        <v>0</v>
      </c>
      <c r="I232" s="5">
        <v>0</v>
      </c>
      <c r="J232" s="5">
        <v>0</v>
      </c>
      <c r="K232" s="5">
        <v>0</v>
      </c>
      <c r="L232" s="5">
        <v>0</v>
      </c>
      <c r="M232" s="5">
        <v>33.299999999999997</v>
      </c>
      <c r="N232" s="5">
        <v>0</v>
      </c>
      <c r="O232" s="5">
        <v>0</v>
      </c>
      <c r="P232" s="5">
        <v>5.97</v>
      </c>
    </row>
    <row r="233" spans="2:16" x14ac:dyDescent="0.25">
      <c r="B233" s="5">
        <v>231</v>
      </c>
      <c r="D233" s="5" t="s">
        <v>665</v>
      </c>
      <c r="E233" s="5" t="str">
        <f t="shared" si="10"/>
        <v>Konstantin Rausch</v>
      </c>
      <c r="F233" s="5" t="s">
        <v>662</v>
      </c>
      <c r="G233" s="5">
        <v>1847</v>
      </c>
      <c r="H233" s="5">
        <v>0</v>
      </c>
      <c r="I233" s="5">
        <v>2</v>
      </c>
      <c r="J233" s="5">
        <v>3</v>
      </c>
      <c r="K233" s="5">
        <v>0</v>
      </c>
      <c r="L233" s="5">
        <v>0.8</v>
      </c>
      <c r="M233" s="5">
        <v>75.099999999999994</v>
      </c>
      <c r="N233" s="5">
        <v>0.6</v>
      </c>
      <c r="O233" s="5">
        <v>0</v>
      </c>
      <c r="P233" s="5">
        <v>6.7</v>
      </c>
    </row>
    <row r="234" spans="2:16" x14ac:dyDescent="0.25">
      <c r="B234" s="5">
        <v>34</v>
      </c>
      <c r="D234" s="5" t="s">
        <v>461</v>
      </c>
      <c r="E234" s="5" t="str">
        <f t="shared" si="10"/>
        <v>Konstantinos Stafylidis</v>
      </c>
      <c r="F234" s="5" t="s">
        <v>462</v>
      </c>
      <c r="G234" s="5">
        <v>2192</v>
      </c>
      <c r="H234" s="5">
        <v>4</v>
      </c>
      <c r="I234" s="5">
        <v>0</v>
      </c>
      <c r="J234" s="5">
        <v>6</v>
      </c>
      <c r="K234" s="5">
        <v>0</v>
      </c>
      <c r="L234" s="5">
        <v>1.7</v>
      </c>
      <c r="M234" s="5">
        <v>71.7</v>
      </c>
      <c r="N234" s="5">
        <v>1.5</v>
      </c>
      <c r="O234" s="5">
        <v>6</v>
      </c>
      <c r="P234" s="5">
        <v>7.21</v>
      </c>
    </row>
    <row r="235" spans="2:16" x14ac:dyDescent="0.25">
      <c r="B235" s="5">
        <v>211</v>
      </c>
      <c r="D235" s="5" t="s">
        <v>887</v>
      </c>
      <c r="E235" s="5" t="str">
        <f t="shared" si="10"/>
        <v>Kyriakos Papadopoulos</v>
      </c>
      <c r="F235" s="5" t="s">
        <v>828</v>
      </c>
      <c r="G235" s="5">
        <v>27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33.299999999999997</v>
      </c>
      <c r="N235" s="5">
        <v>6</v>
      </c>
      <c r="O235" s="5">
        <v>0</v>
      </c>
      <c r="P235" s="5">
        <v>6.73</v>
      </c>
    </row>
    <row r="236" spans="2:16" x14ac:dyDescent="0.25">
      <c r="B236" s="5">
        <v>9</v>
      </c>
      <c r="D236" s="5" t="s">
        <v>426</v>
      </c>
      <c r="E236" s="5" t="str">
        <f t="shared" si="10"/>
        <v>Kyriakos Papadopoulos</v>
      </c>
      <c r="F236" s="5">
        <v>14</v>
      </c>
      <c r="G236" s="5">
        <v>1201</v>
      </c>
      <c r="H236" s="5">
        <v>2</v>
      </c>
      <c r="I236" s="5">
        <v>0</v>
      </c>
      <c r="J236" s="5">
        <v>5</v>
      </c>
      <c r="K236" s="5">
        <v>0</v>
      </c>
      <c r="L236" s="5">
        <v>1.1000000000000001</v>
      </c>
      <c r="M236" s="5">
        <v>64.2</v>
      </c>
      <c r="N236" s="5">
        <v>4.9000000000000004</v>
      </c>
      <c r="O236" s="5">
        <v>3</v>
      </c>
      <c r="P236" s="5">
        <v>7.48</v>
      </c>
    </row>
    <row r="237" spans="2:16" x14ac:dyDescent="0.25">
      <c r="B237" s="5">
        <v>159</v>
      </c>
      <c r="D237" s="5" t="s">
        <v>599</v>
      </c>
      <c r="E237" s="5" t="str">
        <f t="shared" si="10"/>
        <v>Lamine Sané</v>
      </c>
      <c r="F237" s="5">
        <v>26</v>
      </c>
      <c r="G237" s="5">
        <v>2278</v>
      </c>
      <c r="H237" s="5">
        <v>1</v>
      </c>
      <c r="I237" s="5">
        <v>1</v>
      </c>
      <c r="J237" s="5">
        <v>3</v>
      </c>
      <c r="K237" s="5">
        <v>0</v>
      </c>
      <c r="L237" s="5">
        <v>0.2</v>
      </c>
      <c r="M237" s="5">
        <v>84.7</v>
      </c>
      <c r="N237" s="5">
        <v>2.6</v>
      </c>
      <c r="O237" s="5">
        <v>1</v>
      </c>
      <c r="P237" s="5">
        <v>6.85</v>
      </c>
    </row>
    <row r="238" spans="2:16" x14ac:dyDescent="0.25">
      <c r="B238" s="5">
        <v>135</v>
      </c>
      <c r="D238" s="5" t="s">
        <v>849</v>
      </c>
      <c r="E238" s="5" t="str">
        <f t="shared" si="10"/>
        <v>Lars Bender</v>
      </c>
      <c r="F238" s="5">
        <v>9</v>
      </c>
      <c r="G238" s="5">
        <v>610</v>
      </c>
      <c r="H238" s="5">
        <v>0</v>
      </c>
      <c r="I238" s="5">
        <v>1</v>
      </c>
      <c r="J238" s="5">
        <v>4</v>
      </c>
      <c r="K238" s="5">
        <v>0</v>
      </c>
      <c r="L238" s="5">
        <v>0.6</v>
      </c>
      <c r="M238" s="5">
        <v>76.599999999999994</v>
      </c>
      <c r="N238" s="5">
        <v>1.7</v>
      </c>
      <c r="O238" s="5">
        <v>0</v>
      </c>
      <c r="P238" s="5">
        <v>6.91</v>
      </c>
    </row>
    <row r="239" spans="2:16" x14ac:dyDescent="0.25">
      <c r="B239" s="5">
        <v>66</v>
      </c>
      <c r="D239" s="5" t="s">
        <v>502</v>
      </c>
      <c r="E239" s="5" t="str">
        <f t="shared" si="10"/>
        <v>Lars Stindl</v>
      </c>
      <c r="F239" s="5" t="s">
        <v>503</v>
      </c>
      <c r="G239" s="5">
        <v>2507</v>
      </c>
      <c r="H239" s="5">
        <v>11</v>
      </c>
      <c r="I239" s="5">
        <v>3</v>
      </c>
      <c r="J239" s="5">
        <v>8</v>
      </c>
      <c r="K239" s="5">
        <v>0</v>
      </c>
      <c r="L239" s="5">
        <v>2.2000000000000002</v>
      </c>
      <c r="M239" s="5">
        <v>79.5</v>
      </c>
      <c r="N239" s="5">
        <v>1.6</v>
      </c>
      <c r="O239" s="5">
        <v>2</v>
      </c>
      <c r="P239" s="5">
        <v>7.07</v>
      </c>
    </row>
    <row r="240" spans="2:16" x14ac:dyDescent="0.25">
      <c r="B240" s="5">
        <v>250</v>
      </c>
      <c r="D240" s="5" t="s">
        <v>906</v>
      </c>
      <c r="E240" s="5" t="str">
        <f t="shared" si="10"/>
        <v>László Bénes</v>
      </c>
      <c r="F240" s="5" t="s">
        <v>907</v>
      </c>
      <c r="G240" s="5">
        <v>270</v>
      </c>
      <c r="H240" s="5">
        <v>1</v>
      </c>
      <c r="I240" s="5">
        <v>0</v>
      </c>
      <c r="J240" s="5">
        <v>0</v>
      </c>
      <c r="K240" s="5">
        <v>0</v>
      </c>
      <c r="L240" s="5">
        <v>0.4</v>
      </c>
      <c r="M240" s="5">
        <v>84.9</v>
      </c>
      <c r="N240" s="5">
        <v>0.9</v>
      </c>
      <c r="O240" s="5">
        <v>1</v>
      </c>
      <c r="P240" s="5">
        <v>6.67</v>
      </c>
    </row>
    <row r="241" spans="2:16" x14ac:dyDescent="0.25">
      <c r="B241" s="5">
        <v>412</v>
      </c>
      <c r="D241" s="5" t="s">
        <v>1028</v>
      </c>
      <c r="E241" s="5" t="str">
        <f t="shared" si="10"/>
        <v>László Kleinheisler</v>
      </c>
      <c r="F241" s="5" t="s">
        <v>816</v>
      </c>
      <c r="G241" s="5">
        <v>782</v>
      </c>
      <c r="H241" s="5">
        <v>1</v>
      </c>
      <c r="I241" s="5">
        <v>1</v>
      </c>
      <c r="J241" s="5">
        <v>0</v>
      </c>
      <c r="K241" s="5">
        <v>0</v>
      </c>
      <c r="L241" s="5">
        <v>1.2</v>
      </c>
      <c r="M241" s="5">
        <v>68.400000000000006</v>
      </c>
      <c r="N241" s="5">
        <v>0.8</v>
      </c>
      <c r="O241" s="5">
        <v>1</v>
      </c>
      <c r="P241" s="5">
        <v>6.26</v>
      </c>
    </row>
    <row r="242" spans="2:16" x14ac:dyDescent="0.25">
      <c r="B242" s="5">
        <v>419</v>
      </c>
      <c r="D242" s="5" t="s">
        <v>1036</v>
      </c>
      <c r="E242" s="5" t="str">
        <f t="shared" si="10"/>
        <v>Lennart Thy</v>
      </c>
      <c r="F242" s="5" t="s">
        <v>1037</v>
      </c>
      <c r="G242" s="5">
        <v>84</v>
      </c>
      <c r="H242" s="5">
        <v>1</v>
      </c>
      <c r="I242" s="5">
        <v>0</v>
      </c>
      <c r="J242" s="5">
        <v>0</v>
      </c>
      <c r="K242" s="5">
        <v>0</v>
      </c>
      <c r="L242" s="5">
        <v>0.8</v>
      </c>
      <c r="M242" s="5">
        <v>66.7</v>
      </c>
      <c r="N242" s="5">
        <v>1.2</v>
      </c>
      <c r="O242" s="5">
        <v>0</v>
      </c>
      <c r="P242" s="5">
        <v>6.23</v>
      </c>
    </row>
    <row r="243" spans="2:16" x14ac:dyDescent="0.25">
      <c r="B243" s="5">
        <v>396</v>
      </c>
      <c r="D243" s="5" t="s">
        <v>1014</v>
      </c>
      <c r="E243" s="5" t="str">
        <f t="shared" si="10"/>
        <v>Leon Bailey</v>
      </c>
      <c r="F243" s="5" t="s">
        <v>1015</v>
      </c>
      <c r="G243" s="5">
        <v>122</v>
      </c>
      <c r="H243" s="5">
        <v>0</v>
      </c>
      <c r="I243" s="5">
        <v>0</v>
      </c>
      <c r="J243" s="5">
        <v>1</v>
      </c>
      <c r="K243" s="5">
        <v>0</v>
      </c>
      <c r="L243" s="5">
        <v>0.9</v>
      </c>
      <c r="M243" s="5">
        <v>66.7</v>
      </c>
      <c r="N243" s="5">
        <v>0.1</v>
      </c>
      <c r="O243" s="5">
        <v>0</v>
      </c>
      <c r="P243" s="5">
        <v>6.31</v>
      </c>
    </row>
    <row r="244" spans="2:16" x14ac:dyDescent="0.25">
      <c r="B244" s="5">
        <v>244</v>
      </c>
      <c r="D244" s="5" t="s">
        <v>904</v>
      </c>
      <c r="E244" s="5" t="str">
        <f t="shared" si="10"/>
        <v>Leon Balogun</v>
      </c>
      <c r="F244" s="5" t="s">
        <v>851</v>
      </c>
      <c r="G244" s="5">
        <v>1006</v>
      </c>
      <c r="H244" s="5">
        <v>0</v>
      </c>
      <c r="I244" s="5">
        <v>0</v>
      </c>
      <c r="J244" s="5">
        <v>3</v>
      </c>
      <c r="K244" s="5">
        <v>0</v>
      </c>
      <c r="L244" s="5">
        <v>0.2</v>
      </c>
      <c r="M244" s="5">
        <v>75.7</v>
      </c>
      <c r="N244" s="5">
        <v>2.7</v>
      </c>
      <c r="O244" s="5">
        <v>0</v>
      </c>
      <c r="P244" s="5">
        <v>6.68</v>
      </c>
    </row>
    <row r="245" spans="2:16" x14ac:dyDescent="0.25">
      <c r="B245" s="5">
        <v>32</v>
      </c>
      <c r="D245" s="5" t="s">
        <v>458</v>
      </c>
      <c r="E245" s="5" t="str">
        <f t="shared" si="10"/>
        <v>Leon Goretzka</v>
      </c>
      <c r="F245" s="5">
        <v>29</v>
      </c>
      <c r="G245" s="5">
        <v>2479</v>
      </c>
      <c r="H245" s="5">
        <v>5</v>
      </c>
      <c r="I245" s="5">
        <v>2</v>
      </c>
      <c r="J245" s="5">
        <v>2</v>
      </c>
      <c r="K245" s="5">
        <v>0</v>
      </c>
      <c r="L245" s="5">
        <v>1.7</v>
      </c>
      <c r="M245" s="5">
        <v>78.5</v>
      </c>
      <c r="N245" s="5">
        <v>1.6</v>
      </c>
      <c r="O245" s="5">
        <v>1</v>
      </c>
      <c r="P245" s="5">
        <v>7.23</v>
      </c>
    </row>
    <row r="246" spans="2:16" x14ac:dyDescent="0.25">
      <c r="B246" s="5">
        <v>319</v>
      </c>
      <c r="D246" s="5" t="s">
        <v>951</v>
      </c>
      <c r="E246" s="5" t="str">
        <f t="shared" si="10"/>
        <v>Leon Guwara</v>
      </c>
      <c r="F246" s="5" t="s">
        <v>952</v>
      </c>
      <c r="G246" s="5">
        <v>1010</v>
      </c>
      <c r="H246" s="5">
        <v>0</v>
      </c>
      <c r="I246" s="5">
        <v>0</v>
      </c>
      <c r="J246" s="5">
        <v>1</v>
      </c>
      <c r="K246" s="5">
        <v>1</v>
      </c>
      <c r="L246" s="5">
        <v>0.1</v>
      </c>
      <c r="M246" s="5">
        <v>68.599999999999994</v>
      </c>
      <c r="N246" s="5">
        <v>0.9</v>
      </c>
      <c r="O246" s="5">
        <v>0</v>
      </c>
      <c r="P246" s="5">
        <v>6.51</v>
      </c>
    </row>
    <row r="247" spans="2:16" x14ac:dyDescent="0.25">
      <c r="B247" s="5">
        <v>84</v>
      </c>
      <c r="D247" s="5" t="s">
        <v>831</v>
      </c>
      <c r="E247" s="5" t="str">
        <f t="shared" si="10"/>
        <v>Leonardo Bittencourt</v>
      </c>
      <c r="F247" s="5" t="s">
        <v>832</v>
      </c>
      <c r="G247" s="5">
        <v>898</v>
      </c>
      <c r="H247" s="5">
        <v>3</v>
      </c>
      <c r="I247" s="5">
        <v>5</v>
      </c>
      <c r="J247" s="5">
        <v>3</v>
      </c>
      <c r="K247" s="5">
        <v>0</v>
      </c>
      <c r="L247" s="5">
        <v>1.3</v>
      </c>
      <c r="M247" s="5">
        <v>66.400000000000006</v>
      </c>
      <c r="N247" s="5">
        <v>0.2</v>
      </c>
      <c r="O247" s="5">
        <v>0</v>
      </c>
      <c r="P247" s="5">
        <v>7.02</v>
      </c>
    </row>
    <row r="248" spans="2:16" x14ac:dyDescent="0.25">
      <c r="B248" s="5">
        <v>186</v>
      </c>
      <c r="D248" s="5" t="s">
        <v>622</v>
      </c>
      <c r="E248" s="5" t="str">
        <f t="shared" si="10"/>
        <v>Levin Öztunali</v>
      </c>
      <c r="F248" s="5" t="s">
        <v>623</v>
      </c>
      <c r="G248" s="5">
        <v>1958</v>
      </c>
      <c r="H248" s="5">
        <v>5</v>
      </c>
      <c r="I248" s="5">
        <v>6</v>
      </c>
      <c r="J248" s="5">
        <v>1</v>
      </c>
      <c r="K248" s="5">
        <v>0</v>
      </c>
      <c r="L248" s="5">
        <v>1</v>
      </c>
      <c r="M248" s="5">
        <v>61</v>
      </c>
      <c r="N248" s="5">
        <v>0.6</v>
      </c>
      <c r="O248" s="5">
        <v>2</v>
      </c>
      <c r="P248" s="5">
        <v>6.79</v>
      </c>
    </row>
    <row r="249" spans="2:16" x14ac:dyDescent="0.25">
      <c r="B249" s="5">
        <v>169</v>
      </c>
      <c r="D249" s="5" t="s">
        <v>604</v>
      </c>
      <c r="E249" s="5" t="str">
        <f t="shared" si="10"/>
        <v>Lewis Holtby</v>
      </c>
      <c r="F249" s="5">
        <v>28</v>
      </c>
      <c r="G249" s="5">
        <v>2335</v>
      </c>
      <c r="H249" s="5">
        <v>1</v>
      </c>
      <c r="I249" s="5">
        <v>5</v>
      </c>
      <c r="J249" s="5">
        <v>4</v>
      </c>
      <c r="K249" s="5">
        <v>1</v>
      </c>
      <c r="L249" s="5">
        <v>1</v>
      </c>
      <c r="M249" s="5">
        <v>73.099999999999994</v>
      </c>
      <c r="N249" s="5">
        <v>1.3</v>
      </c>
      <c r="O249" s="5">
        <v>1</v>
      </c>
      <c r="P249" s="5">
        <v>6.83</v>
      </c>
    </row>
    <row r="250" spans="2:16" x14ac:dyDescent="0.25">
      <c r="B250" s="5">
        <v>325</v>
      </c>
      <c r="D250" s="5" t="s">
        <v>954</v>
      </c>
      <c r="E250" s="5" t="str">
        <f t="shared" si="10"/>
        <v>Luca Caldirola</v>
      </c>
      <c r="F250" s="5">
        <v>5</v>
      </c>
      <c r="G250" s="5">
        <v>412</v>
      </c>
      <c r="H250" s="5">
        <v>0</v>
      </c>
      <c r="I250" s="5">
        <v>0</v>
      </c>
      <c r="J250" s="5">
        <v>1</v>
      </c>
      <c r="K250" s="5">
        <v>0</v>
      </c>
      <c r="L250" s="5">
        <v>0.4</v>
      </c>
      <c r="M250" s="5">
        <v>70.3</v>
      </c>
      <c r="N250" s="5">
        <v>1.6</v>
      </c>
      <c r="O250" s="5">
        <v>0</v>
      </c>
      <c r="P250" s="5">
        <v>6.5</v>
      </c>
    </row>
    <row r="251" spans="2:16" x14ac:dyDescent="0.25">
      <c r="B251" s="5">
        <v>142</v>
      </c>
      <c r="D251" s="5" t="s">
        <v>583</v>
      </c>
      <c r="E251" s="5" t="str">
        <f t="shared" si="10"/>
        <v>Luiz Gustavo</v>
      </c>
      <c r="F251" s="5" t="s">
        <v>462</v>
      </c>
      <c r="G251" s="5">
        <v>2254</v>
      </c>
      <c r="H251" s="5">
        <v>0</v>
      </c>
      <c r="I251" s="5">
        <v>0</v>
      </c>
      <c r="J251" s="5">
        <v>6</v>
      </c>
      <c r="K251" s="5">
        <v>1</v>
      </c>
      <c r="L251" s="5">
        <v>0.7</v>
      </c>
      <c r="M251" s="5">
        <v>84.8</v>
      </c>
      <c r="N251" s="5">
        <v>1.3</v>
      </c>
      <c r="O251" s="5">
        <v>1</v>
      </c>
      <c r="P251" s="5">
        <v>6.89</v>
      </c>
    </row>
    <row r="252" spans="2:16" x14ac:dyDescent="0.25">
      <c r="B252" s="5">
        <v>472</v>
      </c>
      <c r="D252" s="5" t="s">
        <v>1098</v>
      </c>
      <c r="E252" s="5" t="str">
        <f t="shared" si="10"/>
        <v>Lukas Fröde</v>
      </c>
      <c r="F252" s="5" t="s">
        <v>1032</v>
      </c>
      <c r="G252" s="5">
        <v>13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25</v>
      </c>
      <c r="N252" s="5">
        <v>0</v>
      </c>
      <c r="O252" s="5">
        <v>0</v>
      </c>
      <c r="P252" s="5">
        <v>5.91</v>
      </c>
    </row>
    <row r="253" spans="2:16" x14ac:dyDescent="0.25">
      <c r="B253" s="5">
        <v>401</v>
      </c>
      <c r="D253" s="5" t="s">
        <v>791</v>
      </c>
      <c r="E253" s="5" t="str">
        <f t="shared" si="10"/>
        <v>Lukas Hinterseer</v>
      </c>
      <c r="F253" s="5" t="s">
        <v>792</v>
      </c>
      <c r="G253" s="5">
        <v>950</v>
      </c>
      <c r="H253" s="5">
        <v>3</v>
      </c>
      <c r="I253" s="5">
        <v>1</v>
      </c>
      <c r="J253" s="5">
        <v>2</v>
      </c>
      <c r="K253" s="5">
        <v>0</v>
      </c>
      <c r="L253" s="5">
        <v>0.7</v>
      </c>
      <c r="M253" s="5">
        <v>63</v>
      </c>
      <c r="N253" s="5">
        <v>2</v>
      </c>
      <c r="O253" s="5">
        <v>0</v>
      </c>
      <c r="P253" s="5">
        <v>6.29</v>
      </c>
    </row>
    <row r="254" spans="2:16" x14ac:dyDescent="0.25">
      <c r="B254" s="5">
        <v>340</v>
      </c>
      <c r="D254" s="5" t="s">
        <v>759</v>
      </c>
      <c r="E254" s="5" t="str">
        <f t="shared" si="10"/>
        <v>Lukás Hrádecky</v>
      </c>
      <c r="F254" s="5">
        <v>32</v>
      </c>
      <c r="G254" s="5">
        <v>2793</v>
      </c>
      <c r="H254" s="5">
        <v>0</v>
      </c>
      <c r="I254" s="5">
        <v>0</v>
      </c>
      <c r="J254" s="5">
        <v>2</v>
      </c>
      <c r="K254" s="5">
        <v>1</v>
      </c>
      <c r="L254" s="5">
        <v>0</v>
      </c>
      <c r="M254" s="5">
        <v>63.5</v>
      </c>
      <c r="N254" s="5">
        <v>0.3</v>
      </c>
      <c r="O254" s="5">
        <v>0</v>
      </c>
      <c r="P254" s="5">
        <v>6.47</v>
      </c>
    </row>
    <row r="255" spans="2:16" x14ac:dyDescent="0.25">
      <c r="B255" s="5">
        <v>246</v>
      </c>
      <c r="D255" s="5" t="s">
        <v>905</v>
      </c>
      <c r="E255" s="5" t="str">
        <f t="shared" si="10"/>
        <v>Lukas Klostermann</v>
      </c>
      <c r="F255" s="5">
        <v>1</v>
      </c>
      <c r="G255" s="5">
        <v>90</v>
      </c>
      <c r="H255" s="5">
        <v>0</v>
      </c>
      <c r="I255" s="5">
        <v>0</v>
      </c>
      <c r="J255" s="5">
        <v>1</v>
      </c>
      <c r="K255" s="5">
        <v>0</v>
      </c>
      <c r="L255" s="5">
        <v>1</v>
      </c>
      <c r="M255" s="5">
        <v>62.5</v>
      </c>
      <c r="N255" s="5">
        <v>1</v>
      </c>
      <c r="O255" s="5">
        <v>0</v>
      </c>
      <c r="P255" s="5">
        <v>6.67</v>
      </c>
    </row>
    <row r="256" spans="2:16" x14ac:dyDescent="0.25">
      <c r="B256" s="5">
        <v>16</v>
      </c>
      <c r="D256" s="5" t="s">
        <v>809</v>
      </c>
      <c r="E256" s="5" t="str">
        <f t="shared" si="10"/>
        <v>Lukas Klünter</v>
      </c>
      <c r="F256" s="5">
        <v>7</v>
      </c>
      <c r="G256" s="5">
        <v>630</v>
      </c>
      <c r="H256" s="5">
        <v>1</v>
      </c>
      <c r="I256" s="5">
        <v>1</v>
      </c>
      <c r="J256" s="5">
        <v>3</v>
      </c>
      <c r="K256" s="5">
        <v>0</v>
      </c>
      <c r="L256" s="5">
        <v>0.3</v>
      </c>
      <c r="M256" s="5">
        <v>60.6</v>
      </c>
      <c r="N256" s="5">
        <v>0.9</v>
      </c>
      <c r="O256" s="5">
        <v>0</v>
      </c>
      <c r="P256" s="5">
        <v>7.35</v>
      </c>
    </row>
    <row r="257" spans="2:16" x14ac:dyDescent="0.25">
      <c r="B257" s="5">
        <v>162</v>
      </c>
      <c r="D257" s="5" t="s">
        <v>860</v>
      </c>
      <c r="E257" s="5" t="str">
        <f t="shared" si="10"/>
        <v>Lukas Kübler</v>
      </c>
      <c r="F257" s="5" t="s">
        <v>844</v>
      </c>
      <c r="G257" s="5">
        <v>1160</v>
      </c>
      <c r="H257" s="5">
        <v>0</v>
      </c>
      <c r="I257" s="5">
        <v>1</v>
      </c>
      <c r="J257" s="5">
        <v>1</v>
      </c>
      <c r="K257" s="5">
        <v>0</v>
      </c>
      <c r="L257" s="5">
        <v>0.3</v>
      </c>
      <c r="M257" s="5">
        <v>72.900000000000006</v>
      </c>
      <c r="N257" s="5">
        <v>1.7</v>
      </c>
      <c r="O257" s="5">
        <v>1</v>
      </c>
      <c r="P257" s="5">
        <v>6.85</v>
      </c>
    </row>
    <row r="258" spans="2:16" x14ac:dyDescent="0.25">
      <c r="B258" s="5">
        <v>200</v>
      </c>
      <c r="D258" s="5" t="s">
        <v>876</v>
      </c>
      <c r="E258" s="5" t="str">
        <f t="shared" ref="E258:E280" si="11">TRIM(LEFT(D258,SEARCH(" ",D258,SEARCH(" ",D258)+1)))</f>
        <v>Lukas Rupp</v>
      </c>
      <c r="F258" s="5" t="s">
        <v>877</v>
      </c>
      <c r="G258" s="5">
        <v>790</v>
      </c>
      <c r="H258" s="5">
        <v>2</v>
      </c>
      <c r="I258" s="5">
        <v>1</v>
      </c>
      <c r="J258" s="5">
        <v>2</v>
      </c>
      <c r="K258" s="5">
        <v>0</v>
      </c>
      <c r="L258" s="5">
        <v>1.1000000000000001</v>
      </c>
      <c r="M258" s="5">
        <v>77.400000000000006</v>
      </c>
      <c r="N258" s="5">
        <v>0.6</v>
      </c>
      <c r="O258" s="5">
        <v>0</v>
      </c>
      <c r="P258" s="5">
        <v>6.76</v>
      </c>
    </row>
    <row r="259" spans="2:16" x14ac:dyDescent="0.25">
      <c r="B259" s="5">
        <v>62</v>
      </c>
      <c r="D259" s="5" t="s">
        <v>499</v>
      </c>
      <c r="E259" s="5" t="str">
        <f t="shared" si="11"/>
        <v>Lukasz Piszczek</v>
      </c>
      <c r="F259" s="5" t="s">
        <v>492</v>
      </c>
      <c r="G259" s="5">
        <v>2036</v>
      </c>
      <c r="H259" s="5">
        <v>5</v>
      </c>
      <c r="I259" s="5">
        <v>1</v>
      </c>
      <c r="J259" s="5">
        <v>1</v>
      </c>
      <c r="K259" s="5">
        <v>0</v>
      </c>
      <c r="L259" s="5">
        <v>0.8</v>
      </c>
      <c r="M259" s="5">
        <v>80.400000000000006</v>
      </c>
      <c r="N259" s="5">
        <v>2</v>
      </c>
      <c r="O259" s="5">
        <v>2</v>
      </c>
      <c r="P259" s="5">
        <v>7.09</v>
      </c>
    </row>
    <row r="260" spans="2:16" x14ac:dyDescent="0.25">
      <c r="B260" s="5">
        <v>58</v>
      </c>
      <c r="D260" s="5" t="s">
        <v>493</v>
      </c>
      <c r="E260" s="5" t="str">
        <f t="shared" si="11"/>
        <v>Mahmoud Dahoud</v>
      </c>
      <c r="F260" s="5" t="s">
        <v>494</v>
      </c>
      <c r="G260" s="5">
        <v>2207</v>
      </c>
      <c r="H260" s="5">
        <v>2</v>
      </c>
      <c r="I260" s="5">
        <v>6</v>
      </c>
      <c r="J260" s="5">
        <v>3</v>
      </c>
      <c r="K260" s="5">
        <v>0</v>
      </c>
      <c r="L260" s="5">
        <v>1.5</v>
      </c>
      <c r="M260" s="5">
        <v>81.400000000000006</v>
      </c>
      <c r="N260" s="5">
        <v>0.5</v>
      </c>
      <c r="O260" s="5">
        <v>1</v>
      </c>
      <c r="P260" s="5">
        <v>7.1</v>
      </c>
    </row>
    <row r="261" spans="2:16" x14ac:dyDescent="0.25">
      <c r="B261" s="5">
        <v>104</v>
      </c>
      <c r="D261" s="5" t="s">
        <v>542</v>
      </c>
      <c r="E261" s="5" t="str">
        <f t="shared" si="11"/>
        <v>Makoto Hasebe</v>
      </c>
      <c r="F261" s="5" t="s">
        <v>543</v>
      </c>
      <c r="G261" s="5">
        <v>1887</v>
      </c>
      <c r="H261" s="5">
        <v>1</v>
      </c>
      <c r="I261" s="5">
        <v>1</v>
      </c>
      <c r="J261" s="5">
        <v>2</v>
      </c>
      <c r="K261" s="5">
        <v>0</v>
      </c>
      <c r="L261" s="5">
        <v>0.4</v>
      </c>
      <c r="M261" s="5">
        <v>82.3</v>
      </c>
      <c r="N261" s="5">
        <v>1.8</v>
      </c>
      <c r="O261" s="5">
        <v>0</v>
      </c>
      <c r="P261" s="5">
        <v>6.97</v>
      </c>
    </row>
    <row r="262" spans="2:16" x14ac:dyDescent="0.25">
      <c r="B262" s="5">
        <v>252</v>
      </c>
      <c r="D262" s="5" t="s">
        <v>681</v>
      </c>
      <c r="E262" s="5" t="str">
        <f t="shared" si="11"/>
        <v>Manuel Gulde</v>
      </c>
      <c r="F262" s="5" t="s">
        <v>682</v>
      </c>
      <c r="G262" s="5">
        <v>1597</v>
      </c>
      <c r="H262" s="5">
        <v>0</v>
      </c>
      <c r="I262" s="5">
        <v>0</v>
      </c>
      <c r="J262" s="5">
        <v>2</v>
      </c>
      <c r="K262" s="5">
        <v>0</v>
      </c>
      <c r="L262" s="5">
        <v>0.1</v>
      </c>
      <c r="M262" s="5">
        <v>85.1</v>
      </c>
      <c r="N262" s="5">
        <v>1.5</v>
      </c>
      <c r="O262" s="5">
        <v>0</v>
      </c>
      <c r="P262" s="5">
        <v>6.66</v>
      </c>
    </row>
    <row r="263" spans="2:16" x14ac:dyDescent="0.25">
      <c r="B263" s="5">
        <v>256</v>
      </c>
      <c r="D263" s="5" t="s">
        <v>688</v>
      </c>
      <c r="E263" s="5" t="str">
        <f t="shared" si="11"/>
        <v>Manuel Neuer</v>
      </c>
      <c r="F263" s="5">
        <v>26</v>
      </c>
      <c r="G263" s="5">
        <v>2340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80.900000000000006</v>
      </c>
      <c r="N263" s="5">
        <v>0.1</v>
      </c>
      <c r="O263" s="5">
        <v>0</v>
      </c>
      <c r="P263" s="5">
        <v>6.65</v>
      </c>
    </row>
    <row r="264" spans="2:16" x14ac:dyDescent="0.25">
      <c r="B264" s="5">
        <v>35</v>
      </c>
      <c r="D264" s="5" t="s">
        <v>463</v>
      </c>
      <c r="E264" s="5" t="str">
        <f t="shared" si="11"/>
        <v>Marc Bartra</v>
      </c>
      <c r="F264" s="5" t="s">
        <v>448</v>
      </c>
      <c r="G264" s="5">
        <v>1471</v>
      </c>
      <c r="H264" s="5">
        <v>0</v>
      </c>
      <c r="I264" s="5">
        <v>3</v>
      </c>
      <c r="J264" s="5">
        <v>5</v>
      </c>
      <c r="K264" s="5">
        <v>0</v>
      </c>
      <c r="L264" s="5">
        <v>1</v>
      </c>
      <c r="M264" s="5">
        <v>81.8</v>
      </c>
      <c r="N264" s="5">
        <v>2.9</v>
      </c>
      <c r="O264" s="5">
        <v>0</v>
      </c>
      <c r="P264" s="5">
        <v>7.21</v>
      </c>
    </row>
    <row r="265" spans="2:16" x14ac:dyDescent="0.25">
      <c r="B265" s="5">
        <v>63</v>
      </c>
      <c r="D265" s="5" t="s">
        <v>821</v>
      </c>
      <c r="E265" s="5" t="str">
        <f t="shared" si="11"/>
        <v>Marc Stendera</v>
      </c>
      <c r="F265" s="5">
        <v>2</v>
      </c>
      <c r="G265" s="5">
        <v>131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5">
        <v>60.9</v>
      </c>
      <c r="N265" s="5">
        <v>0</v>
      </c>
      <c r="O265" s="5">
        <v>0</v>
      </c>
      <c r="P265" s="5">
        <v>7.09</v>
      </c>
    </row>
    <row r="266" spans="2:16" x14ac:dyDescent="0.25">
      <c r="B266" s="5">
        <v>331</v>
      </c>
      <c r="D266" s="5" t="s">
        <v>959</v>
      </c>
      <c r="E266" s="5" t="str">
        <f t="shared" si="11"/>
        <v>Marc Torrejón</v>
      </c>
      <c r="F266" s="5" t="s">
        <v>816</v>
      </c>
      <c r="G266" s="5">
        <v>931</v>
      </c>
      <c r="H266" s="5">
        <v>0</v>
      </c>
      <c r="I266" s="5">
        <v>0</v>
      </c>
      <c r="J266" s="5">
        <v>1</v>
      </c>
      <c r="K266" s="5">
        <v>0</v>
      </c>
      <c r="L266" s="5">
        <v>0.5</v>
      </c>
      <c r="M266" s="5">
        <v>82.4</v>
      </c>
      <c r="N266" s="5">
        <v>2.2999999999999998</v>
      </c>
      <c r="O266" s="5">
        <v>0</v>
      </c>
      <c r="P266" s="5">
        <v>6.49</v>
      </c>
    </row>
    <row r="267" spans="2:16" x14ac:dyDescent="0.25">
      <c r="B267" s="5">
        <v>39</v>
      </c>
      <c r="D267" s="5" t="s">
        <v>466</v>
      </c>
      <c r="E267" s="5" t="str">
        <f t="shared" si="11"/>
        <v>Marcel Halstenberg</v>
      </c>
      <c r="F267" s="5">
        <v>30</v>
      </c>
      <c r="G267" s="5">
        <v>2659</v>
      </c>
      <c r="H267" s="5">
        <v>0</v>
      </c>
      <c r="I267" s="5">
        <v>1</v>
      </c>
      <c r="J267" s="5">
        <v>4</v>
      </c>
      <c r="K267" s="5">
        <v>0</v>
      </c>
      <c r="L267" s="5">
        <v>0.9</v>
      </c>
      <c r="M267" s="5">
        <v>72.2</v>
      </c>
      <c r="N267" s="5">
        <v>3.2</v>
      </c>
      <c r="O267" s="5">
        <v>1</v>
      </c>
      <c r="P267" s="5">
        <v>7.2</v>
      </c>
    </row>
    <row r="268" spans="2:16" x14ac:dyDescent="0.25">
      <c r="B268" s="5">
        <v>364</v>
      </c>
      <c r="D268" s="5" t="s">
        <v>986</v>
      </c>
      <c r="E268" s="5" t="str">
        <f t="shared" si="11"/>
        <v>Marcel Hartel</v>
      </c>
      <c r="F268" s="5" t="s">
        <v>987</v>
      </c>
      <c r="G268" s="5">
        <v>91</v>
      </c>
      <c r="H268" s="5">
        <v>0</v>
      </c>
      <c r="I268" s="5">
        <v>0</v>
      </c>
      <c r="J268" s="5">
        <v>0</v>
      </c>
      <c r="K268" s="5">
        <v>0</v>
      </c>
      <c r="L268" s="5">
        <v>2</v>
      </c>
      <c r="M268" s="5">
        <v>83</v>
      </c>
      <c r="N268" s="5">
        <v>0</v>
      </c>
      <c r="O268" s="5">
        <v>0</v>
      </c>
      <c r="P268" s="5">
        <v>6.42</v>
      </c>
    </row>
    <row r="269" spans="2:16" x14ac:dyDescent="0.25">
      <c r="B269" s="5">
        <v>365</v>
      </c>
      <c r="D269" s="5" t="s">
        <v>771</v>
      </c>
      <c r="E269" s="5" t="str">
        <f t="shared" si="11"/>
        <v>Marcel Heller</v>
      </c>
      <c r="F269" s="5" t="s">
        <v>418</v>
      </c>
      <c r="G269" s="5">
        <v>2631</v>
      </c>
      <c r="H269" s="5">
        <v>2</v>
      </c>
      <c r="I269" s="5">
        <v>3</v>
      </c>
      <c r="J269" s="5">
        <v>2</v>
      </c>
      <c r="K269" s="5">
        <v>0</v>
      </c>
      <c r="L269" s="5">
        <v>1.2</v>
      </c>
      <c r="M269" s="5">
        <v>65.400000000000006</v>
      </c>
      <c r="N269" s="5">
        <v>0.3</v>
      </c>
      <c r="O269" s="5">
        <v>0</v>
      </c>
      <c r="P269" s="5">
        <v>6.41</v>
      </c>
    </row>
    <row r="270" spans="2:16" x14ac:dyDescent="0.25">
      <c r="B270" s="5">
        <v>29</v>
      </c>
      <c r="D270" s="5" t="s">
        <v>810</v>
      </c>
      <c r="E270" s="5" t="str">
        <f t="shared" si="11"/>
        <v>Marcel Risse</v>
      </c>
      <c r="F270" s="5">
        <v>13</v>
      </c>
      <c r="G270" s="5">
        <v>1104</v>
      </c>
      <c r="H270" s="5">
        <v>2</v>
      </c>
      <c r="I270" s="5">
        <v>4</v>
      </c>
      <c r="J270" s="5">
        <v>1</v>
      </c>
      <c r="K270" s="5">
        <v>0</v>
      </c>
      <c r="L270" s="5">
        <v>1.7</v>
      </c>
      <c r="M270" s="5">
        <v>62.1</v>
      </c>
      <c r="N270" s="5">
        <v>0.3</v>
      </c>
      <c r="O270" s="5">
        <v>1</v>
      </c>
      <c r="P270" s="5">
        <v>7.24</v>
      </c>
    </row>
    <row r="271" spans="2:16" x14ac:dyDescent="0.25">
      <c r="B271" s="5">
        <v>72</v>
      </c>
      <c r="D271" s="5" t="s">
        <v>509</v>
      </c>
      <c r="E271" s="5" t="str">
        <f t="shared" si="11"/>
        <v>Marcel Sabitzer</v>
      </c>
      <c r="F271" s="5" t="s">
        <v>418</v>
      </c>
      <c r="G271" s="5">
        <v>2511</v>
      </c>
      <c r="H271" s="5">
        <v>7</v>
      </c>
      <c r="I271" s="5">
        <v>4</v>
      </c>
      <c r="J271" s="5">
        <v>3</v>
      </c>
      <c r="K271" s="5">
        <v>0</v>
      </c>
      <c r="L271" s="5">
        <v>2.5</v>
      </c>
      <c r="M271" s="5">
        <v>67.900000000000006</v>
      </c>
      <c r="N271" s="5">
        <v>0.7</v>
      </c>
      <c r="O271" s="5">
        <v>1</v>
      </c>
      <c r="P271" s="5">
        <v>7.06</v>
      </c>
    </row>
    <row r="272" spans="2:16" x14ac:dyDescent="0.25">
      <c r="B272" s="5">
        <v>423</v>
      </c>
      <c r="D272" s="5" t="s">
        <v>1041</v>
      </c>
      <c r="E272" s="5" t="str">
        <f t="shared" si="11"/>
        <v>Marcel Schäfer</v>
      </c>
      <c r="F272" s="5" t="s">
        <v>909</v>
      </c>
      <c r="G272" s="5">
        <v>109</v>
      </c>
      <c r="H272" s="5">
        <v>0</v>
      </c>
      <c r="I272" s="5">
        <v>0</v>
      </c>
      <c r="J272" s="5">
        <v>1</v>
      </c>
      <c r="K272" s="5">
        <v>0</v>
      </c>
      <c r="L272" s="5">
        <v>0.3</v>
      </c>
      <c r="M272" s="5">
        <v>78.599999999999994</v>
      </c>
      <c r="N272" s="5">
        <v>0.3</v>
      </c>
      <c r="O272" s="5">
        <v>0</v>
      </c>
      <c r="P272" s="5">
        <v>6.23</v>
      </c>
    </row>
    <row r="273" spans="2:16" x14ac:dyDescent="0.25">
      <c r="B273" s="5">
        <v>122</v>
      </c>
      <c r="D273" s="5" t="s">
        <v>566</v>
      </c>
      <c r="E273" s="5" t="str">
        <f t="shared" si="11"/>
        <v>Marcel Schmelzer</v>
      </c>
      <c r="F273" s="5" t="s">
        <v>462</v>
      </c>
      <c r="G273" s="5">
        <v>2195</v>
      </c>
      <c r="H273" s="5">
        <v>0</v>
      </c>
      <c r="I273" s="5">
        <v>1</v>
      </c>
      <c r="J273" s="5">
        <v>3</v>
      </c>
      <c r="K273" s="5">
        <v>0</v>
      </c>
      <c r="L273" s="5">
        <v>1</v>
      </c>
      <c r="M273" s="5">
        <v>82.5</v>
      </c>
      <c r="N273" s="5">
        <v>1.7</v>
      </c>
      <c r="O273" s="5">
        <v>1</v>
      </c>
      <c r="P273" s="5">
        <v>6.94</v>
      </c>
    </row>
    <row r="274" spans="2:16" x14ac:dyDescent="0.25">
      <c r="B274" s="5">
        <v>241</v>
      </c>
      <c r="D274" s="5" t="s">
        <v>675</v>
      </c>
      <c r="E274" s="5" t="str">
        <f t="shared" si="11"/>
        <v>Marcel Tisserand</v>
      </c>
      <c r="F274" s="5" t="s">
        <v>498</v>
      </c>
      <c r="G274" s="5">
        <v>2389</v>
      </c>
      <c r="H274" s="5">
        <v>0</v>
      </c>
      <c r="I274" s="5">
        <v>1</v>
      </c>
      <c r="J274" s="5">
        <v>9</v>
      </c>
      <c r="K274" s="5">
        <v>0</v>
      </c>
      <c r="L274" s="5">
        <v>0.6</v>
      </c>
      <c r="M274" s="5">
        <v>70.599999999999994</v>
      </c>
      <c r="N274" s="5">
        <v>3.3</v>
      </c>
      <c r="O274" s="5">
        <v>1</v>
      </c>
      <c r="P274" s="5">
        <v>6.69</v>
      </c>
    </row>
    <row r="275" spans="2:16" x14ac:dyDescent="0.25">
      <c r="B275" s="5">
        <v>49</v>
      </c>
      <c r="D275" s="5" t="s">
        <v>479</v>
      </c>
      <c r="E275" s="5" t="str">
        <f t="shared" si="11"/>
        <v>Marco Fabián</v>
      </c>
      <c r="F275" s="5" t="s">
        <v>465</v>
      </c>
      <c r="G275" s="5">
        <v>1968</v>
      </c>
      <c r="H275" s="5">
        <v>7</v>
      </c>
      <c r="I275" s="5">
        <v>4</v>
      </c>
      <c r="J275" s="5">
        <v>9</v>
      </c>
      <c r="K275" s="5">
        <v>0</v>
      </c>
      <c r="L275" s="5">
        <v>2.7</v>
      </c>
      <c r="M275" s="5">
        <v>79</v>
      </c>
      <c r="N275" s="5">
        <v>0.9</v>
      </c>
      <c r="O275" s="5">
        <v>3</v>
      </c>
      <c r="P275" s="5">
        <v>7.15</v>
      </c>
    </row>
    <row r="276" spans="2:16" x14ac:dyDescent="0.25">
      <c r="B276" s="5">
        <v>130</v>
      </c>
      <c r="D276" s="5" t="s">
        <v>572</v>
      </c>
      <c r="E276" s="5" t="str">
        <f t="shared" si="11"/>
        <v>Marco Höger</v>
      </c>
      <c r="F276" s="5" t="s">
        <v>573</v>
      </c>
      <c r="G276" s="5">
        <v>2062</v>
      </c>
      <c r="H276" s="5">
        <v>0</v>
      </c>
      <c r="I276" s="5">
        <v>1</v>
      </c>
      <c r="J276" s="5">
        <v>7</v>
      </c>
      <c r="K276" s="5">
        <v>0</v>
      </c>
      <c r="L276" s="5">
        <v>0.3</v>
      </c>
      <c r="M276" s="5">
        <v>81.3</v>
      </c>
      <c r="N276" s="5">
        <v>1.9</v>
      </c>
      <c r="O276" s="5">
        <v>0</v>
      </c>
      <c r="P276" s="5">
        <v>6.92</v>
      </c>
    </row>
    <row r="277" spans="2:16" x14ac:dyDescent="0.25">
      <c r="B277" s="5">
        <v>83</v>
      </c>
      <c r="D277" s="5" t="s">
        <v>829</v>
      </c>
      <c r="E277" s="5" t="str">
        <f t="shared" si="11"/>
        <v>Marco Reus</v>
      </c>
      <c r="F277" s="5" t="s">
        <v>830</v>
      </c>
      <c r="G277" s="5">
        <v>1100</v>
      </c>
      <c r="H277" s="5">
        <v>5</v>
      </c>
      <c r="I277" s="5">
        <v>4</v>
      </c>
      <c r="J277" s="5">
        <v>1</v>
      </c>
      <c r="K277" s="5">
        <v>1</v>
      </c>
      <c r="L277" s="5">
        <v>2.2999999999999998</v>
      </c>
      <c r="M277" s="5">
        <v>74.599999999999994</v>
      </c>
      <c r="N277" s="5">
        <v>0.4</v>
      </c>
      <c r="O277" s="5">
        <v>0</v>
      </c>
      <c r="P277" s="5">
        <v>7.03</v>
      </c>
    </row>
    <row r="278" spans="2:16" x14ac:dyDescent="0.25">
      <c r="B278" s="5">
        <v>422</v>
      </c>
      <c r="D278" s="5" t="s">
        <v>1040</v>
      </c>
      <c r="E278" s="5" t="str">
        <f t="shared" si="11"/>
        <v>Marco Russ</v>
      </c>
      <c r="F278" s="5" t="s">
        <v>903</v>
      </c>
      <c r="G278" s="5">
        <v>243</v>
      </c>
      <c r="H278" s="5">
        <v>0</v>
      </c>
      <c r="I278" s="5">
        <v>0</v>
      </c>
      <c r="J278" s="5">
        <v>1</v>
      </c>
      <c r="K278" s="5">
        <v>0</v>
      </c>
      <c r="L278" s="5">
        <v>1</v>
      </c>
      <c r="M278" s="5">
        <v>80.5</v>
      </c>
      <c r="N278" s="5">
        <v>0.5</v>
      </c>
      <c r="O278" s="5">
        <v>0</v>
      </c>
      <c r="P278" s="5">
        <v>6.23</v>
      </c>
    </row>
    <row r="279" spans="2:16" x14ac:dyDescent="0.25">
      <c r="B279" s="5">
        <v>291</v>
      </c>
      <c r="D279" s="5" t="s">
        <v>930</v>
      </c>
      <c r="E279" s="5" t="str">
        <f t="shared" si="11"/>
        <v>Marco Terrazzino</v>
      </c>
      <c r="F279" s="5" t="s">
        <v>931</v>
      </c>
      <c r="G279" s="5">
        <v>364</v>
      </c>
      <c r="H279" s="5">
        <v>1</v>
      </c>
      <c r="I279" s="5">
        <v>2</v>
      </c>
      <c r="J279" s="5">
        <v>0</v>
      </c>
      <c r="K279" s="5">
        <v>0</v>
      </c>
      <c r="L279" s="5">
        <v>0.7</v>
      </c>
      <c r="M279" s="5">
        <v>80.900000000000006</v>
      </c>
      <c r="N279" s="5">
        <v>0.8</v>
      </c>
      <c r="O279" s="5">
        <v>0</v>
      </c>
      <c r="P279" s="5">
        <v>6.57</v>
      </c>
    </row>
    <row r="280" spans="2:16" x14ac:dyDescent="0.25">
      <c r="B280" s="5">
        <v>237</v>
      </c>
      <c r="D280" s="5" t="s">
        <v>900</v>
      </c>
      <c r="E280" s="5" t="str">
        <f t="shared" si="11"/>
        <v>Marc-Oliver Kempf</v>
      </c>
      <c r="F280" s="5" t="s">
        <v>901</v>
      </c>
      <c r="G280" s="5">
        <v>1056</v>
      </c>
      <c r="H280" s="5">
        <v>0</v>
      </c>
      <c r="I280" s="5">
        <v>0</v>
      </c>
      <c r="J280" s="5">
        <v>2</v>
      </c>
      <c r="K280" s="5">
        <v>0</v>
      </c>
      <c r="L280" s="5">
        <v>0.1</v>
      </c>
      <c r="M280" s="5">
        <v>78.099999999999994</v>
      </c>
      <c r="N280" s="5">
        <v>2.7</v>
      </c>
      <c r="O280" s="5">
        <v>0</v>
      </c>
      <c r="P280" s="5">
        <v>6.7</v>
      </c>
    </row>
    <row r="281" spans="2:16" x14ac:dyDescent="0.25">
      <c r="B281" s="5">
        <v>52</v>
      </c>
      <c r="D281" s="5" t="s">
        <v>483</v>
      </c>
      <c r="E281" s="9" t="s">
        <v>130</v>
      </c>
      <c r="F281" s="5" t="s">
        <v>484</v>
      </c>
      <c r="G281" s="5">
        <v>2764</v>
      </c>
      <c r="H281" s="5">
        <v>16</v>
      </c>
      <c r="I281" s="5">
        <v>1</v>
      </c>
      <c r="J281" s="5">
        <v>4</v>
      </c>
      <c r="K281" s="5">
        <v>0</v>
      </c>
      <c r="L281" s="5">
        <v>2.6</v>
      </c>
      <c r="M281" s="5">
        <v>62.9</v>
      </c>
      <c r="N281" s="5">
        <v>4</v>
      </c>
      <c r="O281" s="5">
        <v>3</v>
      </c>
      <c r="P281" s="5">
        <v>7.14</v>
      </c>
    </row>
    <row r="282" spans="2:16" x14ac:dyDescent="0.25">
      <c r="B282" s="5">
        <v>236</v>
      </c>
      <c r="D282" s="5" t="s">
        <v>898</v>
      </c>
      <c r="E282" s="5" t="str">
        <f t="shared" ref="E282:E327" si="12">TRIM(LEFT(D282,SEARCH(" ",D282,SEARCH(" ",D282)+1)))</f>
        <v>Mario Götze</v>
      </c>
      <c r="F282" s="5" t="s">
        <v>899</v>
      </c>
      <c r="G282" s="5">
        <v>763</v>
      </c>
      <c r="H282" s="5">
        <v>1</v>
      </c>
      <c r="I282" s="5">
        <v>1</v>
      </c>
      <c r="J282" s="5">
        <v>1</v>
      </c>
      <c r="K282" s="5">
        <v>0</v>
      </c>
      <c r="L282" s="5">
        <v>0.5</v>
      </c>
      <c r="M282" s="5">
        <v>82.5</v>
      </c>
      <c r="N282" s="5">
        <v>0.2</v>
      </c>
      <c r="O282" s="5">
        <v>0</v>
      </c>
      <c r="P282" s="5">
        <v>6.7</v>
      </c>
    </row>
    <row r="283" spans="2:16" x14ac:dyDescent="0.25">
      <c r="B283" s="5">
        <v>123</v>
      </c>
      <c r="D283" s="5" t="s">
        <v>568</v>
      </c>
      <c r="E283" s="5" t="str">
        <f t="shared" si="12"/>
        <v>Mario Vrancic</v>
      </c>
      <c r="F283" s="5" t="s">
        <v>569</v>
      </c>
      <c r="G283" s="5">
        <v>1542</v>
      </c>
      <c r="H283" s="5">
        <v>4</v>
      </c>
      <c r="I283" s="5">
        <v>2</v>
      </c>
      <c r="J283" s="5">
        <v>1</v>
      </c>
      <c r="K283" s="5">
        <v>1</v>
      </c>
      <c r="L283" s="5">
        <v>1.3</v>
      </c>
      <c r="M283" s="5">
        <v>69.5</v>
      </c>
      <c r="N283" s="5">
        <v>1.3</v>
      </c>
      <c r="O283" s="5">
        <v>0</v>
      </c>
      <c r="P283" s="5">
        <v>6.94</v>
      </c>
    </row>
    <row r="284" spans="2:16" x14ac:dyDescent="0.25">
      <c r="B284" s="5">
        <v>400</v>
      </c>
      <c r="D284" s="5" t="s">
        <v>1020</v>
      </c>
      <c r="E284" s="5" t="str">
        <f t="shared" si="12"/>
        <v>Marius Wolf</v>
      </c>
      <c r="F284" s="5" t="s">
        <v>874</v>
      </c>
      <c r="G284" s="5">
        <v>168</v>
      </c>
      <c r="H284" s="5">
        <v>0</v>
      </c>
      <c r="I284" s="5">
        <v>0</v>
      </c>
      <c r="J284" s="5">
        <v>1</v>
      </c>
      <c r="K284" s="5">
        <v>0</v>
      </c>
      <c r="L284" s="5">
        <v>0.3</v>
      </c>
      <c r="M284" s="5">
        <v>72.7</v>
      </c>
      <c r="N284" s="5">
        <v>1</v>
      </c>
      <c r="O284" s="5">
        <v>0</v>
      </c>
      <c r="P284" s="5">
        <v>6.29</v>
      </c>
    </row>
    <row r="285" spans="2:16" x14ac:dyDescent="0.25">
      <c r="B285" s="5">
        <v>141</v>
      </c>
      <c r="D285" s="5" t="s">
        <v>581</v>
      </c>
      <c r="E285" s="5" t="str">
        <f t="shared" si="12"/>
        <v>Mark Uth</v>
      </c>
      <c r="F285" s="5" t="s">
        <v>582</v>
      </c>
      <c r="G285" s="5">
        <v>1089</v>
      </c>
      <c r="H285" s="5">
        <v>7</v>
      </c>
      <c r="I285" s="5">
        <v>3</v>
      </c>
      <c r="J285" s="5">
        <v>4</v>
      </c>
      <c r="K285" s="5">
        <v>0</v>
      </c>
      <c r="L285" s="5">
        <v>1.7</v>
      </c>
      <c r="M285" s="5">
        <v>73.400000000000006</v>
      </c>
      <c r="N285" s="5">
        <v>0.6</v>
      </c>
      <c r="O285" s="5">
        <v>0</v>
      </c>
      <c r="P285" s="5">
        <v>6.89</v>
      </c>
    </row>
    <row r="286" spans="2:16" x14ac:dyDescent="0.25">
      <c r="B286" s="5">
        <v>441</v>
      </c>
      <c r="D286" s="5" t="s">
        <v>1065</v>
      </c>
      <c r="E286" s="5" t="str">
        <f t="shared" si="12"/>
        <v>Markus Feulner</v>
      </c>
      <c r="F286" s="5" t="s">
        <v>828</v>
      </c>
      <c r="G286" s="5">
        <v>17</v>
      </c>
      <c r="H286" s="5">
        <v>0</v>
      </c>
      <c r="I286" s="5">
        <v>0</v>
      </c>
      <c r="J286" s="5">
        <v>0</v>
      </c>
      <c r="K286" s="5">
        <v>0</v>
      </c>
      <c r="L286" s="5">
        <v>0</v>
      </c>
      <c r="M286" s="5">
        <v>66.7</v>
      </c>
      <c r="N286" s="5">
        <v>0</v>
      </c>
      <c r="O286" s="5">
        <v>0</v>
      </c>
      <c r="P286" s="5">
        <v>6.15</v>
      </c>
    </row>
    <row r="287" spans="2:16" x14ac:dyDescent="0.25">
      <c r="B287" s="5">
        <v>285</v>
      </c>
      <c r="D287" s="5" t="s">
        <v>927</v>
      </c>
      <c r="E287" s="5" t="str">
        <f t="shared" si="12"/>
        <v>Markus Steinhöfer</v>
      </c>
      <c r="F287" s="5" t="s">
        <v>928</v>
      </c>
      <c r="G287" s="5">
        <v>229</v>
      </c>
      <c r="H287" s="5">
        <v>0</v>
      </c>
      <c r="I287" s="5">
        <v>1</v>
      </c>
      <c r="J287" s="5">
        <v>0</v>
      </c>
      <c r="K287" s="5">
        <v>0</v>
      </c>
      <c r="L287" s="5">
        <v>0.5</v>
      </c>
      <c r="M287" s="5">
        <v>67.099999999999994</v>
      </c>
      <c r="N287" s="5">
        <v>0.3</v>
      </c>
      <c r="O287" s="5">
        <v>0</v>
      </c>
      <c r="P287" s="5">
        <v>6.59</v>
      </c>
    </row>
    <row r="288" spans="2:16" x14ac:dyDescent="0.25">
      <c r="B288" s="5">
        <v>25</v>
      </c>
      <c r="D288" s="5" t="s">
        <v>452</v>
      </c>
      <c r="E288" s="5" t="str">
        <f t="shared" si="12"/>
        <v>Markus Suttner</v>
      </c>
      <c r="F288" s="5">
        <v>30</v>
      </c>
      <c r="G288" s="5">
        <v>2647</v>
      </c>
      <c r="H288" s="5">
        <v>4</v>
      </c>
      <c r="I288" s="5">
        <v>5</v>
      </c>
      <c r="J288" s="5">
        <v>10</v>
      </c>
      <c r="K288" s="5">
        <v>0</v>
      </c>
      <c r="L288" s="5">
        <v>1.4</v>
      </c>
      <c r="M288" s="5">
        <v>60.6</v>
      </c>
      <c r="N288" s="5">
        <v>2.1</v>
      </c>
      <c r="O288" s="5">
        <v>1</v>
      </c>
      <c r="P288" s="5">
        <v>7.28</v>
      </c>
    </row>
    <row r="289" spans="2:16" x14ac:dyDescent="0.25">
      <c r="B289" s="5">
        <v>387</v>
      </c>
      <c r="D289" s="5" t="s">
        <v>783</v>
      </c>
      <c r="E289" s="5" t="str">
        <f t="shared" si="12"/>
        <v>Martin Hansen</v>
      </c>
      <c r="F289" s="5">
        <v>23</v>
      </c>
      <c r="G289" s="5">
        <v>2038</v>
      </c>
      <c r="H289" s="5">
        <v>0</v>
      </c>
      <c r="I289" s="5">
        <v>0</v>
      </c>
      <c r="J289" s="5">
        <v>1</v>
      </c>
      <c r="K289" s="5">
        <v>0</v>
      </c>
      <c r="L289" s="5">
        <v>0</v>
      </c>
      <c r="M289" s="5">
        <v>49</v>
      </c>
      <c r="N289" s="5">
        <v>0.3</v>
      </c>
      <c r="O289" s="5">
        <v>0</v>
      </c>
      <c r="P289" s="5">
        <v>6.34</v>
      </c>
    </row>
    <row r="290" spans="2:16" x14ac:dyDescent="0.25">
      <c r="B290" s="5">
        <v>120</v>
      </c>
      <c r="D290" s="5" t="s">
        <v>565</v>
      </c>
      <c r="E290" s="5" t="str">
        <f t="shared" si="12"/>
        <v>Martin Hinteregger</v>
      </c>
      <c r="F290" s="5">
        <v>30</v>
      </c>
      <c r="G290" s="5">
        <v>2683</v>
      </c>
      <c r="H290" s="5">
        <v>3</v>
      </c>
      <c r="I290" s="5">
        <v>0</v>
      </c>
      <c r="J290" s="5">
        <v>5</v>
      </c>
      <c r="K290" s="5">
        <v>0</v>
      </c>
      <c r="L290" s="5">
        <v>0.9</v>
      </c>
      <c r="M290" s="5">
        <v>73.2</v>
      </c>
      <c r="N290" s="5">
        <v>2.7</v>
      </c>
      <c r="O290" s="5">
        <v>3</v>
      </c>
      <c r="P290" s="5">
        <v>6.95</v>
      </c>
    </row>
    <row r="291" spans="2:16" x14ac:dyDescent="0.25">
      <c r="B291" s="5">
        <v>64</v>
      </c>
      <c r="D291" s="5" t="s">
        <v>500</v>
      </c>
      <c r="E291" s="5" t="str">
        <f t="shared" si="12"/>
        <v>Marvin Compper</v>
      </c>
      <c r="F291" s="5">
        <v>25</v>
      </c>
      <c r="G291" s="5">
        <v>2102</v>
      </c>
      <c r="H291" s="5">
        <v>2</v>
      </c>
      <c r="I291" s="5">
        <v>0</v>
      </c>
      <c r="J291" s="5">
        <v>6</v>
      </c>
      <c r="K291" s="5">
        <v>0</v>
      </c>
      <c r="L291" s="5">
        <v>0.3</v>
      </c>
      <c r="M291" s="5">
        <v>79.5</v>
      </c>
      <c r="N291" s="5">
        <v>2.4</v>
      </c>
      <c r="O291" s="5">
        <v>2</v>
      </c>
      <c r="P291" s="5">
        <v>7.08</v>
      </c>
    </row>
    <row r="292" spans="2:16" x14ac:dyDescent="0.25">
      <c r="B292" s="5">
        <v>138</v>
      </c>
      <c r="D292" s="5" t="s">
        <v>578</v>
      </c>
      <c r="E292" s="5" t="str">
        <f t="shared" si="12"/>
        <v>Marvin Matip</v>
      </c>
      <c r="F292" s="5">
        <v>32</v>
      </c>
      <c r="G292" s="5">
        <v>2880</v>
      </c>
      <c r="H292" s="5">
        <v>0</v>
      </c>
      <c r="I292" s="5">
        <v>0</v>
      </c>
      <c r="J292" s="5">
        <v>5</v>
      </c>
      <c r="K292" s="5">
        <v>0</v>
      </c>
      <c r="L292" s="5">
        <v>0.8</v>
      </c>
      <c r="M292" s="5">
        <v>73.099999999999994</v>
      </c>
      <c r="N292" s="5">
        <v>3.1</v>
      </c>
      <c r="O292" s="5">
        <v>0</v>
      </c>
      <c r="P292" s="5">
        <v>6.91</v>
      </c>
    </row>
    <row r="293" spans="2:16" x14ac:dyDescent="0.25">
      <c r="B293" s="5">
        <v>80</v>
      </c>
      <c r="D293" s="5" t="s">
        <v>516</v>
      </c>
      <c r="E293" s="5" t="str">
        <f t="shared" si="12"/>
        <v>Marvin Plattenhardt</v>
      </c>
      <c r="F293" s="5">
        <v>26</v>
      </c>
      <c r="G293" s="5">
        <v>2340</v>
      </c>
      <c r="H293" s="5">
        <v>3</v>
      </c>
      <c r="I293" s="5">
        <v>3</v>
      </c>
      <c r="J293" s="5">
        <v>3</v>
      </c>
      <c r="K293" s="5">
        <v>0</v>
      </c>
      <c r="L293" s="5">
        <v>0.9</v>
      </c>
      <c r="M293" s="5">
        <v>75.099999999999994</v>
      </c>
      <c r="N293" s="5">
        <v>1</v>
      </c>
      <c r="O293" s="5">
        <v>4</v>
      </c>
      <c r="P293" s="5">
        <v>7.04</v>
      </c>
    </row>
    <row r="294" spans="2:16" x14ac:dyDescent="0.25">
      <c r="B294" s="5">
        <v>292</v>
      </c>
      <c r="D294" s="5" t="s">
        <v>722</v>
      </c>
      <c r="E294" s="5" t="str">
        <f t="shared" si="12"/>
        <v>Marwin Hitz</v>
      </c>
      <c r="F294" s="5">
        <v>32</v>
      </c>
      <c r="G294" s="5">
        <v>2880</v>
      </c>
      <c r="H294" s="5">
        <v>0</v>
      </c>
      <c r="I294" s="5">
        <v>0</v>
      </c>
      <c r="J294" s="5">
        <v>4</v>
      </c>
      <c r="K294" s="5">
        <v>0</v>
      </c>
      <c r="L294" s="5">
        <v>0</v>
      </c>
      <c r="M294" s="5">
        <v>58.4</v>
      </c>
      <c r="N294" s="5">
        <v>0.4</v>
      </c>
      <c r="O294" s="5">
        <v>0</v>
      </c>
      <c r="P294" s="5">
        <v>6.57</v>
      </c>
    </row>
    <row r="295" spans="2:16" x14ac:dyDescent="0.25">
      <c r="B295" s="5">
        <v>410</v>
      </c>
      <c r="D295" s="5" t="s">
        <v>1026</v>
      </c>
      <c r="E295" s="5" t="str">
        <f t="shared" si="12"/>
        <v>Massimo Bruno</v>
      </c>
      <c r="F295" s="5" t="s">
        <v>828</v>
      </c>
      <c r="G295" s="5">
        <v>4</v>
      </c>
      <c r="H295" s="5">
        <v>0</v>
      </c>
      <c r="I295" s="5">
        <v>0</v>
      </c>
      <c r="J295" s="5">
        <v>0</v>
      </c>
      <c r="K295" s="5">
        <v>0</v>
      </c>
      <c r="L295" s="5">
        <v>1</v>
      </c>
      <c r="M295" s="5">
        <v>0</v>
      </c>
      <c r="N295" s="5">
        <v>0</v>
      </c>
      <c r="O295" s="5">
        <v>0</v>
      </c>
      <c r="P295" s="5">
        <v>6.26</v>
      </c>
    </row>
    <row r="296" spans="2:16" x14ac:dyDescent="0.25">
      <c r="B296" s="5">
        <v>112</v>
      </c>
      <c r="D296" s="5" t="s">
        <v>554</v>
      </c>
      <c r="E296" s="5" t="str">
        <f t="shared" si="12"/>
        <v>Mathew Leckie</v>
      </c>
      <c r="F296" s="5" t="s">
        <v>555</v>
      </c>
      <c r="G296" s="5">
        <v>2074</v>
      </c>
      <c r="H296" s="5">
        <v>0</v>
      </c>
      <c r="I296" s="5">
        <v>2</v>
      </c>
      <c r="J296" s="5">
        <v>2</v>
      </c>
      <c r="K296" s="5">
        <v>2</v>
      </c>
      <c r="L296" s="5">
        <v>1.7</v>
      </c>
      <c r="M296" s="5">
        <v>65.900000000000006</v>
      </c>
      <c r="N296" s="5">
        <v>4.8</v>
      </c>
      <c r="O296" s="5">
        <v>1</v>
      </c>
      <c r="P296" s="5">
        <v>6.95</v>
      </c>
    </row>
    <row r="297" spans="2:16" x14ac:dyDescent="0.25">
      <c r="B297" s="5">
        <v>197</v>
      </c>
      <c r="D297" s="5" t="s">
        <v>635</v>
      </c>
      <c r="E297" s="5" t="str">
        <f t="shared" si="12"/>
        <v>Matija Nastasic</v>
      </c>
      <c r="F297" s="5" t="s">
        <v>456</v>
      </c>
      <c r="G297" s="5">
        <v>1831</v>
      </c>
      <c r="H297" s="5">
        <v>0</v>
      </c>
      <c r="I297" s="5">
        <v>0</v>
      </c>
      <c r="J297" s="5">
        <v>6</v>
      </c>
      <c r="K297" s="5">
        <v>0</v>
      </c>
      <c r="L297" s="5">
        <v>0.1</v>
      </c>
      <c r="M297" s="5">
        <v>84.9</v>
      </c>
      <c r="N297" s="5">
        <v>1.9</v>
      </c>
      <c r="O297" s="5">
        <v>0</v>
      </c>
      <c r="P297" s="5">
        <v>6.77</v>
      </c>
    </row>
    <row r="298" spans="2:16" x14ac:dyDescent="0.25">
      <c r="B298" s="5">
        <v>19</v>
      </c>
      <c r="D298" s="5" t="s">
        <v>441</v>
      </c>
      <c r="E298" s="5" t="str">
        <f t="shared" si="12"/>
        <v>Mats Hummels</v>
      </c>
      <c r="F298" s="5" t="s">
        <v>442</v>
      </c>
      <c r="G298" s="5">
        <v>2181</v>
      </c>
      <c r="H298" s="5">
        <v>1</v>
      </c>
      <c r="I298" s="5">
        <v>1</v>
      </c>
      <c r="J298" s="5">
        <v>4</v>
      </c>
      <c r="K298" s="5">
        <v>0</v>
      </c>
      <c r="L298" s="5">
        <v>1.1000000000000001</v>
      </c>
      <c r="M298" s="5">
        <v>88.8</v>
      </c>
      <c r="N298" s="5">
        <v>3.4</v>
      </c>
      <c r="O298" s="5">
        <v>2</v>
      </c>
      <c r="P298" s="5">
        <v>7.32</v>
      </c>
    </row>
    <row r="299" spans="2:16" x14ac:dyDescent="0.25">
      <c r="B299" s="5">
        <v>465</v>
      </c>
      <c r="D299" s="5" t="s">
        <v>1091</v>
      </c>
      <c r="E299" s="5" t="str">
        <f t="shared" si="12"/>
        <v>Mats Møller</v>
      </c>
      <c r="F299" s="5" t="s">
        <v>987</v>
      </c>
      <c r="G299" s="5">
        <v>23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71.400000000000006</v>
      </c>
      <c r="N299" s="5">
        <v>0</v>
      </c>
      <c r="O299" s="5">
        <v>0</v>
      </c>
      <c r="P299" s="5">
        <v>5.99</v>
      </c>
    </row>
    <row r="300" spans="2:16" x14ac:dyDescent="0.25">
      <c r="B300" s="5">
        <v>172</v>
      </c>
      <c r="D300" s="5" t="s">
        <v>608</v>
      </c>
      <c r="E300" s="5" t="str">
        <f t="shared" si="12"/>
        <v>Matthias Ginter</v>
      </c>
      <c r="F300" s="5" t="s">
        <v>609</v>
      </c>
      <c r="G300" s="5">
        <v>2385</v>
      </c>
      <c r="H300" s="5">
        <v>0</v>
      </c>
      <c r="I300" s="5">
        <v>1</v>
      </c>
      <c r="J300" s="5">
        <v>4</v>
      </c>
      <c r="K300" s="5">
        <v>0</v>
      </c>
      <c r="L300" s="5">
        <v>0.6</v>
      </c>
      <c r="M300" s="5">
        <v>87.4</v>
      </c>
      <c r="N300" s="5">
        <v>3.2</v>
      </c>
      <c r="O300" s="5">
        <v>0</v>
      </c>
      <c r="P300" s="5">
        <v>6.82</v>
      </c>
    </row>
    <row r="301" spans="2:16" x14ac:dyDescent="0.25">
      <c r="B301" s="5">
        <v>243</v>
      </c>
      <c r="D301" s="5" t="s">
        <v>676</v>
      </c>
      <c r="E301" s="5" t="str">
        <f t="shared" si="12"/>
        <v>Matthias Lehmann</v>
      </c>
      <c r="F301" s="5">
        <v>20</v>
      </c>
      <c r="G301" s="5">
        <v>1733</v>
      </c>
      <c r="H301" s="5">
        <v>0</v>
      </c>
      <c r="I301" s="5">
        <v>2</v>
      </c>
      <c r="J301" s="5">
        <v>7</v>
      </c>
      <c r="K301" s="5">
        <v>0</v>
      </c>
      <c r="L301" s="5">
        <v>0.5</v>
      </c>
      <c r="M301" s="5">
        <v>83.3</v>
      </c>
      <c r="N301" s="5">
        <v>0.8</v>
      </c>
      <c r="O301" s="5">
        <v>0</v>
      </c>
      <c r="P301" s="5">
        <v>6.68</v>
      </c>
    </row>
    <row r="302" spans="2:16" x14ac:dyDescent="0.25">
      <c r="B302" s="5">
        <v>230</v>
      </c>
      <c r="D302" s="5" t="s">
        <v>664</v>
      </c>
      <c r="E302" s="5" t="str">
        <f t="shared" si="12"/>
        <v>Matthias Ostrzolek</v>
      </c>
      <c r="F302" s="5" t="s">
        <v>465</v>
      </c>
      <c r="G302" s="5">
        <v>1905</v>
      </c>
      <c r="H302" s="5">
        <v>1</v>
      </c>
      <c r="I302" s="5">
        <v>1</v>
      </c>
      <c r="J302" s="5">
        <v>4</v>
      </c>
      <c r="K302" s="5">
        <v>0</v>
      </c>
      <c r="L302" s="5">
        <v>0.5</v>
      </c>
      <c r="M302" s="5">
        <v>62.8</v>
      </c>
      <c r="N302" s="5">
        <v>2</v>
      </c>
      <c r="O302" s="5">
        <v>1</v>
      </c>
      <c r="P302" s="5">
        <v>6.71</v>
      </c>
    </row>
    <row r="303" spans="2:16" x14ac:dyDescent="0.25">
      <c r="B303" s="5">
        <v>468</v>
      </c>
      <c r="D303" s="5" t="s">
        <v>1094</v>
      </c>
      <c r="E303" s="5" t="str">
        <f t="shared" si="12"/>
        <v>Maurice Multhaup</v>
      </c>
      <c r="F303" s="5" t="s">
        <v>828</v>
      </c>
      <c r="G303" s="5">
        <v>7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5">
        <v>50</v>
      </c>
      <c r="N303" s="5">
        <v>0</v>
      </c>
      <c r="O303" s="5">
        <v>0</v>
      </c>
      <c r="P303" s="5">
        <v>5.95</v>
      </c>
    </row>
    <row r="304" spans="2:16" x14ac:dyDescent="0.25">
      <c r="B304" s="5">
        <v>448</v>
      </c>
      <c r="D304" s="5" t="s">
        <v>1073</v>
      </c>
      <c r="E304" s="5" t="str">
        <f t="shared" si="12"/>
        <v>Max Besuschkow</v>
      </c>
      <c r="F304" s="5" t="s">
        <v>881</v>
      </c>
      <c r="G304" s="5">
        <v>86</v>
      </c>
      <c r="H304" s="5">
        <v>0</v>
      </c>
      <c r="I304" s="5">
        <v>0</v>
      </c>
      <c r="J304" s="5">
        <v>1</v>
      </c>
      <c r="K304" s="5">
        <v>0</v>
      </c>
      <c r="L304" s="5">
        <v>0.3</v>
      </c>
      <c r="M304" s="5">
        <v>60</v>
      </c>
      <c r="N304" s="5">
        <v>0</v>
      </c>
      <c r="O304" s="5">
        <v>0</v>
      </c>
      <c r="P304" s="5">
        <v>6.11</v>
      </c>
    </row>
    <row r="305" spans="2:16" x14ac:dyDescent="0.25">
      <c r="B305" s="5">
        <v>431</v>
      </c>
      <c r="D305" s="5" t="s">
        <v>1051</v>
      </c>
      <c r="E305" s="5" t="str">
        <f t="shared" si="12"/>
        <v>Max Christiansen</v>
      </c>
      <c r="F305" s="5" t="s">
        <v>1052</v>
      </c>
      <c r="G305" s="5">
        <v>350</v>
      </c>
      <c r="H305" s="5">
        <v>0</v>
      </c>
      <c r="I305" s="5">
        <v>0</v>
      </c>
      <c r="J305" s="5">
        <v>1</v>
      </c>
      <c r="K305" s="5">
        <v>1</v>
      </c>
      <c r="L305" s="5">
        <v>0.1</v>
      </c>
      <c r="M305" s="5">
        <v>76.7</v>
      </c>
      <c r="N305" s="5">
        <v>1.1000000000000001</v>
      </c>
      <c r="O305" s="5">
        <v>0</v>
      </c>
      <c r="P305" s="5">
        <v>6.2</v>
      </c>
    </row>
    <row r="306" spans="2:16" x14ac:dyDescent="0.25">
      <c r="B306" s="5">
        <v>7</v>
      </c>
      <c r="D306" s="5" t="s">
        <v>415</v>
      </c>
      <c r="E306" s="5" t="str">
        <f t="shared" si="12"/>
        <v>Max Kruse</v>
      </c>
      <c r="F306" s="5">
        <v>22</v>
      </c>
      <c r="G306" s="5">
        <v>1957</v>
      </c>
      <c r="H306" s="5">
        <v>14</v>
      </c>
      <c r="I306" s="5">
        <v>6</v>
      </c>
      <c r="J306" s="5">
        <v>1</v>
      </c>
      <c r="K306" s="5">
        <v>0</v>
      </c>
      <c r="L306" s="5">
        <v>1.8</v>
      </c>
      <c r="M306" s="5">
        <v>76.3</v>
      </c>
      <c r="N306" s="5">
        <v>1.9</v>
      </c>
      <c r="O306" s="5">
        <v>3</v>
      </c>
      <c r="P306" s="5">
        <v>7.51</v>
      </c>
    </row>
    <row r="307" spans="2:16" x14ac:dyDescent="0.25">
      <c r="B307" s="5">
        <v>300</v>
      </c>
      <c r="D307" s="5" t="s">
        <v>728</v>
      </c>
      <c r="E307" s="5" t="str">
        <f t="shared" si="12"/>
        <v>Max Meyer</v>
      </c>
      <c r="F307" s="5" t="s">
        <v>729</v>
      </c>
      <c r="G307" s="5">
        <v>1669</v>
      </c>
      <c r="H307" s="5">
        <v>1</v>
      </c>
      <c r="I307" s="5">
        <v>1</v>
      </c>
      <c r="J307" s="5">
        <v>4</v>
      </c>
      <c r="K307" s="5">
        <v>0</v>
      </c>
      <c r="L307" s="5">
        <v>1.1000000000000001</v>
      </c>
      <c r="M307" s="5">
        <v>85</v>
      </c>
      <c r="N307" s="5">
        <v>0.3</v>
      </c>
      <c r="O307" s="5">
        <v>0</v>
      </c>
      <c r="P307" s="5">
        <v>6.54</v>
      </c>
    </row>
    <row r="308" spans="2:16" x14ac:dyDescent="0.25">
      <c r="B308" s="5">
        <v>190</v>
      </c>
      <c r="D308" s="5" t="s">
        <v>628</v>
      </c>
      <c r="E308" s="5" t="str">
        <f t="shared" si="12"/>
        <v>Maximilian Arnold</v>
      </c>
      <c r="F308" s="5" t="s">
        <v>450</v>
      </c>
      <c r="G308" s="5">
        <v>2419</v>
      </c>
      <c r="H308" s="5">
        <v>2</v>
      </c>
      <c r="I308" s="5">
        <v>3</v>
      </c>
      <c r="J308" s="5">
        <v>9</v>
      </c>
      <c r="K308" s="5">
        <v>0</v>
      </c>
      <c r="L308" s="5">
        <v>1.5</v>
      </c>
      <c r="M308" s="5">
        <v>83.2</v>
      </c>
      <c r="N308" s="5">
        <v>0.9</v>
      </c>
      <c r="O308" s="5">
        <v>3</v>
      </c>
      <c r="P308" s="5">
        <v>6.78</v>
      </c>
    </row>
    <row r="309" spans="2:16" x14ac:dyDescent="0.25">
      <c r="B309" s="5">
        <v>213</v>
      </c>
      <c r="D309" s="5" t="s">
        <v>889</v>
      </c>
      <c r="E309" s="5" t="str">
        <f t="shared" si="12"/>
        <v>Maximilian Eggestein</v>
      </c>
      <c r="F309" s="5" t="s">
        <v>877</v>
      </c>
      <c r="G309" s="5">
        <v>885</v>
      </c>
      <c r="H309" s="5">
        <v>1</v>
      </c>
      <c r="I309" s="5">
        <v>0</v>
      </c>
      <c r="J309" s="5">
        <v>2</v>
      </c>
      <c r="K309" s="5">
        <v>0</v>
      </c>
      <c r="L309" s="5">
        <v>0.1</v>
      </c>
      <c r="M309" s="5">
        <v>76.099999999999994</v>
      </c>
      <c r="N309" s="5">
        <v>2.1</v>
      </c>
      <c r="O309" s="5">
        <v>0</v>
      </c>
      <c r="P309" s="5">
        <v>6.73</v>
      </c>
    </row>
    <row r="310" spans="2:16" x14ac:dyDescent="0.25">
      <c r="B310" s="5">
        <v>326</v>
      </c>
      <c r="D310" s="5" t="s">
        <v>955</v>
      </c>
      <c r="E310" s="5" t="str">
        <f t="shared" si="12"/>
        <v>Maximilian Mittelstädt</v>
      </c>
      <c r="F310" s="5" t="s">
        <v>895</v>
      </c>
      <c r="G310" s="5">
        <v>462</v>
      </c>
      <c r="H310" s="5">
        <v>0</v>
      </c>
      <c r="I310" s="5">
        <v>1</v>
      </c>
      <c r="J310" s="5">
        <v>3</v>
      </c>
      <c r="K310" s="5">
        <v>1</v>
      </c>
      <c r="L310" s="5">
        <v>0.3</v>
      </c>
      <c r="M310" s="5">
        <v>65.099999999999994</v>
      </c>
      <c r="N310" s="5">
        <v>1.2</v>
      </c>
      <c r="O310" s="5">
        <v>1</v>
      </c>
      <c r="P310" s="5">
        <v>6.5</v>
      </c>
    </row>
    <row r="311" spans="2:16" x14ac:dyDescent="0.25">
      <c r="B311" s="5">
        <v>102</v>
      </c>
      <c r="D311" s="5" t="s">
        <v>540</v>
      </c>
      <c r="E311" s="5" t="str">
        <f t="shared" si="12"/>
        <v>Maximilian Philipp</v>
      </c>
      <c r="F311" s="5" t="s">
        <v>541</v>
      </c>
      <c r="G311" s="5">
        <v>1849</v>
      </c>
      <c r="H311" s="5">
        <v>9</v>
      </c>
      <c r="I311" s="5">
        <v>2</v>
      </c>
      <c r="J311" s="5">
        <v>5</v>
      </c>
      <c r="K311" s="5">
        <v>0</v>
      </c>
      <c r="L311" s="5">
        <v>2.1</v>
      </c>
      <c r="M311" s="5">
        <v>69.3</v>
      </c>
      <c r="N311" s="5">
        <v>1.5</v>
      </c>
      <c r="O311" s="5">
        <v>2</v>
      </c>
      <c r="P311" s="5">
        <v>6.98</v>
      </c>
    </row>
    <row r="312" spans="2:16" x14ac:dyDescent="0.25">
      <c r="B312" s="5">
        <v>42</v>
      </c>
      <c r="D312" s="5" t="s">
        <v>814</v>
      </c>
      <c r="E312" s="5" t="str">
        <f t="shared" si="12"/>
        <v>Mergim Mavraj</v>
      </c>
      <c r="F312" s="5">
        <v>16</v>
      </c>
      <c r="G312" s="5">
        <v>1440</v>
      </c>
      <c r="H312" s="5">
        <v>0</v>
      </c>
      <c r="I312" s="5">
        <v>0</v>
      </c>
      <c r="J312" s="5">
        <v>2</v>
      </c>
      <c r="K312" s="5">
        <v>0</v>
      </c>
      <c r="L312" s="5">
        <v>0.4</v>
      </c>
      <c r="M312" s="5">
        <v>88.1</v>
      </c>
      <c r="N312" s="5">
        <v>3.4</v>
      </c>
      <c r="O312" s="5">
        <v>0</v>
      </c>
      <c r="P312" s="5">
        <v>7.17</v>
      </c>
    </row>
    <row r="313" spans="2:16" x14ac:dyDescent="0.25">
      <c r="B313" s="5">
        <v>108</v>
      </c>
      <c r="D313" s="5" t="s">
        <v>837</v>
      </c>
      <c r="E313" s="5" t="str">
        <f t="shared" si="12"/>
        <v>Mergim Mavraj</v>
      </c>
      <c r="F313" s="5">
        <v>13</v>
      </c>
      <c r="G313" s="5">
        <v>1170</v>
      </c>
      <c r="H313" s="5">
        <v>0</v>
      </c>
      <c r="I313" s="5">
        <v>0</v>
      </c>
      <c r="J313" s="5">
        <v>3</v>
      </c>
      <c r="K313" s="5">
        <v>0</v>
      </c>
      <c r="L313" s="5">
        <v>0.5</v>
      </c>
      <c r="M313" s="5">
        <v>65</v>
      </c>
      <c r="N313" s="5">
        <v>4.3</v>
      </c>
      <c r="O313" s="5">
        <v>0</v>
      </c>
      <c r="P313" s="5">
        <v>6.96</v>
      </c>
    </row>
    <row r="314" spans="2:16" x14ac:dyDescent="0.25">
      <c r="B314" s="5">
        <v>282</v>
      </c>
      <c r="D314" s="5" t="s">
        <v>714</v>
      </c>
      <c r="E314" s="5" t="str">
        <f t="shared" si="12"/>
        <v>Michael Esser</v>
      </c>
      <c r="F314" s="5">
        <v>28</v>
      </c>
      <c r="G314" s="5">
        <v>2485</v>
      </c>
      <c r="H314" s="5">
        <v>0</v>
      </c>
      <c r="I314" s="5">
        <v>0</v>
      </c>
      <c r="J314" s="5">
        <v>3</v>
      </c>
      <c r="K314" s="5">
        <v>0</v>
      </c>
      <c r="L314" s="5">
        <v>0</v>
      </c>
      <c r="M314" s="5">
        <v>55.3</v>
      </c>
      <c r="N314" s="5">
        <v>0.4</v>
      </c>
      <c r="O314" s="5">
        <v>0</v>
      </c>
      <c r="P314" s="5">
        <v>6.59</v>
      </c>
    </row>
    <row r="315" spans="2:16" x14ac:dyDescent="0.25">
      <c r="B315" s="5">
        <v>272</v>
      </c>
      <c r="D315" s="5" t="s">
        <v>703</v>
      </c>
      <c r="E315" s="5" t="str">
        <f t="shared" si="12"/>
        <v>Michael Gregoritsch</v>
      </c>
      <c r="F315" s="5" t="s">
        <v>704</v>
      </c>
      <c r="G315" s="5">
        <v>1279</v>
      </c>
      <c r="H315" s="5">
        <v>5</v>
      </c>
      <c r="I315" s="5">
        <v>1</v>
      </c>
      <c r="J315" s="5">
        <v>3</v>
      </c>
      <c r="K315" s="5">
        <v>0</v>
      </c>
      <c r="L315" s="5">
        <v>1.8</v>
      </c>
      <c r="M315" s="5">
        <v>61.1</v>
      </c>
      <c r="N315" s="5">
        <v>3.7</v>
      </c>
      <c r="O315" s="5">
        <v>1</v>
      </c>
      <c r="P315" s="5">
        <v>6.62</v>
      </c>
    </row>
    <row r="316" spans="2:16" x14ac:dyDescent="0.25">
      <c r="B316" s="5">
        <v>322</v>
      </c>
      <c r="D316" s="5" t="s">
        <v>745</v>
      </c>
      <c r="E316" s="5" t="str">
        <f t="shared" si="12"/>
        <v>Michael Hector</v>
      </c>
      <c r="F316" s="5" t="s">
        <v>746</v>
      </c>
      <c r="G316" s="5">
        <v>1266</v>
      </c>
      <c r="H316" s="5">
        <v>1</v>
      </c>
      <c r="I316" s="5">
        <v>0</v>
      </c>
      <c r="J316" s="5">
        <v>4</v>
      </c>
      <c r="K316" s="5">
        <v>1</v>
      </c>
      <c r="L316" s="5">
        <v>0.3</v>
      </c>
      <c r="M316" s="5">
        <v>71.7</v>
      </c>
      <c r="N316" s="5">
        <v>1.5</v>
      </c>
      <c r="O316" s="5">
        <v>0</v>
      </c>
      <c r="P316" s="5">
        <v>6.51</v>
      </c>
    </row>
    <row r="317" spans="2:16" x14ac:dyDescent="0.25">
      <c r="B317" s="5">
        <v>188</v>
      </c>
      <c r="D317" s="5" t="s">
        <v>626</v>
      </c>
      <c r="E317" s="5" t="str">
        <f t="shared" si="12"/>
        <v>Mijat Gacinovic</v>
      </c>
      <c r="F317" s="5" t="s">
        <v>494</v>
      </c>
      <c r="G317" s="5">
        <v>2144</v>
      </c>
      <c r="H317" s="5">
        <v>2</v>
      </c>
      <c r="I317" s="5">
        <v>0</v>
      </c>
      <c r="J317" s="5">
        <v>9</v>
      </c>
      <c r="K317" s="5">
        <v>0</v>
      </c>
      <c r="L317" s="5">
        <v>1</v>
      </c>
      <c r="M317" s="5">
        <v>70.900000000000006</v>
      </c>
      <c r="N317" s="5">
        <v>1.1000000000000001</v>
      </c>
      <c r="O317" s="5">
        <v>0</v>
      </c>
      <c r="P317" s="5">
        <v>6.78</v>
      </c>
    </row>
    <row r="318" spans="2:16" x14ac:dyDescent="0.25">
      <c r="B318" s="5">
        <v>208</v>
      </c>
      <c r="D318" s="5" t="s">
        <v>645</v>
      </c>
      <c r="E318" s="5" t="str">
        <f t="shared" si="12"/>
        <v>Mike Frantz</v>
      </c>
      <c r="F318" s="5" t="s">
        <v>503</v>
      </c>
      <c r="G318" s="5">
        <v>2429</v>
      </c>
      <c r="H318" s="5">
        <v>0</v>
      </c>
      <c r="I318" s="5">
        <v>1</v>
      </c>
      <c r="J318" s="5">
        <v>2</v>
      </c>
      <c r="K318" s="5">
        <v>0</v>
      </c>
      <c r="L318" s="5">
        <v>0.8</v>
      </c>
      <c r="M318" s="5">
        <v>74.5</v>
      </c>
      <c r="N318" s="5">
        <v>2.2999999999999998</v>
      </c>
      <c r="O318" s="5">
        <v>1</v>
      </c>
      <c r="P318" s="5">
        <v>6.74</v>
      </c>
    </row>
    <row r="319" spans="2:16" x14ac:dyDescent="0.25">
      <c r="B319" s="5">
        <v>305</v>
      </c>
      <c r="D319" s="5" t="s">
        <v>938</v>
      </c>
      <c r="E319" s="5" t="str">
        <f t="shared" si="12"/>
        <v>Mikel Merino</v>
      </c>
      <c r="F319" s="5" t="s">
        <v>939</v>
      </c>
      <c r="G319" s="5">
        <v>293</v>
      </c>
      <c r="H319" s="5">
        <v>0</v>
      </c>
      <c r="I319" s="5">
        <v>0</v>
      </c>
      <c r="J319" s="5">
        <v>1</v>
      </c>
      <c r="K319" s="5">
        <v>0</v>
      </c>
      <c r="L319" s="5">
        <v>0.6</v>
      </c>
      <c r="M319" s="5">
        <v>83.7</v>
      </c>
      <c r="N319" s="5">
        <v>1.6</v>
      </c>
      <c r="O319" s="5">
        <v>0</v>
      </c>
      <c r="P319" s="5">
        <v>6.54</v>
      </c>
    </row>
    <row r="320" spans="2:16" x14ac:dyDescent="0.25">
      <c r="B320" s="5">
        <v>217</v>
      </c>
      <c r="D320" s="5" t="s">
        <v>642</v>
      </c>
      <c r="E320" s="5" t="str">
        <f t="shared" si="12"/>
        <v>Milos Jojic</v>
      </c>
      <c r="F320" s="5" t="s">
        <v>634</v>
      </c>
      <c r="G320" s="5">
        <v>998</v>
      </c>
      <c r="H320" s="5">
        <v>4</v>
      </c>
      <c r="I320" s="5">
        <v>3</v>
      </c>
      <c r="J320" s="5">
        <v>2</v>
      </c>
      <c r="K320" s="5">
        <v>0</v>
      </c>
      <c r="L320" s="5">
        <v>0.8</v>
      </c>
      <c r="M320" s="5">
        <v>72</v>
      </c>
      <c r="N320" s="5">
        <v>0.8</v>
      </c>
      <c r="O320" s="5">
        <v>0</v>
      </c>
      <c r="P320" s="5">
        <v>6.72</v>
      </c>
    </row>
    <row r="321" spans="2:16" x14ac:dyDescent="0.25">
      <c r="B321" s="5">
        <v>347</v>
      </c>
      <c r="D321" s="5" t="s">
        <v>760</v>
      </c>
      <c r="E321" s="5" t="str">
        <f t="shared" si="12"/>
        <v>Milos Veljkovic</v>
      </c>
      <c r="F321" s="5" t="s">
        <v>607</v>
      </c>
      <c r="G321" s="5">
        <v>1720</v>
      </c>
      <c r="H321" s="5">
        <v>0</v>
      </c>
      <c r="I321" s="5">
        <v>0</v>
      </c>
      <c r="J321" s="5">
        <v>4</v>
      </c>
      <c r="K321" s="5">
        <v>0</v>
      </c>
      <c r="L321" s="5">
        <v>0.1</v>
      </c>
      <c r="M321" s="5">
        <v>77.099999999999994</v>
      </c>
      <c r="N321" s="5">
        <v>1.5</v>
      </c>
      <c r="O321" s="5">
        <v>0</v>
      </c>
      <c r="P321" s="5">
        <v>6.46</v>
      </c>
    </row>
    <row r="322" spans="2:16" x14ac:dyDescent="0.25">
      <c r="B322" s="5">
        <v>69</v>
      </c>
      <c r="D322" s="5" t="s">
        <v>822</v>
      </c>
      <c r="E322" s="5" t="str">
        <f t="shared" si="12"/>
        <v>Mitchell Weiser</v>
      </c>
      <c r="F322" s="5" t="s">
        <v>823</v>
      </c>
      <c r="G322" s="5">
        <v>1036</v>
      </c>
      <c r="H322" s="5">
        <v>1</v>
      </c>
      <c r="I322" s="5">
        <v>4</v>
      </c>
      <c r="J322" s="5">
        <v>2</v>
      </c>
      <c r="K322" s="5">
        <v>0</v>
      </c>
      <c r="L322" s="5">
        <v>0.4</v>
      </c>
      <c r="M322" s="5">
        <v>69.599999999999994</v>
      </c>
      <c r="N322" s="5">
        <v>0.6</v>
      </c>
      <c r="O322" s="5">
        <v>2</v>
      </c>
      <c r="P322" s="5">
        <v>7.07</v>
      </c>
    </row>
    <row r="323" spans="2:16" x14ac:dyDescent="0.25">
      <c r="B323" s="5">
        <v>348</v>
      </c>
      <c r="D323" s="5" t="s">
        <v>973</v>
      </c>
      <c r="E323" s="5" t="str">
        <f t="shared" si="12"/>
        <v>Moritz Hartmann</v>
      </c>
      <c r="F323" s="5" t="s">
        <v>818</v>
      </c>
      <c r="G323" s="5">
        <v>949</v>
      </c>
      <c r="H323" s="5">
        <v>1</v>
      </c>
      <c r="I323" s="5">
        <v>0</v>
      </c>
      <c r="J323" s="5">
        <v>0</v>
      </c>
      <c r="K323" s="5">
        <v>0</v>
      </c>
      <c r="L323" s="5">
        <v>1.4</v>
      </c>
      <c r="M323" s="5">
        <v>65.5</v>
      </c>
      <c r="N323" s="5">
        <v>2.4</v>
      </c>
      <c r="O323" s="5">
        <v>1</v>
      </c>
      <c r="P323" s="5">
        <v>6.46</v>
      </c>
    </row>
    <row r="324" spans="2:16" x14ac:dyDescent="0.25">
      <c r="B324" s="5">
        <v>442</v>
      </c>
      <c r="D324" s="5" t="s">
        <v>1066</v>
      </c>
      <c r="E324" s="5" t="str">
        <f t="shared" si="12"/>
        <v>Moritz Leitner</v>
      </c>
      <c r="F324" s="5" t="s">
        <v>928</v>
      </c>
      <c r="G324" s="5">
        <v>235</v>
      </c>
      <c r="H324" s="5">
        <v>0</v>
      </c>
      <c r="I324" s="5">
        <v>0</v>
      </c>
      <c r="J324" s="5">
        <v>0</v>
      </c>
      <c r="K324" s="5">
        <v>0</v>
      </c>
      <c r="L324" s="5">
        <v>0.8</v>
      </c>
      <c r="M324" s="5">
        <v>67.2</v>
      </c>
      <c r="N324" s="5">
        <v>0.3</v>
      </c>
      <c r="O324" s="5">
        <v>0</v>
      </c>
      <c r="P324" s="5">
        <v>6.15</v>
      </c>
    </row>
    <row r="325" spans="2:16" x14ac:dyDescent="0.25">
      <c r="B325" s="5">
        <v>470</v>
      </c>
      <c r="D325" s="5" t="s">
        <v>1096</v>
      </c>
      <c r="E325" s="5" t="str">
        <f t="shared" si="12"/>
        <v>Mounir Bouziane</v>
      </c>
      <c r="F325" s="5" t="s">
        <v>828</v>
      </c>
      <c r="G325" s="5">
        <v>13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5">
        <v>50</v>
      </c>
      <c r="N325" s="5">
        <v>0</v>
      </c>
      <c r="O325" s="5">
        <v>0</v>
      </c>
      <c r="P325" s="5">
        <v>5.93</v>
      </c>
    </row>
    <row r="326" spans="2:16" x14ac:dyDescent="0.25">
      <c r="B326" s="5">
        <v>273</v>
      </c>
      <c r="D326" s="5" t="s">
        <v>918</v>
      </c>
      <c r="E326" s="5" t="str">
        <f t="shared" si="12"/>
        <v>Nabil Bahoui</v>
      </c>
      <c r="F326" s="5">
        <v>1</v>
      </c>
      <c r="G326" s="5">
        <v>67</v>
      </c>
      <c r="H326" s="5">
        <v>0</v>
      </c>
      <c r="I326" s="5">
        <v>0</v>
      </c>
      <c r="J326" s="5">
        <v>0</v>
      </c>
      <c r="K326" s="5">
        <v>0</v>
      </c>
      <c r="L326" s="5">
        <v>1</v>
      </c>
      <c r="M326" s="5">
        <v>81.3</v>
      </c>
      <c r="N326" s="5">
        <v>0</v>
      </c>
      <c r="O326" s="5">
        <v>0</v>
      </c>
      <c r="P326" s="5">
        <v>6.62</v>
      </c>
    </row>
    <row r="327" spans="2:16" x14ac:dyDescent="0.25">
      <c r="B327" s="5">
        <v>114</v>
      </c>
      <c r="D327" s="5" t="s">
        <v>562</v>
      </c>
      <c r="E327" s="5" t="str">
        <f t="shared" si="12"/>
        <v>Nabil Bentaleb</v>
      </c>
      <c r="F327" s="5" t="s">
        <v>563</v>
      </c>
      <c r="G327" s="5">
        <v>2464</v>
      </c>
      <c r="H327" s="5">
        <v>5</v>
      </c>
      <c r="I327" s="5">
        <v>5</v>
      </c>
      <c r="J327" s="5">
        <v>12</v>
      </c>
      <c r="K327" s="5">
        <v>0</v>
      </c>
      <c r="L327" s="5">
        <v>1.3</v>
      </c>
      <c r="M327" s="5">
        <v>81.3</v>
      </c>
      <c r="N327" s="5">
        <v>1.4</v>
      </c>
      <c r="O327" s="5">
        <v>2</v>
      </c>
      <c r="P327" s="5">
        <v>6.95</v>
      </c>
    </row>
    <row r="328" spans="2:16" x14ac:dyDescent="0.25">
      <c r="B328" s="5">
        <v>5</v>
      </c>
      <c r="D328" s="5" t="s">
        <v>412</v>
      </c>
      <c r="E328" s="9" t="s">
        <v>39</v>
      </c>
      <c r="F328" s="5" t="s">
        <v>413</v>
      </c>
      <c r="G328" s="5">
        <v>2326</v>
      </c>
      <c r="H328" s="5">
        <v>8</v>
      </c>
      <c r="I328" s="5">
        <v>7</v>
      </c>
      <c r="J328" s="5">
        <v>8</v>
      </c>
      <c r="K328" s="5">
        <v>0</v>
      </c>
      <c r="L328" s="5">
        <v>1.4</v>
      </c>
      <c r="M328" s="5">
        <v>81.5</v>
      </c>
      <c r="N328" s="5">
        <v>0.5</v>
      </c>
      <c r="O328" s="5">
        <v>2</v>
      </c>
      <c r="P328" s="5">
        <v>7.57</v>
      </c>
    </row>
    <row r="329" spans="2:16" x14ac:dyDescent="0.25">
      <c r="B329" s="5">
        <v>209</v>
      </c>
      <c r="D329" s="5" t="s">
        <v>646</v>
      </c>
      <c r="E329" s="5" t="str">
        <f>TRIM(LEFT(D329,SEARCH(" ",D329,SEARCH(" ",D329)+1)))</f>
        <v>Nadiem Amiri</v>
      </c>
      <c r="F329" s="5" t="s">
        <v>647</v>
      </c>
      <c r="G329" s="5">
        <v>1916</v>
      </c>
      <c r="H329" s="5">
        <v>2</v>
      </c>
      <c r="I329" s="5">
        <v>4</v>
      </c>
      <c r="J329" s="5">
        <v>2</v>
      </c>
      <c r="K329" s="5">
        <v>0</v>
      </c>
      <c r="L329" s="5">
        <v>1.4</v>
      </c>
      <c r="M329" s="5">
        <v>83.6</v>
      </c>
      <c r="N329" s="5">
        <v>0.3</v>
      </c>
      <c r="O329" s="5">
        <v>1</v>
      </c>
      <c r="P329" s="5">
        <v>6.74</v>
      </c>
    </row>
    <row r="330" spans="2:16" x14ac:dyDescent="0.25">
      <c r="B330" s="5">
        <v>27</v>
      </c>
      <c r="D330" s="5" t="s">
        <v>454</v>
      </c>
      <c r="E330" s="9" t="s">
        <v>385</v>
      </c>
      <c r="F330" s="5">
        <v>18</v>
      </c>
      <c r="G330" s="5">
        <v>1534</v>
      </c>
      <c r="H330" s="5">
        <v>1</v>
      </c>
      <c r="I330" s="5">
        <v>0</v>
      </c>
      <c r="J330" s="5">
        <v>1</v>
      </c>
      <c r="K330" s="5">
        <v>1</v>
      </c>
      <c r="L330" s="5">
        <v>1.4</v>
      </c>
      <c r="M330" s="5">
        <v>85.1</v>
      </c>
      <c r="N330" s="5">
        <v>3.4</v>
      </c>
      <c r="O330" s="5">
        <v>3</v>
      </c>
      <c r="P330" s="5">
        <v>7.25</v>
      </c>
    </row>
    <row r="331" spans="2:16" x14ac:dyDescent="0.25">
      <c r="B331" s="5">
        <v>183</v>
      </c>
      <c r="D331" s="5" t="s">
        <v>872</v>
      </c>
      <c r="E331" s="5" t="str">
        <f t="shared" ref="E331:E352" si="13">TRIM(LEFT(D331,SEARCH(" ",D331,SEARCH(" ",D331)+1)))</f>
        <v>Neven Subotic</v>
      </c>
      <c r="F331" s="5" t="s">
        <v>862</v>
      </c>
      <c r="G331" s="5">
        <v>887</v>
      </c>
      <c r="H331" s="5">
        <v>0</v>
      </c>
      <c r="I331" s="5">
        <v>0</v>
      </c>
      <c r="J331" s="5">
        <v>1</v>
      </c>
      <c r="K331" s="5">
        <v>0</v>
      </c>
      <c r="L331" s="5">
        <v>0.2</v>
      </c>
      <c r="M331" s="5">
        <v>72.8</v>
      </c>
      <c r="N331" s="5">
        <v>2.2999999999999998</v>
      </c>
      <c r="O331" s="5">
        <v>1</v>
      </c>
      <c r="P331" s="5">
        <v>6.79</v>
      </c>
    </row>
    <row r="332" spans="2:16" x14ac:dyDescent="0.25">
      <c r="B332" s="5">
        <v>145</v>
      </c>
      <c r="D332" s="5" t="s">
        <v>586</v>
      </c>
      <c r="E332" s="5" t="str">
        <f t="shared" si="13"/>
        <v>Nico Elvedi</v>
      </c>
      <c r="F332" s="5" t="s">
        <v>492</v>
      </c>
      <c r="G332" s="5">
        <v>2111</v>
      </c>
      <c r="H332" s="5">
        <v>0</v>
      </c>
      <c r="I332" s="5">
        <v>0</v>
      </c>
      <c r="J332" s="5">
        <v>4</v>
      </c>
      <c r="K332" s="5">
        <v>0</v>
      </c>
      <c r="L332" s="5">
        <v>0.2</v>
      </c>
      <c r="M332" s="5">
        <v>84.6</v>
      </c>
      <c r="N332" s="5">
        <v>2.7</v>
      </c>
      <c r="O332" s="5">
        <v>0</v>
      </c>
      <c r="P332" s="5">
        <v>6.89</v>
      </c>
    </row>
    <row r="333" spans="2:16" x14ac:dyDescent="0.25">
      <c r="B333" s="5">
        <v>344</v>
      </c>
      <c r="D333" s="5" t="s">
        <v>968</v>
      </c>
      <c r="E333" s="5" t="str">
        <f t="shared" si="13"/>
        <v>Nico Schulz</v>
      </c>
      <c r="F333" s="5" t="s">
        <v>969</v>
      </c>
      <c r="G333" s="5">
        <v>319</v>
      </c>
      <c r="H333" s="5">
        <v>1</v>
      </c>
      <c r="I333" s="5">
        <v>1</v>
      </c>
      <c r="J333" s="5">
        <v>1</v>
      </c>
      <c r="K333" s="5">
        <v>0</v>
      </c>
      <c r="L333" s="5">
        <v>0.4</v>
      </c>
      <c r="M333" s="5">
        <v>81.900000000000006</v>
      </c>
      <c r="N333" s="5">
        <v>0.2</v>
      </c>
      <c r="O333" s="5">
        <v>0</v>
      </c>
      <c r="P333" s="5">
        <v>6.46</v>
      </c>
    </row>
    <row r="334" spans="2:16" x14ac:dyDescent="0.25">
      <c r="B334" s="5">
        <v>113</v>
      </c>
      <c r="D334" s="5" t="s">
        <v>556</v>
      </c>
      <c r="E334" s="5" t="str">
        <f t="shared" si="13"/>
        <v>Nicolai Müller</v>
      </c>
      <c r="F334" s="5" t="s">
        <v>557</v>
      </c>
      <c r="G334" s="5">
        <v>1838</v>
      </c>
      <c r="H334" s="5">
        <v>5</v>
      </c>
      <c r="I334" s="5">
        <v>6</v>
      </c>
      <c r="J334" s="5">
        <v>4</v>
      </c>
      <c r="K334" s="5">
        <v>0</v>
      </c>
      <c r="L334" s="5">
        <v>1.8</v>
      </c>
      <c r="M334" s="5">
        <v>62.4</v>
      </c>
      <c r="N334" s="5">
        <v>1.2</v>
      </c>
      <c r="O334" s="5">
        <v>1</v>
      </c>
      <c r="P334" s="5">
        <v>6.95</v>
      </c>
    </row>
    <row r="335" spans="2:16" x14ac:dyDescent="0.25">
      <c r="B335" s="5">
        <v>168</v>
      </c>
      <c r="D335" s="5" t="s">
        <v>603</v>
      </c>
      <c r="E335" s="5" t="str">
        <f t="shared" si="13"/>
        <v>Nicolas Höfler</v>
      </c>
      <c r="F335" s="5" t="s">
        <v>494</v>
      </c>
      <c r="G335" s="5">
        <v>2279</v>
      </c>
      <c r="H335" s="5">
        <v>1</v>
      </c>
      <c r="I335" s="5">
        <v>1</v>
      </c>
      <c r="J335" s="5">
        <v>7</v>
      </c>
      <c r="K335" s="5">
        <v>0</v>
      </c>
      <c r="L335" s="5">
        <v>0.2</v>
      </c>
      <c r="M335" s="5">
        <v>83.3</v>
      </c>
      <c r="N335" s="5">
        <v>2.5</v>
      </c>
      <c r="O335" s="5">
        <v>0</v>
      </c>
      <c r="P335" s="5">
        <v>6.83</v>
      </c>
    </row>
    <row r="336" spans="2:16" x14ac:dyDescent="0.25">
      <c r="B336" s="5">
        <v>152</v>
      </c>
      <c r="D336" s="5" t="s">
        <v>591</v>
      </c>
      <c r="E336" s="5" t="str">
        <f t="shared" si="13"/>
        <v>Niklas Moisander</v>
      </c>
      <c r="F336" s="5" t="s">
        <v>503</v>
      </c>
      <c r="G336" s="5">
        <v>2565</v>
      </c>
      <c r="H336" s="5">
        <v>0</v>
      </c>
      <c r="I336" s="5">
        <v>1</v>
      </c>
      <c r="J336" s="5">
        <v>5</v>
      </c>
      <c r="K336" s="5">
        <v>0</v>
      </c>
      <c r="L336" s="5">
        <v>0.3</v>
      </c>
      <c r="M336" s="5">
        <v>82.2</v>
      </c>
      <c r="N336" s="5">
        <v>1.4</v>
      </c>
      <c r="O336" s="5">
        <v>0</v>
      </c>
      <c r="P336" s="5">
        <v>6.86</v>
      </c>
    </row>
    <row r="337" spans="2:16" x14ac:dyDescent="0.25">
      <c r="B337" s="5">
        <v>78</v>
      </c>
      <c r="D337" s="5" t="s">
        <v>827</v>
      </c>
      <c r="E337" s="5" t="str">
        <f t="shared" si="13"/>
        <v>Niklas Schmidt</v>
      </c>
      <c r="F337" s="5" t="s">
        <v>828</v>
      </c>
      <c r="G337" s="5">
        <v>14</v>
      </c>
      <c r="H337" s="5">
        <v>0</v>
      </c>
      <c r="I337" s="5">
        <v>1</v>
      </c>
      <c r="J337" s="5">
        <v>0</v>
      </c>
      <c r="K337" s="5">
        <v>0</v>
      </c>
      <c r="L337" s="5">
        <v>0</v>
      </c>
      <c r="M337" s="5">
        <v>75</v>
      </c>
      <c r="N337" s="5">
        <v>0</v>
      </c>
      <c r="O337" s="5">
        <v>0</v>
      </c>
      <c r="P337" s="5">
        <v>7.05</v>
      </c>
    </row>
    <row r="338" spans="2:16" x14ac:dyDescent="0.25">
      <c r="B338" s="5">
        <v>109</v>
      </c>
      <c r="D338" s="5" t="s">
        <v>551</v>
      </c>
      <c r="E338" s="5" t="str">
        <f t="shared" si="13"/>
        <v>Niklas Stark</v>
      </c>
      <c r="F338" s="5">
        <v>27</v>
      </c>
      <c r="G338" s="5">
        <v>2355</v>
      </c>
      <c r="H338" s="5">
        <v>1</v>
      </c>
      <c r="I338" s="5">
        <v>0</v>
      </c>
      <c r="J338" s="5">
        <v>6</v>
      </c>
      <c r="K338" s="5">
        <v>0</v>
      </c>
      <c r="L338" s="5">
        <v>0.8</v>
      </c>
      <c r="M338" s="5">
        <v>84.9</v>
      </c>
      <c r="N338" s="5">
        <v>1.8</v>
      </c>
      <c r="O338" s="5">
        <v>0</v>
      </c>
      <c r="P338" s="5">
        <v>6.96</v>
      </c>
    </row>
    <row r="339" spans="2:16" x14ac:dyDescent="0.25">
      <c r="B339" s="5">
        <v>100</v>
      </c>
      <c r="D339" s="5" t="s">
        <v>537</v>
      </c>
      <c r="E339" s="5" t="str">
        <f t="shared" si="13"/>
        <v>Niklas Süle</v>
      </c>
      <c r="F339" s="5">
        <v>32</v>
      </c>
      <c r="G339" s="5">
        <v>2797</v>
      </c>
      <c r="H339" s="5">
        <v>2</v>
      </c>
      <c r="I339" s="5">
        <v>2</v>
      </c>
      <c r="J339" s="5">
        <v>4</v>
      </c>
      <c r="K339" s="5">
        <v>0</v>
      </c>
      <c r="L339" s="5">
        <v>0.8</v>
      </c>
      <c r="M339" s="5">
        <v>89.3</v>
      </c>
      <c r="N339" s="5">
        <v>1.9</v>
      </c>
      <c r="O339" s="5">
        <v>1</v>
      </c>
      <c r="P339" s="5">
        <v>6.98</v>
      </c>
    </row>
    <row r="340" spans="2:16" x14ac:dyDescent="0.25">
      <c r="B340" s="5">
        <v>262</v>
      </c>
      <c r="D340" s="5" t="s">
        <v>911</v>
      </c>
      <c r="E340" s="5" t="str">
        <f t="shared" si="13"/>
        <v>Niko Bungert</v>
      </c>
      <c r="F340" s="5" t="s">
        <v>912</v>
      </c>
      <c r="G340" s="5">
        <v>683</v>
      </c>
      <c r="H340" s="5">
        <v>1</v>
      </c>
      <c r="I340" s="5">
        <v>0</v>
      </c>
      <c r="J340" s="5">
        <v>1</v>
      </c>
      <c r="K340" s="5">
        <v>0</v>
      </c>
      <c r="L340" s="5">
        <v>0.3</v>
      </c>
      <c r="M340" s="5">
        <v>78.7</v>
      </c>
      <c r="N340" s="5">
        <v>2.4</v>
      </c>
      <c r="O340" s="5">
        <v>0</v>
      </c>
      <c r="P340" s="5">
        <v>6.65</v>
      </c>
    </row>
    <row r="341" spans="2:16" x14ac:dyDescent="0.25">
      <c r="B341" s="5">
        <v>239</v>
      </c>
      <c r="D341" s="5" t="s">
        <v>672</v>
      </c>
      <c r="E341" s="5" t="str">
        <f t="shared" si="13"/>
        <v>Nils Petersen</v>
      </c>
      <c r="F341" s="5" t="s">
        <v>673</v>
      </c>
      <c r="G341" s="5">
        <v>1211</v>
      </c>
      <c r="H341" s="5">
        <v>9</v>
      </c>
      <c r="I341" s="5">
        <v>4</v>
      </c>
      <c r="J341" s="5">
        <v>0</v>
      </c>
      <c r="K341" s="5">
        <v>0</v>
      </c>
      <c r="L341" s="5">
        <v>1.5</v>
      </c>
      <c r="M341" s="5">
        <v>56.6</v>
      </c>
      <c r="N341" s="5">
        <v>3.3</v>
      </c>
      <c r="O341" s="5">
        <v>1</v>
      </c>
      <c r="P341" s="5">
        <v>6.69</v>
      </c>
    </row>
    <row r="342" spans="2:16" x14ac:dyDescent="0.25">
      <c r="B342" s="5">
        <v>242</v>
      </c>
      <c r="D342" s="5" t="s">
        <v>902</v>
      </c>
      <c r="E342" s="5" t="str">
        <f t="shared" si="13"/>
        <v>Nuri Sahin</v>
      </c>
      <c r="F342" s="5" t="s">
        <v>903</v>
      </c>
      <c r="G342" s="5">
        <v>160</v>
      </c>
      <c r="H342" s="5">
        <v>0</v>
      </c>
      <c r="I342" s="5">
        <v>0</v>
      </c>
      <c r="J342" s="5">
        <v>0</v>
      </c>
      <c r="K342" s="5">
        <v>0</v>
      </c>
      <c r="L342" s="5">
        <v>0.3</v>
      </c>
      <c r="M342" s="5">
        <v>87.4</v>
      </c>
      <c r="N342" s="5">
        <v>0.5</v>
      </c>
      <c r="O342" s="5">
        <v>0</v>
      </c>
      <c r="P342" s="5">
        <v>6.68</v>
      </c>
    </row>
    <row r="343" spans="2:16" x14ac:dyDescent="0.25">
      <c r="B343" s="5">
        <v>150</v>
      </c>
      <c r="D343" s="5" t="s">
        <v>589</v>
      </c>
      <c r="E343" s="5" t="str">
        <f t="shared" si="13"/>
        <v>Oliver Baumann</v>
      </c>
      <c r="F343" s="5">
        <v>33</v>
      </c>
      <c r="G343" s="5">
        <v>2970</v>
      </c>
      <c r="H343" s="5">
        <v>0</v>
      </c>
      <c r="I343" s="5">
        <v>0</v>
      </c>
      <c r="J343" s="5">
        <v>1</v>
      </c>
      <c r="K343" s="5">
        <v>0</v>
      </c>
      <c r="L343" s="5">
        <v>0</v>
      </c>
      <c r="M343" s="5">
        <v>74.099999999999994</v>
      </c>
      <c r="N343" s="5">
        <v>0.3</v>
      </c>
      <c r="O343" s="5">
        <v>2</v>
      </c>
      <c r="P343" s="5">
        <v>6.87</v>
      </c>
    </row>
    <row r="344" spans="2:16" x14ac:dyDescent="0.25">
      <c r="B344" s="5">
        <v>417</v>
      </c>
      <c r="D344" s="5" t="s">
        <v>798</v>
      </c>
      <c r="E344" s="5" t="str">
        <f t="shared" si="13"/>
        <v>Oliver Burke</v>
      </c>
      <c r="F344" s="5" t="s">
        <v>799</v>
      </c>
      <c r="G344" s="5">
        <v>551</v>
      </c>
      <c r="H344" s="5">
        <v>1</v>
      </c>
      <c r="I344" s="5">
        <v>2</v>
      </c>
      <c r="J344" s="5">
        <v>1</v>
      </c>
      <c r="K344" s="5">
        <v>0</v>
      </c>
      <c r="L344" s="5">
        <v>0.4</v>
      </c>
      <c r="M344" s="5">
        <v>72.599999999999994</v>
      </c>
      <c r="N344" s="5">
        <v>0.9</v>
      </c>
      <c r="O344" s="5">
        <v>0</v>
      </c>
      <c r="P344" s="5">
        <v>6.24</v>
      </c>
    </row>
    <row r="345" spans="2:16" x14ac:dyDescent="0.25">
      <c r="B345" s="5">
        <v>61</v>
      </c>
      <c r="D345" s="5" t="s">
        <v>497</v>
      </c>
      <c r="E345" s="5" t="str">
        <f t="shared" si="13"/>
        <v>Omar Mascarell</v>
      </c>
      <c r="F345" s="5" t="s">
        <v>498</v>
      </c>
      <c r="G345" s="5">
        <v>2450</v>
      </c>
      <c r="H345" s="5">
        <v>0</v>
      </c>
      <c r="I345" s="5">
        <v>0</v>
      </c>
      <c r="J345" s="5">
        <v>13</v>
      </c>
      <c r="K345" s="5">
        <v>0</v>
      </c>
      <c r="L345" s="5">
        <v>0.4</v>
      </c>
      <c r="M345" s="5">
        <v>80.7</v>
      </c>
      <c r="N345" s="5">
        <v>2.4</v>
      </c>
      <c r="O345" s="5">
        <v>1</v>
      </c>
      <c r="P345" s="5">
        <v>7.09</v>
      </c>
    </row>
    <row r="346" spans="2:16" x14ac:dyDescent="0.25">
      <c r="B346" s="5">
        <v>219</v>
      </c>
      <c r="D346" s="5" t="s">
        <v>652</v>
      </c>
      <c r="E346" s="5" t="str">
        <f t="shared" si="13"/>
        <v>Ömer Toprak</v>
      </c>
      <c r="F346" s="5">
        <v>25</v>
      </c>
      <c r="G346" s="5">
        <v>2104</v>
      </c>
      <c r="H346" s="5">
        <v>1</v>
      </c>
      <c r="I346" s="5">
        <v>0</v>
      </c>
      <c r="J346" s="5">
        <v>6</v>
      </c>
      <c r="K346" s="5">
        <v>0</v>
      </c>
      <c r="L346" s="5">
        <v>0.4</v>
      </c>
      <c r="M346" s="5">
        <v>84.4</v>
      </c>
      <c r="N346" s="5">
        <v>2.9</v>
      </c>
      <c r="O346" s="5">
        <v>0</v>
      </c>
      <c r="P346" s="5">
        <v>6.72</v>
      </c>
    </row>
    <row r="347" spans="2:16" x14ac:dyDescent="0.25">
      <c r="B347" s="5">
        <v>420</v>
      </c>
      <c r="D347" s="5" t="s">
        <v>1038</v>
      </c>
      <c r="E347" s="5" t="str">
        <f t="shared" si="13"/>
        <v>Ondrej Duda</v>
      </c>
      <c r="F347" s="5" t="s">
        <v>1032</v>
      </c>
      <c r="G347" s="5">
        <v>67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74.099999999999994</v>
      </c>
      <c r="N347" s="5">
        <v>0.7</v>
      </c>
      <c r="O347" s="5">
        <v>0</v>
      </c>
      <c r="P347" s="5">
        <v>6.23</v>
      </c>
    </row>
    <row r="348" spans="2:16" x14ac:dyDescent="0.25">
      <c r="B348" s="5">
        <v>363</v>
      </c>
      <c r="D348" s="5" t="s">
        <v>769</v>
      </c>
      <c r="E348" s="5" t="str">
        <f t="shared" si="13"/>
        <v>Onur Bulut</v>
      </c>
      <c r="F348" s="5" t="s">
        <v>770</v>
      </c>
      <c r="G348" s="5">
        <v>999</v>
      </c>
      <c r="H348" s="5">
        <v>0</v>
      </c>
      <c r="I348" s="5">
        <v>1</v>
      </c>
      <c r="J348" s="5">
        <v>3</v>
      </c>
      <c r="K348" s="5">
        <v>0</v>
      </c>
      <c r="L348" s="5">
        <v>0.4</v>
      </c>
      <c r="M348" s="5">
        <v>63.2</v>
      </c>
      <c r="N348" s="5">
        <v>1.1000000000000001</v>
      </c>
      <c r="O348" s="5">
        <v>0</v>
      </c>
      <c r="P348" s="5">
        <v>6.42</v>
      </c>
    </row>
    <row r="349" spans="2:16" x14ac:dyDescent="0.25">
      <c r="B349" s="5">
        <v>437</v>
      </c>
      <c r="D349" s="5" t="s">
        <v>1059</v>
      </c>
      <c r="E349" s="5" t="str">
        <f t="shared" si="13"/>
        <v>Ørjan Nyland</v>
      </c>
      <c r="F349" s="5" t="s">
        <v>864</v>
      </c>
      <c r="G349" s="5">
        <v>932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49.2</v>
      </c>
      <c r="N349" s="5">
        <v>0.3</v>
      </c>
      <c r="O349" s="5">
        <v>0</v>
      </c>
      <c r="P349" s="5">
        <v>6.16</v>
      </c>
    </row>
    <row r="350" spans="2:16" x14ac:dyDescent="0.25">
      <c r="B350" s="5">
        <v>161</v>
      </c>
      <c r="D350" s="5" t="s">
        <v>600</v>
      </c>
      <c r="E350" s="5" t="str">
        <f t="shared" si="13"/>
        <v>Oscar Wendt</v>
      </c>
      <c r="F350" s="5">
        <v>28</v>
      </c>
      <c r="G350" s="5">
        <v>2462</v>
      </c>
      <c r="H350" s="5">
        <v>2</v>
      </c>
      <c r="I350" s="5">
        <v>2</v>
      </c>
      <c r="J350" s="5">
        <v>3</v>
      </c>
      <c r="K350" s="5">
        <v>0</v>
      </c>
      <c r="L350" s="5">
        <v>0.9</v>
      </c>
      <c r="M350" s="5">
        <v>80</v>
      </c>
      <c r="N350" s="5">
        <v>0.6</v>
      </c>
      <c r="O350" s="5">
        <v>0</v>
      </c>
      <c r="P350" s="5">
        <v>6.85</v>
      </c>
    </row>
    <row r="351" spans="2:16" x14ac:dyDescent="0.25">
      <c r="B351" s="5">
        <v>269</v>
      </c>
      <c r="D351" s="5" t="s">
        <v>916</v>
      </c>
      <c r="E351" s="5" t="str">
        <f t="shared" si="13"/>
        <v>Ousman Manneh</v>
      </c>
      <c r="F351" s="5">
        <v>6</v>
      </c>
      <c r="G351" s="5">
        <v>488</v>
      </c>
      <c r="H351" s="5">
        <v>1</v>
      </c>
      <c r="I351" s="5">
        <v>1</v>
      </c>
      <c r="J351" s="5">
        <v>2</v>
      </c>
      <c r="K351" s="5">
        <v>0</v>
      </c>
      <c r="L351" s="5">
        <v>3.2</v>
      </c>
      <c r="M351" s="5">
        <v>59</v>
      </c>
      <c r="N351" s="5">
        <v>2.7</v>
      </c>
      <c r="O351" s="5">
        <v>1</v>
      </c>
      <c r="P351" s="5">
        <v>6.63</v>
      </c>
    </row>
    <row r="352" spans="2:16" x14ac:dyDescent="0.25">
      <c r="B352" s="5">
        <v>11</v>
      </c>
      <c r="D352" s="5" t="s">
        <v>806</v>
      </c>
      <c r="E352" s="5" t="str">
        <f t="shared" si="13"/>
        <v>Ousmane Dembélé</v>
      </c>
      <c r="F352" s="5" t="s">
        <v>417</v>
      </c>
      <c r="G352" s="5">
        <v>1952</v>
      </c>
      <c r="H352" s="5">
        <v>6</v>
      </c>
      <c r="I352" s="5">
        <v>11</v>
      </c>
      <c r="J352" s="5">
        <v>6</v>
      </c>
      <c r="K352" s="5">
        <v>0</v>
      </c>
      <c r="L352" s="5">
        <v>1.6</v>
      </c>
      <c r="M352" s="5">
        <v>66.8</v>
      </c>
      <c r="N352" s="5">
        <v>0.2</v>
      </c>
      <c r="O352" s="5">
        <v>5</v>
      </c>
      <c r="P352" s="5">
        <v>7.41</v>
      </c>
    </row>
    <row r="353" spans="2:16" x14ac:dyDescent="0.25">
      <c r="B353" s="5">
        <v>281</v>
      </c>
      <c r="D353" s="5" t="s">
        <v>712</v>
      </c>
      <c r="E353" t="s">
        <v>192</v>
      </c>
      <c r="F353" s="5" t="s">
        <v>713</v>
      </c>
      <c r="G353" s="5">
        <v>1658</v>
      </c>
      <c r="H353" s="5">
        <v>5</v>
      </c>
      <c r="I353" s="5">
        <v>4</v>
      </c>
      <c r="J353" s="5">
        <v>5</v>
      </c>
      <c r="K353" s="5">
        <v>0</v>
      </c>
      <c r="L353" s="5">
        <v>1.1000000000000001</v>
      </c>
      <c r="M353" s="5">
        <v>66.5</v>
      </c>
      <c r="N353" s="5">
        <v>1</v>
      </c>
      <c r="O353" s="5">
        <v>1</v>
      </c>
      <c r="P353" s="5">
        <v>6.59</v>
      </c>
    </row>
    <row r="354" spans="2:16" x14ac:dyDescent="0.25">
      <c r="B354" s="5">
        <v>91</v>
      </c>
      <c r="D354" s="5" t="s">
        <v>525</v>
      </c>
      <c r="E354" s="5" t="str">
        <f t="shared" ref="E354:E362" si="14">TRIM(LEFT(D354,SEARCH(" ",D354,SEARCH(" ",D354)+1)))</f>
        <v>Pascal Groß</v>
      </c>
      <c r="F354" s="5" t="s">
        <v>411</v>
      </c>
      <c r="G354" s="5">
        <v>2646</v>
      </c>
      <c r="H354" s="5">
        <v>4</v>
      </c>
      <c r="I354" s="5">
        <v>4</v>
      </c>
      <c r="J354" s="5">
        <v>5</v>
      </c>
      <c r="K354" s="5">
        <v>0</v>
      </c>
      <c r="L354" s="5">
        <v>1.5</v>
      </c>
      <c r="M354" s="5">
        <v>69.099999999999994</v>
      </c>
      <c r="N354" s="5">
        <v>1.1000000000000001</v>
      </c>
      <c r="O354" s="5">
        <v>1</v>
      </c>
      <c r="P354" s="5">
        <v>7.01</v>
      </c>
    </row>
    <row r="355" spans="2:16" x14ac:dyDescent="0.25">
      <c r="B355" s="5">
        <v>265</v>
      </c>
      <c r="D355" s="5" t="s">
        <v>699</v>
      </c>
      <c r="E355" s="5" t="str">
        <f t="shared" si="14"/>
        <v>Pascal Stenzel</v>
      </c>
      <c r="F355" s="5" t="s">
        <v>700</v>
      </c>
      <c r="G355" s="5">
        <v>1303</v>
      </c>
      <c r="H355" s="5">
        <v>1</v>
      </c>
      <c r="I355" s="5">
        <v>1</v>
      </c>
      <c r="J355" s="5">
        <v>3</v>
      </c>
      <c r="K355" s="5">
        <v>0</v>
      </c>
      <c r="L355" s="5">
        <v>0.7</v>
      </c>
      <c r="M355" s="5">
        <v>76.900000000000006</v>
      </c>
      <c r="N355" s="5">
        <v>1</v>
      </c>
      <c r="O355" s="5">
        <v>0</v>
      </c>
      <c r="P355" s="5">
        <v>6.64</v>
      </c>
    </row>
    <row r="356" spans="2:16" x14ac:dyDescent="0.25">
      <c r="B356" s="5">
        <v>289</v>
      </c>
      <c r="D356" s="5" t="s">
        <v>929</v>
      </c>
      <c r="E356" s="5" t="str">
        <f t="shared" si="14"/>
        <v>Patrick Banggaard</v>
      </c>
      <c r="F356" s="5">
        <v>8</v>
      </c>
      <c r="G356" s="5">
        <v>720</v>
      </c>
      <c r="H356" s="5">
        <v>0</v>
      </c>
      <c r="I356" s="5">
        <v>0</v>
      </c>
      <c r="J356" s="5">
        <v>4</v>
      </c>
      <c r="K356" s="5">
        <v>0</v>
      </c>
      <c r="L356" s="5">
        <v>0.6</v>
      </c>
      <c r="M356" s="5">
        <v>77.099999999999994</v>
      </c>
      <c r="N356" s="5">
        <v>3.5</v>
      </c>
      <c r="O356" s="5">
        <v>0</v>
      </c>
      <c r="P356" s="5">
        <v>6.57</v>
      </c>
    </row>
    <row r="357" spans="2:16" x14ac:dyDescent="0.25">
      <c r="B357" s="5">
        <v>382</v>
      </c>
      <c r="D357" s="5" t="s">
        <v>782</v>
      </c>
      <c r="E357" s="5" t="str">
        <f t="shared" si="14"/>
        <v>Patrick Herrmann</v>
      </c>
      <c r="F357" s="5" t="s">
        <v>618</v>
      </c>
      <c r="G357" s="5">
        <v>699</v>
      </c>
      <c r="H357" s="5">
        <v>1</v>
      </c>
      <c r="I357" s="5">
        <v>1</v>
      </c>
      <c r="J357" s="5">
        <v>1</v>
      </c>
      <c r="K357" s="5">
        <v>0</v>
      </c>
      <c r="L357" s="5">
        <v>0.4</v>
      </c>
      <c r="M357" s="5">
        <v>65.8</v>
      </c>
      <c r="N357" s="5">
        <v>0.2</v>
      </c>
      <c r="O357" s="5">
        <v>0</v>
      </c>
      <c r="P357" s="5">
        <v>6.35</v>
      </c>
    </row>
    <row r="358" spans="2:16" x14ac:dyDescent="0.25">
      <c r="B358" s="5">
        <v>336</v>
      </c>
      <c r="D358" s="5" t="s">
        <v>753</v>
      </c>
      <c r="E358" s="5" t="str">
        <f t="shared" si="14"/>
        <v>Paul Seguin</v>
      </c>
      <c r="F358" s="5" t="s">
        <v>754</v>
      </c>
      <c r="G358" s="5">
        <v>1325</v>
      </c>
      <c r="H358" s="5">
        <v>1</v>
      </c>
      <c r="I358" s="5">
        <v>1</v>
      </c>
      <c r="J358" s="5">
        <v>3</v>
      </c>
      <c r="K358" s="5">
        <v>1</v>
      </c>
      <c r="L358" s="5">
        <v>0.5</v>
      </c>
      <c r="M358" s="5">
        <v>84.1</v>
      </c>
      <c r="N358" s="5">
        <v>1</v>
      </c>
      <c r="O358" s="5">
        <v>0</v>
      </c>
      <c r="P358" s="5">
        <v>6.48</v>
      </c>
    </row>
    <row r="359" spans="2:16" x14ac:dyDescent="0.25">
      <c r="B359" s="5">
        <v>189</v>
      </c>
      <c r="D359" s="5" t="s">
        <v>627</v>
      </c>
      <c r="E359" s="5" t="str">
        <f t="shared" si="14"/>
        <v>Paul Verhaegh</v>
      </c>
      <c r="F359" s="5">
        <v>30</v>
      </c>
      <c r="G359" s="5">
        <v>2675</v>
      </c>
      <c r="H359" s="5">
        <v>3</v>
      </c>
      <c r="I359" s="5">
        <v>2</v>
      </c>
      <c r="J359" s="5">
        <v>4</v>
      </c>
      <c r="K359" s="5">
        <v>0</v>
      </c>
      <c r="L359" s="5">
        <v>0.3</v>
      </c>
      <c r="M359" s="5">
        <v>77.599999999999994</v>
      </c>
      <c r="N359" s="5">
        <v>0.8</v>
      </c>
      <c r="O359" s="5">
        <v>0</v>
      </c>
      <c r="P359" s="5">
        <v>6.78</v>
      </c>
    </row>
    <row r="360" spans="2:16" x14ac:dyDescent="0.25">
      <c r="B360" s="5">
        <v>345</v>
      </c>
      <c r="D360" s="5" t="s">
        <v>970</v>
      </c>
      <c r="E360" s="5" t="str">
        <f t="shared" si="14"/>
        <v>Paul-Georges Ntep</v>
      </c>
      <c r="F360" s="5" t="s">
        <v>931</v>
      </c>
      <c r="G360" s="5">
        <v>414</v>
      </c>
      <c r="H360" s="5">
        <v>0</v>
      </c>
      <c r="I360" s="5">
        <v>2</v>
      </c>
      <c r="J360" s="5">
        <v>0</v>
      </c>
      <c r="K360" s="5">
        <v>0</v>
      </c>
      <c r="L360" s="5">
        <v>1</v>
      </c>
      <c r="M360" s="5">
        <v>67.3</v>
      </c>
      <c r="N360" s="5">
        <v>0.1</v>
      </c>
      <c r="O360" s="5">
        <v>0</v>
      </c>
      <c r="P360" s="5">
        <v>6.46</v>
      </c>
    </row>
    <row r="361" spans="2:16" x14ac:dyDescent="0.25">
      <c r="B361" s="5">
        <v>118</v>
      </c>
      <c r="D361" s="5" t="s">
        <v>564</v>
      </c>
      <c r="E361" s="5" t="str">
        <f t="shared" si="14"/>
        <v>Pavel Kaderábek</v>
      </c>
      <c r="F361" s="5" t="s">
        <v>465</v>
      </c>
      <c r="G361" s="5">
        <v>1976</v>
      </c>
      <c r="H361" s="5">
        <v>0</v>
      </c>
      <c r="I361" s="5">
        <v>3</v>
      </c>
      <c r="J361" s="5">
        <v>2</v>
      </c>
      <c r="K361" s="5">
        <v>0</v>
      </c>
      <c r="L361" s="5">
        <v>0.3</v>
      </c>
      <c r="M361" s="5">
        <v>74.400000000000006</v>
      </c>
      <c r="N361" s="5">
        <v>1.1000000000000001</v>
      </c>
      <c r="O361" s="5">
        <v>0</v>
      </c>
      <c r="P361" s="5">
        <v>6.95</v>
      </c>
    </row>
    <row r="362" spans="2:16" x14ac:dyDescent="0.25">
      <c r="B362" s="5">
        <v>53</v>
      </c>
      <c r="D362" s="5" t="s">
        <v>817</v>
      </c>
      <c r="E362" s="5" t="str">
        <f t="shared" si="14"/>
        <v>Pawel Olkowski</v>
      </c>
      <c r="F362" s="5" t="s">
        <v>818</v>
      </c>
      <c r="G362" s="5">
        <v>1106</v>
      </c>
      <c r="H362" s="5">
        <v>0</v>
      </c>
      <c r="I362" s="5">
        <v>1</v>
      </c>
      <c r="J362" s="5">
        <v>2</v>
      </c>
      <c r="K362" s="5">
        <v>0</v>
      </c>
      <c r="L362" s="5">
        <v>0.1</v>
      </c>
      <c r="M362" s="5">
        <v>60.3</v>
      </c>
      <c r="N362" s="5">
        <v>1.9</v>
      </c>
      <c r="O362" s="5">
        <v>1</v>
      </c>
      <c r="P362" s="5">
        <v>7.13</v>
      </c>
    </row>
    <row r="363" spans="2:16" x14ac:dyDescent="0.25">
      <c r="B363" s="5">
        <v>158</v>
      </c>
      <c r="D363" s="5" t="s">
        <v>598</v>
      </c>
      <c r="E363" s="9" t="s">
        <v>283</v>
      </c>
      <c r="F363" s="5">
        <v>25</v>
      </c>
      <c r="G363" s="5">
        <v>2099</v>
      </c>
      <c r="H363" s="5">
        <v>0</v>
      </c>
      <c r="I363" s="5">
        <v>0</v>
      </c>
      <c r="J363" s="5">
        <v>2</v>
      </c>
      <c r="K363" s="5">
        <v>0</v>
      </c>
      <c r="L363" s="5">
        <v>0.2</v>
      </c>
      <c r="M363" s="5">
        <v>84.9</v>
      </c>
      <c r="N363" s="5">
        <v>1.4</v>
      </c>
      <c r="O363" s="5">
        <v>0</v>
      </c>
      <c r="P363" s="5">
        <v>6.85</v>
      </c>
    </row>
    <row r="364" spans="2:16" x14ac:dyDescent="0.25">
      <c r="B364" s="5">
        <v>333</v>
      </c>
      <c r="D364" s="5" t="s">
        <v>751</v>
      </c>
      <c r="E364" s="5" t="str">
        <f t="shared" ref="E364:E374" si="15">TRIM(LEFT(D364,SEARCH(" ",D364,SEARCH(" ",D364)+1)))</f>
        <v>Péter Gulácsi</v>
      </c>
      <c r="F364" s="5">
        <v>32</v>
      </c>
      <c r="G364" s="5">
        <v>2880</v>
      </c>
      <c r="H364" s="5">
        <v>0</v>
      </c>
      <c r="I364" s="5">
        <v>0</v>
      </c>
      <c r="J364" s="5">
        <v>1</v>
      </c>
      <c r="K364" s="5">
        <v>0</v>
      </c>
      <c r="L364" s="5">
        <v>0</v>
      </c>
      <c r="M364" s="5">
        <v>62.8</v>
      </c>
      <c r="N364" s="5">
        <v>0.2</v>
      </c>
      <c r="O364" s="5">
        <v>0</v>
      </c>
      <c r="P364" s="5">
        <v>6.48</v>
      </c>
    </row>
    <row r="365" spans="2:16" x14ac:dyDescent="0.25">
      <c r="B365" s="5">
        <v>311</v>
      </c>
      <c r="D365" s="5" t="s">
        <v>942</v>
      </c>
      <c r="E365" s="5" t="str">
        <f t="shared" si="15"/>
        <v>Peter Niemeyer</v>
      </c>
      <c r="F365" s="5" t="s">
        <v>943</v>
      </c>
      <c r="G365" s="5">
        <v>1111</v>
      </c>
      <c r="H365" s="5">
        <v>0</v>
      </c>
      <c r="I365" s="5">
        <v>0</v>
      </c>
      <c r="J365" s="5">
        <v>6</v>
      </c>
      <c r="K365" s="5">
        <v>1</v>
      </c>
      <c r="L365" s="5">
        <v>0.3</v>
      </c>
      <c r="M365" s="5">
        <v>67.900000000000006</v>
      </c>
      <c r="N365" s="5">
        <v>1.9</v>
      </c>
      <c r="O365" s="5">
        <v>0</v>
      </c>
      <c r="P365" s="5">
        <v>6.53</v>
      </c>
    </row>
    <row r="366" spans="2:16" x14ac:dyDescent="0.25">
      <c r="B366" s="5">
        <v>225</v>
      </c>
      <c r="D366" s="5" t="s">
        <v>660</v>
      </c>
      <c r="E366" s="5" t="str">
        <f t="shared" si="15"/>
        <v>Peter Pekarík</v>
      </c>
      <c r="F366" s="5" t="s">
        <v>440</v>
      </c>
      <c r="G366" s="5">
        <v>2622</v>
      </c>
      <c r="H366" s="5">
        <v>1</v>
      </c>
      <c r="I366" s="5">
        <v>1</v>
      </c>
      <c r="J366" s="5">
        <v>3</v>
      </c>
      <c r="K366" s="5">
        <v>0</v>
      </c>
      <c r="L366" s="5">
        <v>0.4</v>
      </c>
      <c r="M366" s="5">
        <v>75.2</v>
      </c>
      <c r="N366" s="5">
        <v>1.1000000000000001</v>
      </c>
      <c r="O366" s="5">
        <v>0</v>
      </c>
      <c r="P366" s="5">
        <v>6.71</v>
      </c>
    </row>
    <row r="367" spans="2:16" x14ac:dyDescent="0.25">
      <c r="B367" s="5">
        <v>229</v>
      </c>
      <c r="D367" s="5" t="s">
        <v>896</v>
      </c>
      <c r="E367" s="5" t="str">
        <f t="shared" si="15"/>
        <v>Philipp Bargfrede</v>
      </c>
      <c r="F367" s="5" t="s">
        <v>897</v>
      </c>
      <c r="G367" s="5">
        <v>434</v>
      </c>
      <c r="H367" s="5">
        <v>1</v>
      </c>
      <c r="I367" s="5">
        <v>1</v>
      </c>
      <c r="J367" s="5">
        <v>2</v>
      </c>
      <c r="K367" s="5">
        <v>0</v>
      </c>
      <c r="L367" s="5">
        <v>0.2</v>
      </c>
      <c r="M367" s="5">
        <v>77.900000000000006</v>
      </c>
      <c r="N367" s="5">
        <v>0.6</v>
      </c>
      <c r="O367" s="5">
        <v>0</v>
      </c>
      <c r="P367" s="5">
        <v>6.71</v>
      </c>
    </row>
    <row r="368" spans="2:16" x14ac:dyDescent="0.25">
      <c r="B368" s="5">
        <v>57</v>
      </c>
      <c r="D368" s="5" t="s">
        <v>491</v>
      </c>
      <c r="E368" s="5" t="str">
        <f t="shared" si="15"/>
        <v>Philipp Lahm</v>
      </c>
      <c r="F368" s="5" t="s">
        <v>492</v>
      </c>
      <c r="G368" s="5">
        <v>2003</v>
      </c>
      <c r="H368" s="5">
        <v>1</v>
      </c>
      <c r="I368" s="5">
        <v>2</v>
      </c>
      <c r="J368" s="5">
        <v>1</v>
      </c>
      <c r="K368" s="5">
        <v>0</v>
      </c>
      <c r="L368" s="5">
        <v>0.3</v>
      </c>
      <c r="M368" s="5">
        <v>89.9</v>
      </c>
      <c r="N368" s="5">
        <v>0.7</v>
      </c>
      <c r="O368" s="5">
        <v>0</v>
      </c>
      <c r="P368" s="5">
        <v>7.12</v>
      </c>
    </row>
    <row r="369" spans="2:16" x14ac:dyDescent="0.25">
      <c r="B369" s="5">
        <v>258</v>
      </c>
      <c r="D369" s="5" t="s">
        <v>690</v>
      </c>
      <c r="E369" s="5" t="str">
        <f t="shared" si="15"/>
        <v>Philipp Max</v>
      </c>
      <c r="F369" s="5" t="s">
        <v>691</v>
      </c>
      <c r="G369" s="5">
        <v>1728</v>
      </c>
      <c r="H369" s="5">
        <v>1</v>
      </c>
      <c r="I369" s="5">
        <v>2</v>
      </c>
      <c r="J369" s="5">
        <v>4</v>
      </c>
      <c r="K369" s="5">
        <v>0</v>
      </c>
      <c r="L369" s="5">
        <v>0.7</v>
      </c>
      <c r="M369" s="5">
        <v>72.8</v>
      </c>
      <c r="N369" s="5">
        <v>0.6</v>
      </c>
      <c r="O369" s="5">
        <v>1</v>
      </c>
      <c r="P369" s="5">
        <v>6.65</v>
      </c>
    </row>
    <row r="370" spans="2:16" x14ac:dyDescent="0.25">
      <c r="B370" s="5">
        <v>415</v>
      </c>
      <c r="D370" s="5" t="s">
        <v>1033</v>
      </c>
      <c r="E370" s="5" t="str">
        <f t="shared" si="15"/>
        <v>Philipp Ochs</v>
      </c>
      <c r="F370" s="5" t="s">
        <v>874</v>
      </c>
      <c r="G370" s="5">
        <v>145</v>
      </c>
      <c r="H370" s="5">
        <v>0</v>
      </c>
      <c r="I370" s="5">
        <v>0</v>
      </c>
      <c r="J370" s="5">
        <v>1</v>
      </c>
      <c r="K370" s="5">
        <v>0</v>
      </c>
      <c r="L370" s="5">
        <v>0</v>
      </c>
      <c r="M370" s="5">
        <v>77.3</v>
      </c>
      <c r="N370" s="5">
        <v>0</v>
      </c>
      <c r="O370" s="5">
        <v>0</v>
      </c>
      <c r="P370" s="5">
        <v>6.26</v>
      </c>
    </row>
    <row r="371" spans="2:16" x14ac:dyDescent="0.25">
      <c r="B371" s="5">
        <v>74</v>
      </c>
      <c r="D371" s="5" t="s">
        <v>825</v>
      </c>
      <c r="E371" s="5" t="str">
        <f t="shared" si="15"/>
        <v>Philipp Wollscheid</v>
      </c>
      <c r="F371" s="5" t="s">
        <v>826</v>
      </c>
      <c r="G371" s="5">
        <v>451</v>
      </c>
      <c r="H371" s="5">
        <v>0</v>
      </c>
      <c r="I371" s="5">
        <v>0</v>
      </c>
      <c r="J371" s="5">
        <v>0</v>
      </c>
      <c r="K371" s="5">
        <v>0</v>
      </c>
      <c r="L371" s="5">
        <v>1</v>
      </c>
      <c r="M371" s="5">
        <v>82.7</v>
      </c>
      <c r="N371" s="5">
        <v>5</v>
      </c>
      <c r="O371" s="5">
        <v>0</v>
      </c>
      <c r="P371" s="5">
        <v>7.06</v>
      </c>
    </row>
    <row r="372" spans="2:16" x14ac:dyDescent="0.25">
      <c r="B372" s="5">
        <v>12</v>
      </c>
      <c r="D372" s="5" t="s">
        <v>807</v>
      </c>
      <c r="E372" s="5" t="str">
        <f t="shared" si="15"/>
        <v>Pierre-Emerick Aubameyang</v>
      </c>
      <c r="F372" s="5" t="s">
        <v>418</v>
      </c>
      <c r="G372" s="5">
        <v>2692</v>
      </c>
      <c r="H372" s="5">
        <v>29</v>
      </c>
      <c r="I372" s="5">
        <v>2</v>
      </c>
      <c r="J372" s="5">
        <v>3</v>
      </c>
      <c r="K372" s="5">
        <v>0</v>
      </c>
      <c r="L372" s="5">
        <v>3.6</v>
      </c>
      <c r="M372" s="5">
        <v>70.3</v>
      </c>
      <c r="N372" s="5">
        <v>1.3</v>
      </c>
      <c r="O372" s="5">
        <v>3</v>
      </c>
      <c r="P372" s="5">
        <v>7.4</v>
      </c>
    </row>
    <row r="373" spans="2:16" x14ac:dyDescent="0.25">
      <c r="B373" s="5">
        <v>430</v>
      </c>
      <c r="D373" s="5" t="s">
        <v>800</v>
      </c>
      <c r="E373" s="5" t="str">
        <f t="shared" si="15"/>
        <v>Pierre-Michel Lasogga</v>
      </c>
      <c r="F373" s="5" t="s">
        <v>801</v>
      </c>
      <c r="G373" s="5">
        <v>543</v>
      </c>
      <c r="H373" s="5">
        <v>1</v>
      </c>
      <c r="I373" s="5">
        <v>0</v>
      </c>
      <c r="J373" s="5">
        <v>2</v>
      </c>
      <c r="K373" s="5">
        <v>0</v>
      </c>
      <c r="L373" s="5">
        <v>0.9</v>
      </c>
      <c r="M373" s="5">
        <v>64.3</v>
      </c>
      <c r="N373" s="5">
        <v>2.2999999999999998</v>
      </c>
      <c r="O373" s="5">
        <v>0</v>
      </c>
      <c r="P373" s="5">
        <v>6.2</v>
      </c>
    </row>
    <row r="374" spans="2:16" x14ac:dyDescent="0.25">
      <c r="B374" s="5">
        <v>346</v>
      </c>
      <c r="D374" s="5" t="s">
        <v>971</v>
      </c>
      <c r="E374" s="5" t="str">
        <f t="shared" si="15"/>
        <v>Pirmin Schwegler</v>
      </c>
      <c r="F374" s="5" t="s">
        <v>972</v>
      </c>
      <c r="G374" s="5">
        <v>366</v>
      </c>
      <c r="H374" s="5">
        <v>0</v>
      </c>
      <c r="I374" s="5">
        <v>1</v>
      </c>
      <c r="J374" s="5">
        <v>1</v>
      </c>
      <c r="K374" s="5">
        <v>0</v>
      </c>
      <c r="L374" s="5">
        <v>0.3</v>
      </c>
      <c r="M374" s="5">
        <v>81</v>
      </c>
      <c r="N374" s="5">
        <v>1.9</v>
      </c>
      <c r="O374" s="5">
        <v>0</v>
      </c>
      <c r="P374" s="5">
        <v>6.46</v>
      </c>
    </row>
    <row r="375" spans="2:16" x14ac:dyDescent="0.25">
      <c r="B375" s="5">
        <v>41</v>
      </c>
      <c r="D375" s="5" t="s">
        <v>470</v>
      </c>
      <c r="E375" s="9" t="s">
        <v>152</v>
      </c>
      <c r="F375" s="5" t="s">
        <v>471</v>
      </c>
      <c r="G375" s="5">
        <v>1414</v>
      </c>
      <c r="H375" s="5">
        <v>6</v>
      </c>
      <c r="I375" s="5">
        <v>0</v>
      </c>
      <c r="J375" s="5">
        <v>1</v>
      </c>
      <c r="K375" s="5">
        <v>0</v>
      </c>
      <c r="L375" s="5">
        <v>2.2999999999999998</v>
      </c>
      <c r="M375" s="5">
        <v>76.099999999999994</v>
      </c>
      <c r="N375" s="5">
        <v>0.5</v>
      </c>
      <c r="O375" s="5">
        <v>1</v>
      </c>
      <c r="P375" s="5">
        <v>7.19</v>
      </c>
    </row>
    <row r="376" spans="2:16" x14ac:dyDescent="0.25">
      <c r="B376" s="5">
        <v>117</v>
      </c>
      <c r="D376" s="5" t="s">
        <v>560</v>
      </c>
      <c r="E376" s="9" t="s">
        <v>347</v>
      </c>
      <c r="F376" s="5" t="s">
        <v>561</v>
      </c>
      <c r="G376" s="5">
        <v>1018</v>
      </c>
      <c r="H376" s="5">
        <v>1</v>
      </c>
      <c r="I376" s="5">
        <v>1</v>
      </c>
      <c r="J376" s="5">
        <v>2</v>
      </c>
      <c r="K376" s="5">
        <v>0</v>
      </c>
      <c r="L376" s="5">
        <v>0.3</v>
      </c>
      <c r="M376" s="5">
        <v>89.7</v>
      </c>
      <c r="N376" s="5">
        <v>0.5</v>
      </c>
      <c r="O376" s="5">
        <v>0</v>
      </c>
      <c r="P376" s="5">
        <v>6.95</v>
      </c>
    </row>
    <row r="377" spans="2:16" x14ac:dyDescent="0.25">
      <c r="B377" s="5">
        <v>203</v>
      </c>
      <c r="D377" s="5" t="s">
        <v>641</v>
      </c>
      <c r="E377" s="5" t="str">
        <f>TRIM(LEFT(D377,SEARCH(" ",D377,SEARCH(" ",D377)+1)))</f>
        <v>Ralf Fährmann</v>
      </c>
      <c r="F377" s="5">
        <v>33</v>
      </c>
      <c r="G377" s="5">
        <v>2970</v>
      </c>
      <c r="H377" s="5">
        <v>0</v>
      </c>
      <c r="I377" s="5">
        <v>0</v>
      </c>
      <c r="J377" s="5">
        <v>3</v>
      </c>
      <c r="K377" s="5">
        <v>0</v>
      </c>
      <c r="L377" s="5">
        <v>0</v>
      </c>
      <c r="M377" s="5">
        <v>63.1</v>
      </c>
      <c r="N377" s="5">
        <v>0.8</v>
      </c>
      <c r="O377" s="5">
        <v>1</v>
      </c>
      <c r="P377" s="5">
        <v>6.75</v>
      </c>
    </row>
    <row r="378" spans="2:16" x14ac:dyDescent="0.25">
      <c r="B378" s="5">
        <v>432</v>
      </c>
      <c r="D378" s="5" t="s">
        <v>1053</v>
      </c>
      <c r="E378" s="5" t="str">
        <f>TRIM(LEFT(D378,SEARCH(" ",D378,SEARCH(" ",D378)+1)))</f>
        <v>Rani Khedira</v>
      </c>
      <c r="F378" s="5" t="s">
        <v>914</v>
      </c>
      <c r="G378" s="5">
        <v>157</v>
      </c>
      <c r="H378" s="5">
        <v>0</v>
      </c>
      <c r="I378" s="5">
        <v>0</v>
      </c>
      <c r="J378" s="5">
        <v>0</v>
      </c>
      <c r="K378" s="5">
        <v>0</v>
      </c>
      <c r="L378" s="5">
        <v>0.2</v>
      </c>
      <c r="M378" s="5">
        <v>79.8</v>
      </c>
      <c r="N378" s="5">
        <v>0.6</v>
      </c>
      <c r="O378" s="5">
        <v>0</v>
      </c>
      <c r="P378" s="5">
        <v>6.19</v>
      </c>
    </row>
    <row r="379" spans="2:16" x14ac:dyDescent="0.25">
      <c r="B379" s="5">
        <v>184</v>
      </c>
      <c r="D379" s="5" t="s">
        <v>873</v>
      </c>
      <c r="E379" s="5" t="str">
        <f>TRIM(LEFT(D379,SEARCH(" ",D379,SEARCH(" ",D379)+1)))</f>
        <v>Raphael Framberger</v>
      </c>
      <c r="F379" s="5" t="s">
        <v>874</v>
      </c>
      <c r="G379" s="5">
        <v>143</v>
      </c>
      <c r="H379" s="5">
        <v>0</v>
      </c>
      <c r="I379" s="5">
        <v>1</v>
      </c>
      <c r="J379" s="5">
        <v>0</v>
      </c>
      <c r="K379" s="5">
        <v>0</v>
      </c>
      <c r="L379" s="5">
        <v>0</v>
      </c>
      <c r="M379" s="5">
        <v>73.5</v>
      </c>
      <c r="N379" s="5">
        <v>0</v>
      </c>
      <c r="O379" s="5">
        <v>0</v>
      </c>
      <c r="P379" s="5">
        <v>6.79</v>
      </c>
    </row>
    <row r="380" spans="2:16" x14ac:dyDescent="0.25">
      <c r="B380" s="5">
        <v>48</v>
      </c>
      <c r="D380" s="5" t="s">
        <v>477</v>
      </c>
      <c r="E380" s="9" t="s">
        <v>56</v>
      </c>
      <c r="F380" s="5" t="s">
        <v>478</v>
      </c>
      <c r="G380" s="5">
        <v>1393</v>
      </c>
      <c r="H380" s="5">
        <v>6</v>
      </c>
      <c r="I380" s="5">
        <v>3</v>
      </c>
      <c r="J380" s="5">
        <v>0</v>
      </c>
      <c r="K380" s="5">
        <v>0</v>
      </c>
      <c r="L380" s="5">
        <v>1.3</v>
      </c>
      <c r="M380" s="5">
        <v>79.8</v>
      </c>
      <c r="N380" s="5">
        <v>0.3</v>
      </c>
      <c r="O380" s="5">
        <v>3</v>
      </c>
      <c r="P380" s="5">
        <v>7.15</v>
      </c>
    </row>
    <row r="381" spans="2:16" x14ac:dyDescent="0.25">
      <c r="B381" s="5">
        <v>238</v>
      </c>
      <c r="D381" s="5" t="s">
        <v>670</v>
      </c>
      <c r="E381" s="5" t="str">
        <f t="shared" ref="E381:E417" si="16">TRIM(LEFT(D381,SEARCH(" ",D381,SEARCH(" ",D381)+1)))</f>
        <v>Raúl Bobadilla</v>
      </c>
      <c r="F381" s="5" t="s">
        <v>671</v>
      </c>
      <c r="G381" s="5">
        <v>1047</v>
      </c>
      <c r="H381" s="5">
        <v>4</v>
      </c>
      <c r="I381" s="5">
        <v>1</v>
      </c>
      <c r="J381" s="5">
        <v>1</v>
      </c>
      <c r="K381" s="5">
        <v>0</v>
      </c>
      <c r="L381" s="5">
        <v>1.9</v>
      </c>
      <c r="M381" s="5">
        <v>72.099999999999994</v>
      </c>
      <c r="N381" s="5">
        <v>0.9</v>
      </c>
      <c r="O381" s="5">
        <v>0</v>
      </c>
      <c r="P381" s="5">
        <v>6.7</v>
      </c>
    </row>
    <row r="382" spans="2:16" x14ac:dyDescent="0.25">
      <c r="B382" s="5">
        <v>357</v>
      </c>
      <c r="D382" s="5" t="s">
        <v>765</v>
      </c>
      <c r="E382" s="5" t="str">
        <f t="shared" si="16"/>
        <v>Renato Sanches</v>
      </c>
      <c r="F382" s="5" t="s">
        <v>766</v>
      </c>
      <c r="G382" s="5">
        <v>618</v>
      </c>
      <c r="H382" s="5">
        <v>0</v>
      </c>
      <c r="I382" s="5">
        <v>0</v>
      </c>
      <c r="J382" s="5">
        <v>3</v>
      </c>
      <c r="K382" s="5">
        <v>0</v>
      </c>
      <c r="L382" s="5">
        <v>0.7</v>
      </c>
      <c r="M382" s="5">
        <v>88</v>
      </c>
      <c r="N382" s="5">
        <v>0.4</v>
      </c>
      <c r="O382" s="5">
        <v>0</v>
      </c>
      <c r="P382" s="5">
        <v>6.43</v>
      </c>
    </row>
    <row r="383" spans="2:16" x14ac:dyDescent="0.25">
      <c r="B383" s="5">
        <v>405</v>
      </c>
      <c r="D383" s="5" t="s">
        <v>793</v>
      </c>
      <c r="E383" s="5" t="str">
        <f t="shared" si="16"/>
        <v>René Adler</v>
      </c>
      <c r="F383" s="5">
        <v>19</v>
      </c>
      <c r="G383" s="5">
        <v>1710</v>
      </c>
      <c r="H383" s="5">
        <v>0</v>
      </c>
      <c r="I383" s="5">
        <v>1</v>
      </c>
      <c r="J383" s="5">
        <v>1</v>
      </c>
      <c r="K383" s="5">
        <v>0</v>
      </c>
      <c r="L383" s="5">
        <v>0</v>
      </c>
      <c r="M383" s="5">
        <v>49.2</v>
      </c>
      <c r="N383" s="5">
        <v>0.2</v>
      </c>
      <c r="O383" s="5">
        <v>1</v>
      </c>
      <c r="P383" s="5">
        <v>6.27</v>
      </c>
    </row>
    <row r="384" spans="2:16" x14ac:dyDescent="0.25">
      <c r="B384" s="5">
        <v>215</v>
      </c>
      <c r="D384" s="5" t="s">
        <v>648</v>
      </c>
      <c r="E384" s="5" t="str">
        <f t="shared" si="16"/>
        <v>Ricardo Rodríguez</v>
      </c>
      <c r="F384" s="5" t="s">
        <v>649</v>
      </c>
      <c r="G384" s="5">
        <v>2019</v>
      </c>
      <c r="H384" s="5">
        <v>2</v>
      </c>
      <c r="I384" s="5">
        <v>3</v>
      </c>
      <c r="J384" s="5">
        <v>1</v>
      </c>
      <c r="K384" s="5">
        <v>0</v>
      </c>
      <c r="L384" s="5">
        <v>0.9</v>
      </c>
      <c r="M384" s="5">
        <v>82.2</v>
      </c>
      <c r="N384" s="5">
        <v>1.4</v>
      </c>
      <c r="O384" s="5">
        <v>2</v>
      </c>
      <c r="P384" s="5">
        <v>6.72</v>
      </c>
    </row>
    <row r="385" spans="2:16" x14ac:dyDescent="0.25">
      <c r="B385" s="5">
        <v>373</v>
      </c>
      <c r="D385" s="5" t="s">
        <v>995</v>
      </c>
      <c r="E385" s="5" t="str">
        <f t="shared" si="16"/>
        <v>Riechedly Bazoer</v>
      </c>
      <c r="F385" s="5">
        <v>12</v>
      </c>
      <c r="G385" s="5">
        <v>974</v>
      </c>
      <c r="H385" s="5">
        <v>0</v>
      </c>
      <c r="I385" s="5">
        <v>1</v>
      </c>
      <c r="J385" s="5">
        <v>5</v>
      </c>
      <c r="K385" s="5">
        <v>0</v>
      </c>
      <c r="L385" s="5">
        <v>1.6</v>
      </c>
      <c r="M385" s="5">
        <v>82.1</v>
      </c>
      <c r="N385" s="5">
        <v>0.4</v>
      </c>
      <c r="O385" s="5">
        <v>0</v>
      </c>
      <c r="P385" s="5">
        <v>6.38</v>
      </c>
    </row>
    <row r="386" spans="2:16" x14ac:dyDescent="0.25">
      <c r="B386" s="5">
        <v>134</v>
      </c>
      <c r="D386" s="5" t="s">
        <v>574</v>
      </c>
      <c r="E386" s="5" t="str">
        <f t="shared" si="16"/>
        <v>Robert Bauer</v>
      </c>
      <c r="F386" s="5" t="s">
        <v>494</v>
      </c>
      <c r="G386" s="5">
        <v>2125</v>
      </c>
      <c r="H386" s="5">
        <v>1</v>
      </c>
      <c r="I386" s="5">
        <v>3</v>
      </c>
      <c r="J386" s="5">
        <v>5</v>
      </c>
      <c r="K386" s="5">
        <v>0</v>
      </c>
      <c r="L386" s="5">
        <v>0.4</v>
      </c>
      <c r="M386" s="5">
        <v>71.599999999999994</v>
      </c>
      <c r="N386" s="5">
        <v>1</v>
      </c>
      <c r="O386" s="5">
        <v>2</v>
      </c>
      <c r="P386" s="5">
        <v>6.92</v>
      </c>
    </row>
    <row r="387" spans="2:16" x14ac:dyDescent="0.25">
      <c r="B387" s="5">
        <v>455</v>
      </c>
      <c r="D387" s="5" t="s">
        <v>1080</v>
      </c>
      <c r="E387" s="5" t="str">
        <f t="shared" si="16"/>
        <v>Robert Leipertz</v>
      </c>
      <c r="F387" s="5" t="s">
        <v>1037</v>
      </c>
      <c r="G387" s="5">
        <v>32</v>
      </c>
      <c r="H387" s="5">
        <v>0</v>
      </c>
      <c r="I387" s="5">
        <v>0</v>
      </c>
      <c r="J387" s="5">
        <v>0</v>
      </c>
      <c r="K387" s="5">
        <v>0</v>
      </c>
      <c r="L387" s="5">
        <v>0.5</v>
      </c>
      <c r="M387" s="5">
        <v>71.400000000000006</v>
      </c>
      <c r="N387" s="5">
        <v>0</v>
      </c>
      <c r="O387" s="5">
        <v>0</v>
      </c>
      <c r="P387" s="5">
        <v>6.03</v>
      </c>
    </row>
    <row r="388" spans="2:16" x14ac:dyDescent="0.25">
      <c r="B388" s="5">
        <v>4</v>
      </c>
      <c r="D388" s="5" t="s">
        <v>410</v>
      </c>
      <c r="E388" s="5" t="str">
        <f t="shared" si="16"/>
        <v>Robert Lewandowski</v>
      </c>
      <c r="F388" s="5" t="s">
        <v>411</v>
      </c>
      <c r="G388" s="5">
        <v>2687</v>
      </c>
      <c r="H388" s="5">
        <v>30</v>
      </c>
      <c r="I388" s="5">
        <v>4</v>
      </c>
      <c r="J388" s="5">
        <v>5</v>
      </c>
      <c r="K388" s="5">
        <v>0</v>
      </c>
      <c r="L388" s="5">
        <v>4.2</v>
      </c>
      <c r="M388" s="5">
        <v>75</v>
      </c>
      <c r="N388" s="5">
        <v>1.8</v>
      </c>
      <c r="O388" s="5">
        <v>6</v>
      </c>
      <c r="P388" s="5">
        <v>7.71</v>
      </c>
    </row>
    <row r="389" spans="2:16" x14ac:dyDescent="0.25">
      <c r="B389" s="5">
        <v>73</v>
      </c>
      <c r="D389" s="5" t="s">
        <v>824</v>
      </c>
      <c r="E389" s="5" t="str">
        <f t="shared" si="16"/>
        <v>Roberto Hilbert</v>
      </c>
      <c r="F389" s="5">
        <v>7</v>
      </c>
      <c r="G389" s="5">
        <v>586</v>
      </c>
      <c r="H389" s="5">
        <v>0</v>
      </c>
      <c r="I389" s="5">
        <v>0</v>
      </c>
      <c r="J389" s="5">
        <v>2</v>
      </c>
      <c r="K389" s="5">
        <v>0</v>
      </c>
      <c r="L389" s="5">
        <v>0.3</v>
      </c>
      <c r="M389" s="5">
        <v>70.7</v>
      </c>
      <c r="N389" s="5">
        <v>2.4</v>
      </c>
      <c r="O389" s="5">
        <v>0</v>
      </c>
      <c r="P389" s="5">
        <v>7.06</v>
      </c>
    </row>
    <row r="390" spans="2:16" x14ac:dyDescent="0.25">
      <c r="B390" s="5">
        <v>140</v>
      </c>
      <c r="D390" s="5" t="s">
        <v>579</v>
      </c>
      <c r="E390" s="5" t="str">
        <f t="shared" si="16"/>
        <v>Robin Knoche</v>
      </c>
      <c r="F390" s="5" t="s">
        <v>580</v>
      </c>
      <c r="G390" s="5">
        <v>1781</v>
      </c>
      <c r="H390" s="5">
        <v>0</v>
      </c>
      <c r="I390" s="5">
        <v>1</v>
      </c>
      <c r="J390" s="5">
        <v>2</v>
      </c>
      <c r="K390" s="5">
        <v>0</v>
      </c>
      <c r="L390" s="5">
        <v>0.5</v>
      </c>
      <c r="M390" s="5">
        <v>83.5</v>
      </c>
      <c r="N390" s="5">
        <v>2.7</v>
      </c>
      <c r="O390" s="5">
        <v>0</v>
      </c>
      <c r="P390" s="5">
        <v>6.9</v>
      </c>
    </row>
    <row r="391" spans="2:16" x14ac:dyDescent="0.25">
      <c r="B391" s="5">
        <v>397</v>
      </c>
      <c r="D391" s="5" t="s">
        <v>1016</v>
      </c>
      <c r="E391" s="5" t="str">
        <f t="shared" si="16"/>
        <v>Robin Quaison</v>
      </c>
      <c r="F391" s="5" t="s">
        <v>1017</v>
      </c>
      <c r="G391" s="5">
        <v>420</v>
      </c>
      <c r="H391" s="5">
        <v>1</v>
      </c>
      <c r="I391" s="5">
        <v>0</v>
      </c>
      <c r="J391" s="5">
        <v>0</v>
      </c>
      <c r="K391" s="5">
        <v>0</v>
      </c>
      <c r="L391" s="5">
        <v>0.4</v>
      </c>
      <c r="M391" s="5">
        <v>59.8</v>
      </c>
      <c r="N391" s="5">
        <v>0.6</v>
      </c>
      <c r="O391" s="5">
        <v>0</v>
      </c>
      <c r="P391" s="5">
        <v>6.31</v>
      </c>
    </row>
    <row r="392" spans="2:16" x14ac:dyDescent="0.25">
      <c r="B392" s="5">
        <v>295</v>
      </c>
      <c r="D392" s="5" t="s">
        <v>723</v>
      </c>
      <c r="E392" s="5" t="str">
        <f t="shared" si="16"/>
        <v>Roger Ingolstadt,</v>
      </c>
      <c r="F392" s="5" t="s">
        <v>555</v>
      </c>
      <c r="G392" s="5">
        <v>2198</v>
      </c>
      <c r="H392" s="5">
        <v>1</v>
      </c>
      <c r="I392" s="5">
        <v>0</v>
      </c>
      <c r="J392" s="5">
        <v>6</v>
      </c>
      <c r="K392" s="5">
        <v>0</v>
      </c>
      <c r="L392" s="5">
        <v>0.5</v>
      </c>
      <c r="M392" s="5">
        <v>66.7</v>
      </c>
      <c r="N392" s="5">
        <v>1.6</v>
      </c>
      <c r="O392" s="5">
        <v>0</v>
      </c>
      <c r="P392" s="5">
        <v>6.56</v>
      </c>
    </row>
    <row r="393" spans="2:16" x14ac:dyDescent="0.25">
      <c r="B393" s="5">
        <v>180</v>
      </c>
      <c r="D393" s="5" t="s">
        <v>870</v>
      </c>
      <c r="E393" s="5" t="str">
        <f t="shared" si="16"/>
        <v>Romain Brégerie</v>
      </c>
      <c r="F393" s="5">
        <v>16</v>
      </c>
      <c r="G393" s="5">
        <v>1437</v>
      </c>
      <c r="H393" s="5">
        <v>3</v>
      </c>
      <c r="I393" s="5">
        <v>0</v>
      </c>
      <c r="J393" s="5">
        <v>3</v>
      </c>
      <c r="K393" s="5">
        <v>1</v>
      </c>
      <c r="L393" s="5">
        <v>0.9</v>
      </c>
      <c r="M393" s="5">
        <v>71.3</v>
      </c>
      <c r="N393" s="5">
        <v>3.9</v>
      </c>
      <c r="O393" s="5">
        <v>1</v>
      </c>
      <c r="P393" s="5">
        <v>6.8</v>
      </c>
    </row>
    <row r="394" spans="2:16" x14ac:dyDescent="0.25">
      <c r="B394" s="5">
        <v>395</v>
      </c>
      <c r="D394" s="5" t="s">
        <v>1013</v>
      </c>
      <c r="E394" s="5" t="str">
        <f t="shared" si="16"/>
        <v>Roman Bezjak</v>
      </c>
      <c r="F394" s="5" t="s">
        <v>842</v>
      </c>
      <c r="G394" s="5">
        <v>590</v>
      </c>
      <c r="H394" s="5">
        <v>0</v>
      </c>
      <c r="I394" s="5">
        <v>0</v>
      </c>
      <c r="J394" s="5">
        <v>0</v>
      </c>
      <c r="K394" s="5">
        <v>0</v>
      </c>
      <c r="L394" s="5">
        <v>0.8</v>
      </c>
      <c r="M394" s="5">
        <v>52</v>
      </c>
      <c r="N394" s="5">
        <v>1.6</v>
      </c>
      <c r="O394" s="5">
        <v>0</v>
      </c>
      <c r="P394" s="5">
        <v>6.31</v>
      </c>
    </row>
    <row r="395" spans="2:16" x14ac:dyDescent="0.25">
      <c r="B395" s="5">
        <v>232</v>
      </c>
      <c r="D395" s="5" t="s">
        <v>666</v>
      </c>
      <c r="E395" s="5" t="str">
        <f t="shared" si="16"/>
        <v>Roman Bürki</v>
      </c>
      <c r="F395" s="5">
        <v>26</v>
      </c>
      <c r="G395" s="5">
        <v>2340</v>
      </c>
      <c r="H395" s="5">
        <v>0</v>
      </c>
      <c r="I395" s="5">
        <v>0</v>
      </c>
      <c r="J395" s="5">
        <v>2</v>
      </c>
      <c r="K395" s="5">
        <v>0</v>
      </c>
      <c r="L395" s="5">
        <v>0</v>
      </c>
      <c r="M395" s="5">
        <v>74.2</v>
      </c>
      <c r="N395" s="5">
        <v>0.3</v>
      </c>
      <c r="O395" s="5">
        <v>0</v>
      </c>
      <c r="P395" s="5">
        <v>6.7</v>
      </c>
    </row>
    <row r="396" spans="2:16" x14ac:dyDescent="0.25">
      <c r="B396" s="5">
        <v>452</v>
      </c>
      <c r="D396" s="5" t="s">
        <v>1077</v>
      </c>
      <c r="E396" s="5" t="str">
        <f t="shared" si="16"/>
        <v>Roman Weidenfeller</v>
      </c>
      <c r="F396" s="5">
        <v>7</v>
      </c>
      <c r="G396" s="5">
        <v>630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75.7</v>
      </c>
      <c r="N396" s="5">
        <v>0</v>
      </c>
      <c r="O396" s="5">
        <v>0</v>
      </c>
      <c r="P396" s="5">
        <v>6.06</v>
      </c>
    </row>
    <row r="397" spans="2:16" x14ac:dyDescent="0.25">
      <c r="B397" s="5">
        <v>240</v>
      </c>
      <c r="D397" s="5" t="s">
        <v>674</v>
      </c>
      <c r="E397" s="5" t="str">
        <f t="shared" si="16"/>
        <v>Rune Jarstein</v>
      </c>
      <c r="F397" s="5">
        <v>33</v>
      </c>
      <c r="G397" s="5">
        <v>2970</v>
      </c>
      <c r="H397" s="5">
        <v>0</v>
      </c>
      <c r="I397" s="5">
        <v>0</v>
      </c>
      <c r="J397" s="5">
        <v>1</v>
      </c>
      <c r="K397" s="5">
        <v>0</v>
      </c>
      <c r="L397" s="5">
        <v>0</v>
      </c>
      <c r="M397" s="5">
        <v>58.5</v>
      </c>
      <c r="N397" s="5">
        <v>0.3</v>
      </c>
      <c r="O397" s="5">
        <v>1</v>
      </c>
      <c r="P397" s="5">
        <v>6.69</v>
      </c>
    </row>
    <row r="398" spans="2:16" x14ac:dyDescent="0.25">
      <c r="B398" s="5">
        <v>418</v>
      </c>
      <c r="D398" s="5" t="s">
        <v>1035</v>
      </c>
      <c r="E398" s="5" t="str">
        <f t="shared" si="16"/>
        <v>Salih Özcan</v>
      </c>
      <c r="F398" s="5" t="s">
        <v>981</v>
      </c>
      <c r="G398" s="5">
        <v>361</v>
      </c>
      <c r="H398" s="5">
        <v>0</v>
      </c>
      <c r="I398" s="5">
        <v>2</v>
      </c>
      <c r="J398" s="5">
        <v>0</v>
      </c>
      <c r="K398" s="5">
        <v>1</v>
      </c>
      <c r="L398" s="5">
        <v>0.3</v>
      </c>
      <c r="M398" s="5">
        <v>80</v>
      </c>
      <c r="N398" s="5">
        <v>0.7</v>
      </c>
      <c r="O398" s="5">
        <v>0</v>
      </c>
      <c r="P398" s="5">
        <v>6.24</v>
      </c>
    </row>
    <row r="399" spans="2:16" x14ac:dyDescent="0.25">
      <c r="B399" s="5">
        <v>151</v>
      </c>
      <c r="D399" s="5" t="s">
        <v>590</v>
      </c>
      <c r="E399" s="5" t="str">
        <f t="shared" si="16"/>
        <v>Salomon Kalou</v>
      </c>
      <c r="F399" s="5" t="s">
        <v>444</v>
      </c>
      <c r="G399" s="5">
        <v>1908</v>
      </c>
      <c r="H399" s="5">
        <v>7</v>
      </c>
      <c r="I399" s="5">
        <v>4</v>
      </c>
      <c r="J399" s="5">
        <v>1</v>
      </c>
      <c r="K399" s="5">
        <v>0</v>
      </c>
      <c r="L399" s="5">
        <v>1.5</v>
      </c>
      <c r="M399" s="5">
        <v>73</v>
      </c>
      <c r="N399" s="5">
        <v>1.1000000000000001</v>
      </c>
      <c r="O399" s="5">
        <v>1</v>
      </c>
      <c r="P399" s="5">
        <v>6.87</v>
      </c>
    </row>
    <row r="400" spans="2:16" x14ac:dyDescent="0.25">
      <c r="B400" s="5">
        <v>457</v>
      </c>
      <c r="D400" s="5" t="s">
        <v>1082</v>
      </c>
      <c r="E400" s="5" t="str">
        <f t="shared" si="16"/>
        <v>Sambou Yatabaré</v>
      </c>
      <c r="F400" s="5">
        <v>2</v>
      </c>
      <c r="G400" s="5">
        <v>176</v>
      </c>
      <c r="H400" s="5">
        <v>0</v>
      </c>
      <c r="I400" s="5">
        <v>0</v>
      </c>
      <c r="J400" s="5">
        <v>0</v>
      </c>
      <c r="K400" s="5">
        <v>0</v>
      </c>
      <c r="L400" s="5">
        <v>1</v>
      </c>
      <c r="M400" s="5">
        <v>65.900000000000006</v>
      </c>
      <c r="N400" s="5">
        <v>3.5</v>
      </c>
      <c r="O400" s="5">
        <v>0</v>
      </c>
      <c r="P400" s="5">
        <v>6.02</v>
      </c>
    </row>
    <row r="401" spans="2:16" x14ac:dyDescent="0.25">
      <c r="B401" s="5">
        <v>458</v>
      </c>
      <c r="D401" s="5" t="s">
        <v>1083</v>
      </c>
      <c r="E401" s="5" t="str">
        <f t="shared" si="16"/>
        <v>Sami Allagui</v>
      </c>
      <c r="F401" s="5" t="s">
        <v>1084</v>
      </c>
      <c r="G401" s="5">
        <v>153</v>
      </c>
      <c r="H401" s="5">
        <v>0</v>
      </c>
      <c r="I401" s="5">
        <v>0</v>
      </c>
      <c r="J401" s="5">
        <v>2</v>
      </c>
      <c r="K401" s="5">
        <v>0</v>
      </c>
      <c r="L401" s="5">
        <v>0.3</v>
      </c>
      <c r="M401" s="5">
        <v>66.7</v>
      </c>
      <c r="N401" s="5">
        <v>0.3</v>
      </c>
      <c r="O401" s="5">
        <v>0</v>
      </c>
      <c r="P401" s="5">
        <v>6.01</v>
      </c>
    </row>
    <row r="402" spans="2:16" x14ac:dyDescent="0.25">
      <c r="B402" s="5">
        <v>328</v>
      </c>
      <c r="D402" s="5" t="s">
        <v>749</v>
      </c>
      <c r="E402" s="5" t="str">
        <f t="shared" si="16"/>
        <v>Sandro Sirigu</v>
      </c>
      <c r="F402" s="5" t="s">
        <v>750</v>
      </c>
      <c r="G402" s="5">
        <v>1810</v>
      </c>
      <c r="H402" s="5">
        <v>2</v>
      </c>
      <c r="I402" s="5">
        <v>1</v>
      </c>
      <c r="J402" s="5">
        <v>4</v>
      </c>
      <c r="K402" s="5">
        <v>1</v>
      </c>
      <c r="L402" s="5">
        <v>0.6</v>
      </c>
      <c r="M402" s="5">
        <v>70.400000000000006</v>
      </c>
      <c r="N402" s="5">
        <v>1.4</v>
      </c>
      <c r="O402" s="5">
        <v>0</v>
      </c>
      <c r="P402" s="5">
        <v>6.5</v>
      </c>
    </row>
    <row r="403" spans="2:16" x14ac:dyDescent="0.25">
      <c r="B403" s="5">
        <v>76</v>
      </c>
      <c r="D403" s="5" t="s">
        <v>512</v>
      </c>
      <c r="E403" s="5" t="str">
        <f t="shared" si="16"/>
        <v>Sandro Wagner</v>
      </c>
      <c r="F403" s="5" t="s">
        <v>440</v>
      </c>
      <c r="G403" s="5">
        <v>2511</v>
      </c>
      <c r="H403" s="5">
        <v>11</v>
      </c>
      <c r="I403" s="5">
        <v>2</v>
      </c>
      <c r="J403" s="5">
        <v>3</v>
      </c>
      <c r="K403" s="5">
        <v>1</v>
      </c>
      <c r="L403" s="5">
        <v>2.1</v>
      </c>
      <c r="M403" s="5">
        <v>62.9</v>
      </c>
      <c r="N403" s="5">
        <v>3.3</v>
      </c>
      <c r="O403" s="5">
        <v>3</v>
      </c>
      <c r="P403" s="5">
        <v>7.05</v>
      </c>
    </row>
    <row r="404" spans="2:16" x14ac:dyDescent="0.25">
      <c r="B404" s="5">
        <v>101</v>
      </c>
      <c r="D404" s="5" t="s">
        <v>538</v>
      </c>
      <c r="E404" s="5" t="str">
        <f t="shared" si="16"/>
        <v>Santiago García</v>
      </c>
      <c r="F404" s="5" t="s">
        <v>539</v>
      </c>
      <c r="G404" s="5">
        <v>1445</v>
      </c>
      <c r="H404" s="5">
        <v>1</v>
      </c>
      <c r="I404" s="5">
        <v>2</v>
      </c>
      <c r="J404" s="5">
        <v>5</v>
      </c>
      <c r="K404" s="5">
        <v>0</v>
      </c>
      <c r="L404" s="5">
        <v>0.6</v>
      </c>
      <c r="M404" s="5">
        <v>73.400000000000006</v>
      </c>
      <c r="N404" s="5">
        <v>3.5</v>
      </c>
      <c r="O404" s="5">
        <v>0</v>
      </c>
      <c r="P404" s="5">
        <v>6.98</v>
      </c>
    </row>
    <row r="405" spans="2:16" x14ac:dyDescent="0.25">
      <c r="B405" s="5">
        <v>406</v>
      </c>
      <c r="D405" s="5" t="s">
        <v>1024</v>
      </c>
      <c r="E405" s="5" t="str">
        <f t="shared" si="16"/>
        <v>Sascha Riether</v>
      </c>
      <c r="F405" s="5" t="s">
        <v>909</v>
      </c>
      <c r="G405" s="5">
        <v>194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86.8</v>
      </c>
      <c r="N405" s="5">
        <v>0.8</v>
      </c>
      <c r="O405" s="5">
        <v>0</v>
      </c>
      <c r="P405" s="5">
        <v>6.27</v>
      </c>
    </row>
    <row r="406" spans="2:16" x14ac:dyDescent="0.25">
      <c r="B406" s="5">
        <v>20</v>
      </c>
      <c r="D406" s="5" t="s">
        <v>443</v>
      </c>
      <c r="E406" s="5" t="str">
        <f t="shared" si="16"/>
        <v>Sead Kolasinac</v>
      </c>
      <c r="F406" s="5" t="s">
        <v>444</v>
      </c>
      <c r="G406" s="5">
        <v>2070</v>
      </c>
      <c r="H406" s="5">
        <v>3</v>
      </c>
      <c r="I406" s="5">
        <v>5</v>
      </c>
      <c r="J406" s="5">
        <v>5</v>
      </c>
      <c r="K406" s="5">
        <v>0</v>
      </c>
      <c r="L406" s="5">
        <v>0.7</v>
      </c>
      <c r="M406" s="5">
        <v>71.7</v>
      </c>
      <c r="N406" s="5">
        <v>1.8</v>
      </c>
      <c r="O406" s="5">
        <v>2</v>
      </c>
      <c r="P406" s="5">
        <v>7.32</v>
      </c>
    </row>
    <row r="407" spans="2:16" x14ac:dyDescent="0.25">
      <c r="B407" s="5">
        <v>267</v>
      </c>
      <c r="D407" s="5" t="s">
        <v>915</v>
      </c>
      <c r="E407" s="5" t="str">
        <f t="shared" si="16"/>
        <v>Sebastian Jung</v>
      </c>
      <c r="F407" s="5">
        <v>3</v>
      </c>
      <c r="G407" s="5">
        <v>220</v>
      </c>
      <c r="H407" s="5">
        <v>0</v>
      </c>
      <c r="I407" s="5">
        <v>0</v>
      </c>
      <c r="J407" s="5">
        <v>0</v>
      </c>
      <c r="K407" s="5">
        <v>0</v>
      </c>
      <c r="L407" s="5">
        <v>0</v>
      </c>
      <c r="M407" s="5">
        <v>76.2</v>
      </c>
      <c r="N407" s="5">
        <v>1</v>
      </c>
      <c r="O407" s="5">
        <v>0</v>
      </c>
      <c r="P407" s="5">
        <v>6.64</v>
      </c>
    </row>
    <row r="408" spans="2:16" x14ac:dyDescent="0.25">
      <c r="B408" s="5">
        <v>70</v>
      </c>
      <c r="D408" s="5" t="s">
        <v>507</v>
      </c>
      <c r="E408" s="5" t="str">
        <f t="shared" si="16"/>
        <v>Sebastian Langkamp</v>
      </c>
      <c r="F408" s="5">
        <v>26</v>
      </c>
      <c r="G408" s="5">
        <v>2267</v>
      </c>
      <c r="H408" s="5">
        <v>0</v>
      </c>
      <c r="I408" s="5">
        <v>0</v>
      </c>
      <c r="J408" s="5">
        <v>5</v>
      </c>
      <c r="K408" s="5">
        <v>0</v>
      </c>
      <c r="L408" s="5">
        <v>0.3</v>
      </c>
      <c r="M408" s="5">
        <v>86</v>
      </c>
      <c r="N408" s="5">
        <v>3.7</v>
      </c>
      <c r="O408" s="5">
        <v>2</v>
      </c>
      <c r="P408" s="5">
        <v>7.06</v>
      </c>
    </row>
    <row r="409" spans="2:16" x14ac:dyDescent="0.25">
      <c r="B409" s="5">
        <v>341</v>
      </c>
      <c r="D409" s="5" t="s">
        <v>963</v>
      </c>
      <c r="E409" s="5" t="str">
        <f t="shared" si="16"/>
        <v>Sebastian Rode</v>
      </c>
      <c r="F409" s="5" t="s">
        <v>964</v>
      </c>
      <c r="G409" s="5">
        <v>575</v>
      </c>
      <c r="H409" s="5">
        <v>1</v>
      </c>
      <c r="I409" s="5">
        <v>0</v>
      </c>
      <c r="J409" s="5">
        <v>0</v>
      </c>
      <c r="K409" s="5">
        <v>0</v>
      </c>
      <c r="L409" s="5">
        <v>0.4</v>
      </c>
      <c r="M409" s="5">
        <v>88.9</v>
      </c>
      <c r="N409" s="5">
        <v>0.9</v>
      </c>
      <c r="O409" s="5">
        <v>0</v>
      </c>
      <c r="P409" s="5">
        <v>6.47</v>
      </c>
    </row>
    <row r="410" spans="2:16" x14ac:dyDescent="0.25">
      <c r="B410" s="5">
        <v>10</v>
      </c>
      <c r="D410" s="5" t="s">
        <v>416</v>
      </c>
      <c r="E410" s="5" t="str">
        <f t="shared" si="16"/>
        <v>Sebastian Rudy</v>
      </c>
      <c r="F410" s="5">
        <v>31</v>
      </c>
      <c r="G410" s="5">
        <v>2699</v>
      </c>
      <c r="H410" s="5">
        <v>2</v>
      </c>
      <c r="I410" s="5">
        <v>7</v>
      </c>
      <c r="J410" s="5">
        <v>8</v>
      </c>
      <c r="K410" s="5">
        <v>0</v>
      </c>
      <c r="L410" s="5">
        <v>0.9</v>
      </c>
      <c r="M410" s="5">
        <v>80.599999999999994</v>
      </c>
      <c r="N410" s="5">
        <v>1.2</v>
      </c>
      <c r="O410" s="5">
        <v>3</v>
      </c>
      <c r="P410" s="5">
        <v>7.42</v>
      </c>
    </row>
    <row r="411" spans="2:16" x14ac:dyDescent="0.25">
      <c r="B411" s="5">
        <v>469</v>
      </c>
      <c r="D411" s="5" t="s">
        <v>1095</v>
      </c>
      <c r="E411" s="5" t="str">
        <f t="shared" si="16"/>
        <v>Sehrou Guirassy</v>
      </c>
      <c r="F411" s="5" t="s">
        <v>1037</v>
      </c>
      <c r="G411" s="5">
        <v>79</v>
      </c>
      <c r="H411" s="5">
        <v>0</v>
      </c>
      <c r="I411" s="5">
        <v>0</v>
      </c>
      <c r="J411" s="5">
        <v>2</v>
      </c>
      <c r="K411" s="5">
        <v>0</v>
      </c>
      <c r="L411" s="5">
        <v>0.2</v>
      </c>
      <c r="M411" s="5">
        <v>64.3</v>
      </c>
      <c r="N411" s="5">
        <v>0.8</v>
      </c>
      <c r="O411" s="5">
        <v>0</v>
      </c>
      <c r="P411" s="5">
        <v>5.95</v>
      </c>
    </row>
    <row r="412" spans="2:16" x14ac:dyDescent="0.25">
      <c r="B412" s="5">
        <v>98</v>
      </c>
      <c r="D412" s="5" t="s">
        <v>533</v>
      </c>
      <c r="E412" s="5" t="str">
        <f t="shared" si="16"/>
        <v>Serge Gnabry</v>
      </c>
      <c r="F412" s="5" t="s">
        <v>534</v>
      </c>
      <c r="G412" s="5">
        <v>1926</v>
      </c>
      <c r="H412" s="5">
        <v>11</v>
      </c>
      <c r="I412" s="5">
        <v>1</v>
      </c>
      <c r="J412" s="5">
        <v>1</v>
      </c>
      <c r="K412" s="5">
        <v>0</v>
      </c>
      <c r="L412" s="5">
        <v>2.4</v>
      </c>
      <c r="M412" s="5">
        <v>76.5</v>
      </c>
      <c r="N412" s="5">
        <v>0.5</v>
      </c>
      <c r="O412" s="5">
        <v>0</v>
      </c>
      <c r="P412" s="5">
        <v>6.99</v>
      </c>
    </row>
    <row r="413" spans="2:16" x14ac:dyDescent="0.25">
      <c r="B413" s="5">
        <v>434</v>
      </c>
      <c r="D413" s="5" t="s">
        <v>1055</v>
      </c>
      <c r="E413" s="5" t="str">
        <f t="shared" si="16"/>
        <v>Shani Tarashaj</v>
      </c>
      <c r="F413" s="5" t="s">
        <v>1056</v>
      </c>
      <c r="G413" s="5">
        <v>325</v>
      </c>
      <c r="H413" s="5">
        <v>1</v>
      </c>
      <c r="I413" s="5">
        <v>0</v>
      </c>
      <c r="J413" s="5">
        <v>1</v>
      </c>
      <c r="K413" s="5">
        <v>0</v>
      </c>
      <c r="L413" s="5">
        <v>0.5</v>
      </c>
      <c r="M413" s="5">
        <v>70.099999999999994</v>
      </c>
      <c r="N413" s="5">
        <v>0.1</v>
      </c>
      <c r="O413" s="5">
        <v>0</v>
      </c>
      <c r="P413" s="5">
        <v>6.19</v>
      </c>
    </row>
    <row r="414" spans="2:16" x14ac:dyDescent="0.25">
      <c r="B414" s="5">
        <v>193</v>
      </c>
      <c r="D414" s="5" t="s">
        <v>631</v>
      </c>
      <c r="E414" s="5" t="str">
        <f t="shared" si="16"/>
        <v>Shinji Kagawa</v>
      </c>
      <c r="F414" s="5" t="s">
        <v>632</v>
      </c>
      <c r="G414" s="5">
        <v>1169</v>
      </c>
      <c r="H414" s="5">
        <v>1</v>
      </c>
      <c r="I414" s="5">
        <v>5</v>
      </c>
      <c r="J414" s="5">
        <v>2</v>
      </c>
      <c r="K414" s="5">
        <v>0</v>
      </c>
      <c r="L414" s="5">
        <v>0.9</v>
      </c>
      <c r="M414" s="5">
        <v>84.7</v>
      </c>
      <c r="N414" s="5">
        <v>0.5</v>
      </c>
      <c r="O414" s="5">
        <v>1</v>
      </c>
      <c r="P414" s="5">
        <v>6.78</v>
      </c>
    </row>
    <row r="415" spans="2:16" x14ac:dyDescent="0.25">
      <c r="B415" s="5">
        <v>404</v>
      </c>
      <c r="D415" s="5" t="s">
        <v>1023</v>
      </c>
      <c r="E415" s="5" t="str">
        <f t="shared" si="16"/>
        <v>Sidney Sam</v>
      </c>
      <c r="F415" s="5" t="s">
        <v>816</v>
      </c>
      <c r="G415" s="5">
        <v>796</v>
      </c>
      <c r="H415" s="5">
        <v>2</v>
      </c>
      <c r="I415" s="5">
        <v>1</v>
      </c>
      <c r="J415" s="5">
        <v>1</v>
      </c>
      <c r="K415" s="5">
        <v>0</v>
      </c>
      <c r="L415" s="5">
        <v>0.9</v>
      </c>
      <c r="M415" s="5">
        <v>71.900000000000006</v>
      </c>
      <c r="N415" s="5">
        <v>0.6</v>
      </c>
      <c r="O415" s="5">
        <v>0</v>
      </c>
      <c r="P415" s="5">
        <v>6.27</v>
      </c>
    </row>
    <row r="416" spans="2:16" x14ac:dyDescent="0.25">
      <c r="B416" s="5">
        <v>377</v>
      </c>
      <c r="D416" s="5" t="s">
        <v>778</v>
      </c>
      <c r="E416" s="5" t="str">
        <f t="shared" si="16"/>
        <v>Simon Zoller</v>
      </c>
      <c r="F416" s="5" t="s">
        <v>779</v>
      </c>
      <c r="G416" s="5">
        <v>1013</v>
      </c>
      <c r="H416" s="5">
        <v>2</v>
      </c>
      <c r="I416" s="5">
        <v>2</v>
      </c>
      <c r="J416" s="5">
        <v>3</v>
      </c>
      <c r="K416" s="5">
        <v>0</v>
      </c>
      <c r="L416" s="5">
        <v>0.5</v>
      </c>
      <c r="M416" s="5">
        <v>69.7</v>
      </c>
      <c r="N416" s="5">
        <v>1.1000000000000001</v>
      </c>
      <c r="O416" s="5">
        <v>0</v>
      </c>
      <c r="P416" s="5">
        <v>6.37</v>
      </c>
    </row>
    <row r="417" spans="2:16" x14ac:dyDescent="0.25">
      <c r="B417" s="5">
        <v>463</v>
      </c>
      <c r="D417" s="5" t="s">
        <v>1089</v>
      </c>
      <c r="E417" s="5" t="str">
        <f t="shared" si="16"/>
        <v>Sinan Kurt</v>
      </c>
      <c r="F417" s="5" t="s">
        <v>987</v>
      </c>
      <c r="G417" s="5">
        <v>5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100</v>
      </c>
      <c r="N417" s="5">
        <v>0</v>
      </c>
      <c r="O417" s="5">
        <v>0</v>
      </c>
      <c r="P417" s="5">
        <v>6</v>
      </c>
    </row>
    <row r="418" spans="2:16" x14ac:dyDescent="0.25">
      <c r="B418" s="5">
        <v>30</v>
      </c>
      <c r="D418" s="5" t="s">
        <v>457</v>
      </c>
      <c r="E418" s="9" t="s">
        <v>24</v>
      </c>
      <c r="F418" s="5">
        <v>25</v>
      </c>
      <c r="G418" s="5">
        <v>2210</v>
      </c>
      <c r="H418" s="5">
        <v>2</v>
      </c>
      <c r="I418" s="5">
        <v>0</v>
      </c>
      <c r="J418" s="5">
        <v>6</v>
      </c>
      <c r="K418" s="5">
        <v>0</v>
      </c>
      <c r="L418" s="5">
        <v>0.7</v>
      </c>
      <c r="M418" s="5">
        <v>87.8</v>
      </c>
      <c r="N418" s="5">
        <v>3.8</v>
      </c>
      <c r="O418" s="5">
        <v>2</v>
      </c>
      <c r="P418" s="5">
        <v>7.23</v>
      </c>
    </row>
    <row r="419" spans="2:16" x14ac:dyDescent="0.25">
      <c r="B419" s="5">
        <v>399</v>
      </c>
      <c r="D419" s="5" t="s">
        <v>789</v>
      </c>
      <c r="E419" s="5" t="str">
        <f t="shared" ref="E419:E434" si="17">TRIM(LEFT(D419,SEARCH(" ",D419,SEARCH(" ",D419)+1)))</f>
        <v>Sonny Kittel</v>
      </c>
      <c r="F419" s="5" t="s">
        <v>790</v>
      </c>
      <c r="G419" s="5">
        <v>714</v>
      </c>
      <c r="H419" s="5">
        <v>2</v>
      </c>
      <c r="I419" s="5">
        <v>1</v>
      </c>
      <c r="J419" s="5">
        <v>2</v>
      </c>
      <c r="K419" s="5">
        <v>0</v>
      </c>
      <c r="L419" s="5">
        <v>1.1000000000000001</v>
      </c>
      <c r="M419" s="5">
        <v>76.2</v>
      </c>
      <c r="N419" s="5">
        <v>0.3</v>
      </c>
      <c r="O419" s="5">
        <v>0</v>
      </c>
      <c r="P419" s="5">
        <v>6.29</v>
      </c>
    </row>
    <row r="420" spans="2:16" x14ac:dyDescent="0.25">
      <c r="B420" s="5">
        <v>85</v>
      </c>
      <c r="D420" s="5" t="s">
        <v>520</v>
      </c>
      <c r="E420" s="5" t="str">
        <f t="shared" si="17"/>
        <v>Stefan Bell</v>
      </c>
      <c r="F420" s="5" t="s">
        <v>440</v>
      </c>
      <c r="G420" s="5">
        <v>2654</v>
      </c>
      <c r="H420" s="5">
        <v>5</v>
      </c>
      <c r="I420" s="5">
        <v>1</v>
      </c>
      <c r="J420" s="5">
        <v>8</v>
      </c>
      <c r="K420" s="5">
        <v>1</v>
      </c>
      <c r="L420" s="5">
        <v>0.8</v>
      </c>
      <c r="M420" s="5">
        <v>74.7</v>
      </c>
      <c r="N420" s="5">
        <v>3.4</v>
      </c>
      <c r="O420" s="5">
        <v>0</v>
      </c>
      <c r="P420" s="5">
        <v>7.02</v>
      </c>
    </row>
    <row r="421" spans="2:16" x14ac:dyDescent="0.25">
      <c r="B421" s="5">
        <v>77</v>
      </c>
      <c r="D421" s="5" t="s">
        <v>513</v>
      </c>
      <c r="E421" s="5" t="str">
        <f t="shared" si="17"/>
        <v>Stefan Ilsanker</v>
      </c>
      <c r="F421" s="5" t="s">
        <v>514</v>
      </c>
      <c r="G421" s="5">
        <v>2554</v>
      </c>
      <c r="H421" s="5">
        <v>0</v>
      </c>
      <c r="I421" s="5">
        <v>0</v>
      </c>
      <c r="J421" s="5">
        <v>8</v>
      </c>
      <c r="K421" s="5">
        <v>0</v>
      </c>
      <c r="L421" s="5">
        <v>0.3</v>
      </c>
      <c r="M421" s="5">
        <v>77.7</v>
      </c>
      <c r="N421" s="5">
        <v>2.7</v>
      </c>
      <c r="O421" s="5">
        <v>0</v>
      </c>
      <c r="P421" s="5">
        <v>7.05</v>
      </c>
    </row>
    <row r="422" spans="2:16" x14ac:dyDescent="0.25">
      <c r="B422" s="5">
        <v>290</v>
      </c>
      <c r="D422" s="5" t="s">
        <v>720</v>
      </c>
      <c r="E422" s="5" t="str">
        <f t="shared" si="17"/>
        <v>Stefan Kießling</v>
      </c>
      <c r="F422" s="5" t="s">
        <v>721</v>
      </c>
      <c r="G422" s="5">
        <v>676</v>
      </c>
      <c r="H422" s="5">
        <v>3</v>
      </c>
      <c r="I422" s="5">
        <v>1</v>
      </c>
      <c r="J422" s="5">
        <v>0</v>
      </c>
      <c r="K422" s="5">
        <v>0</v>
      </c>
      <c r="L422" s="5">
        <v>1.1000000000000001</v>
      </c>
      <c r="M422" s="5">
        <v>64.400000000000006</v>
      </c>
      <c r="N422" s="5">
        <v>2.8</v>
      </c>
      <c r="O422" s="5">
        <v>2</v>
      </c>
      <c r="P422" s="5">
        <v>6.57</v>
      </c>
    </row>
    <row r="423" spans="2:16" x14ac:dyDescent="0.25">
      <c r="B423" s="5">
        <v>444</v>
      </c>
      <c r="D423" s="5" t="s">
        <v>1068</v>
      </c>
      <c r="E423" s="5" t="str">
        <f t="shared" si="17"/>
        <v>Stefan Lex</v>
      </c>
      <c r="F423" s="5" t="s">
        <v>1069</v>
      </c>
      <c r="G423" s="5">
        <v>325</v>
      </c>
      <c r="H423" s="5">
        <v>0</v>
      </c>
      <c r="I423" s="5">
        <v>0</v>
      </c>
      <c r="J423" s="5">
        <v>3</v>
      </c>
      <c r="K423" s="5">
        <v>0</v>
      </c>
      <c r="L423" s="5">
        <v>0.7</v>
      </c>
      <c r="M423" s="5">
        <v>57.7</v>
      </c>
      <c r="N423" s="5">
        <v>0.4</v>
      </c>
      <c r="O423" s="5">
        <v>0</v>
      </c>
      <c r="P423" s="5">
        <v>6.13</v>
      </c>
    </row>
    <row r="424" spans="2:16" x14ac:dyDescent="0.25">
      <c r="B424" s="5">
        <v>36</v>
      </c>
      <c r="D424" s="5" t="s">
        <v>464</v>
      </c>
      <c r="E424" s="5" t="str">
        <f t="shared" si="17"/>
        <v>Steven Zuber</v>
      </c>
      <c r="F424" s="5" t="s">
        <v>465</v>
      </c>
      <c r="G424" s="5">
        <v>1937</v>
      </c>
      <c r="H424" s="5">
        <v>4</v>
      </c>
      <c r="I424" s="5">
        <v>4</v>
      </c>
      <c r="J424" s="5">
        <v>1</v>
      </c>
      <c r="K424" s="5">
        <v>0</v>
      </c>
      <c r="L424" s="5">
        <v>1.5</v>
      </c>
      <c r="M424" s="5">
        <v>81</v>
      </c>
      <c r="N424" s="5">
        <v>0.3</v>
      </c>
      <c r="O424" s="5">
        <v>0</v>
      </c>
      <c r="P424" s="5">
        <v>7.21</v>
      </c>
    </row>
    <row r="425" spans="2:16" x14ac:dyDescent="0.25">
      <c r="B425" s="5">
        <v>356</v>
      </c>
      <c r="D425" s="5" t="s">
        <v>978</v>
      </c>
      <c r="E425" s="5" t="str">
        <f t="shared" si="17"/>
        <v>Suat Serdar</v>
      </c>
      <c r="F425" s="5" t="s">
        <v>979</v>
      </c>
      <c r="G425" s="5">
        <v>328</v>
      </c>
      <c r="H425" s="5">
        <v>0</v>
      </c>
      <c r="I425" s="5">
        <v>0</v>
      </c>
      <c r="J425" s="5">
        <v>1</v>
      </c>
      <c r="K425" s="5">
        <v>0</v>
      </c>
      <c r="L425" s="5">
        <v>0.1</v>
      </c>
      <c r="M425" s="5">
        <v>69.2</v>
      </c>
      <c r="N425" s="5">
        <v>0.9</v>
      </c>
      <c r="O425" s="5">
        <v>1</v>
      </c>
      <c r="P425" s="5">
        <v>6.43</v>
      </c>
    </row>
    <row r="426" spans="2:16" x14ac:dyDescent="0.25">
      <c r="B426" s="5">
        <v>283</v>
      </c>
      <c r="D426" s="5" t="s">
        <v>923</v>
      </c>
      <c r="E426" s="5" t="str">
        <f t="shared" si="17"/>
        <v>Sven Bender</v>
      </c>
      <c r="F426" s="5" t="s">
        <v>924</v>
      </c>
      <c r="G426" s="5">
        <v>272</v>
      </c>
      <c r="H426" s="5">
        <v>0</v>
      </c>
      <c r="I426" s="5">
        <v>1</v>
      </c>
      <c r="J426" s="5">
        <v>0</v>
      </c>
      <c r="K426" s="5">
        <v>0</v>
      </c>
      <c r="L426" s="5">
        <v>0.4</v>
      </c>
      <c r="M426" s="5">
        <v>93</v>
      </c>
      <c r="N426" s="5">
        <v>0.4</v>
      </c>
      <c r="O426" s="5">
        <v>0</v>
      </c>
      <c r="P426" s="5">
        <v>6.59</v>
      </c>
    </row>
    <row r="427" spans="2:16" x14ac:dyDescent="0.25">
      <c r="B427" s="5">
        <v>15</v>
      </c>
      <c r="D427" s="5" t="s">
        <v>808</v>
      </c>
      <c r="E427" s="5" t="str">
        <f t="shared" si="17"/>
        <v>Sven Müller</v>
      </c>
      <c r="F427" s="5">
        <v>1</v>
      </c>
      <c r="G427" s="5">
        <v>90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40.700000000000003</v>
      </c>
      <c r="N427" s="5">
        <v>0</v>
      </c>
      <c r="O427" s="5">
        <v>0</v>
      </c>
      <c r="P427" s="5">
        <v>7.35</v>
      </c>
    </row>
    <row r="428" spans="2:16" x14ac:dyDescent="0.25">
      <c r="B428" s="5">
        <v>375</v>
      </c>
      <c r="D428" s="5" t="s">
        <v>776</v>
      </c>
      <c r="E428" s="5" t="str">
        <f t="shared" si="17"/>
        <v>Sven Schipplock</v>
      </c>
      <c r="F428" s="5" t="s">
        <v>777</v>
      </c>
      <c r="G428" s="5">
        <v>1076</v>
      </c>
      <c r="H428" s="5">
        <v>1</v>
      </c>
      <c r="I428" s="5">
        <v>0</v>
      </c>
      <c r="J428" s="5">
        <v>3</v>
      </c>
      <c r="K428" s="5">
        <v>0</v>
      </c>
      <c r="L428" s="5">
        <v>0.7</v>
      </c>
      <c r="M428" s="5">
        <v>54.9</v>
      </c>
      <c r="N428" s="5">
        <v>2.8</v>
      </c>
      <c r="O428" s="5">
        <v>0</v>
      </c>
      <c r="P428" s="5">
        <v>6.38</v>
      </c>
    </row>
    <row r="429" spans="2:16" x14ac:dyDescent="0.25">
      <c r="B429" s="5">
        <v>402</v>
      </c>
      <c r="D429" s="5" t="s">
        <v>1021</v>
      </c>
      <c r="E429" s="5" t="str">
        <f t="shared" si="17"/>
        <v>Sven Ulreich</v>
      </c>
      <c r="F429" s="5">
        <v>5</v>
      </c>
      <c r="G429" s="5">
        <v>450</v>
      </c>
      <c r="H429" s="5">
        <v>0</v>
      </c>
      <c r="I429" s="5">
        <v>0</v>
      </c>
      <c r="J429" s="5">
        <v>0</v>
      </c>
      <c r="K429" s="5">
        <v>0</v>
      </c>
      <c r="L429" s="5">
        <v>0</v>
      </c>
      <c r="M429" s="5">
        <v>87.6</v>
      </c>
      <c r="N429" s="5">
        <v>0</v>
      </c>
      <c r="O429" s="5">
        <v>0</v>
      </c>
      <c r="P429" s="5">
        <v>6.29</v>
      </c>
    </row>
    <row r="430" spans="2:16" x14ac:dyDescent="0.25">
      <c r="B430" s="5">
        <v>212</v>
      </c>
      <c r="D430" s="5" t="s">
        <v>888</v>
      </c>
      <c r="E430" s="5" t="str">
        <f t="shared" si="17"/>
        <v>Szabolcs Huszti</v>
      </c>
      <c r="F430" s="5" t="s">
        <v>425</v>
      </c>
      <c r="G430" s="5">
        <v>1047</v>
      </c>
      <c r="H430" s="5">
        <v>2</v>
      </c>
      <c r="I430" s="5">
        <v>2</v>
      </c>
      <c r="J430" s="5">
        <v>3</v>
      </c>
      <c r="K430" s="5">
        <v>1</v>
      </c>
      <c r="L430" s="5">
        <v>0.7</v>
      </c>
      <c r="M430" s="5">
        <v>78</v>
      </c>
      <c r="N430" s="5">
        <v>0.8</v>
      </c>
      <c r="O430" s="5">
        <v>1</v>
      </c>
      <c r="P430" s="5">
        <v>6.73</v>
      </c>
    </row>
    <row r="431" spans="2:16" x14ac:dyDescent="0.25">
      <c r="B431" s="5">
        <v>371</v>
      </c>
      <c r="D431" s="5" t="s">
        <v>992</v>
      </c>
      <c r="E431" s="5" t="str">
        <f t="shared" si="17"/>
        <v>Takashi Usami</v>
      </c>
      <c r="F431" s="5" t="s">
        <v>993</v>
      </c>
      <c r="G431" s="5">
        <v>437</v>
      </c>
      <c r="H431" s="5">
        <v>0</v>
      </c>
      <c r="I431" s="5">
        <v>0</v>
      </c>
      <c r="J431" s="5">
        <v>0</v>
      </c>
      <c r="K431" s="5">
        <v>0</v>
      </c>
      <c r="L431" s="5">
        <v>0.2</v>
      </c>
      <c r="M431" s="5">
        <v>66.7</v>
      </c>
      <c r="N431" s="5">
        <v>0.4</v>
      </c>
      <c r="O431" s="5">
        <v>0</v>
      </c>
      <c r="P431" s="5">
        <v>6.4</v>
      </c>
    </row>
    <row r="432" spans="2:16" x14ac:dyDescent="0.25">
      <c r="B432" s="5">
        <v>379</v>
      </c>
      <c r="D432" s="5" t="s">
        <v>998</v>
      </c>
      <c r="E432" s="5" t="str">
        <f t="shared" si="17"/>
        <v>Taleb Tawatha</v>
      </c>
      <c r="F432" s="5" t="s">
        <v>891</v>
      </c>
      <c r="G432" s="5">
        <v>632</v>
      </c>
      <c r="H432" s="5">
        <v>0</v>
      </c>
      <c r="I432" s="5">
        <v>0</v>
      </c>
      <c r="J432" s="5">
        <v>0</v>
      </c>
      <c r="K432" s="5">
        <v>0</v>
      </c>
      <c r="L432" s="5">
        <v>0.2</v>
      </c>
      <c r="M432" s="5">
        <v>77.8</v>
      </c>
      <c r="N432" s="5">
        <v>0.5</v>
      </c>
      <c r="O432" s="5">
        <v>0</v>
      </c>
      <c r="P432" s="5">
        <v>6.37</v>
      </c>
    </row>
    <row r="433" spans="2:16" x14ac:dyDescent="0.25">
      <c r="B433" s="5">
        <v>413</v>
      </c>
      <c r="D433" s="5" t="s">
        <v>1029</v>
      </c>
      <c r="E433" s="5" t="str">
        <f t="shared" si="17"/>
        <v>Terrence Boyd</v>
      </c>
      <c r="F433" s="5" t="s">
        <v>1030</v>
      </c>
      <c r="G433" s="5">
        <v>379</v>
      </c>
      <c r="H433" s="5">
        <v>1</v>
      </c>
      <c r="I433" s="5">
        <v>0</v>
      </c>
      <c r="J433" s="5">
        <v>1</v>
      </c>
      <c r="K433" s="5">
        <v>0</v>
      </c>
      <c r="L433" s="5">
        <v>0.7</v>
      </c>
      <c r="M433" s="5">
        <v>66.099999999999994</v>
      </c>
      <c r="N433" s="5">
        <v>2.7</v>
      </c>
      <c r="O433" s="5">
        <v>0</v>
      </c>
      <c r="P433" s="5">
        <v>6.26</v>
      </c>
    </row>
    <row r="434" spans="2:16" x14ac:dyDescent="0.25">
      <c r="B434" s="5">
        <v>372</v>
      </c>
      <c r="D434" s="5" t="s">
        <v>994</v>
      </c>
      <c r="E434" s="5" t="str">
        <f t="shared" si="17"/>
        <v>Thanos Petsos</v>
      </c>
      <c r="F434" s="5" t="s">
        <v>874</v>
      </c>
      <c r="G434" s="5">
        <v>144</v>
      </c>
      <c r="H434" s="5">
        <v>0</v>
      </c>
      <c r="I434" s="5">
        <v>0</v>
      </c>
      <c r="J434" s="5">
        <v>2</v>
      </c>
      <c r="K434" s="5">
        <v>0</v>
      </c>
      <c r="L434" s="5">
        <v>0.3</v>
      </c>
      <c r="M434" s="5">
        <v>80.5</v>
      </c>
      <c r="N434" s="5">
        <v>3.7</v>
      </c>
      <c r="O434" s="5">
        <v>0</v>
      </c>
      <c r="P434" s="5">
        <v>6.39</v>
      </c>
    </row>
    <row r="435" spans="2:16" x14ac:dyDescent="0.25">
      <c r="B435" s="5">
        <v>128</v>
      </c>
      <c r="D435" s="5" t="s">
        <v>571</v>
      </c>
      <c r="E435" s="9" t="s">
        <v>396</v>
      </c>
      <c r="F435" s="5" t="s">
        <v>555</v>
      </c>
      <c r="G435" s="5">
        <v>2295</v>
      </c>
      <c r="H435" s="5">
        <v>5</v>
      </c>
      <c r="I435" s="5">
        <v>2</v>
      </c>
      <c r="J435" s="5">
        <v>4</v>
      </c>
      <c r="K435" s="5">
        <v>0</v>
      </c>
      <c r="L435" s="5">
        <v>0.9</v>
      </c>
      <c r="M435" s="5">
        <v>75.5</v>
      </c>
      <c r="N435" s="5">
        <v>3.2</v>
      </c>
      <c r="O435" s="5">
        <v>1</v>
      </c>
      <c r="P435" s="5">
        <v>6.93</v>
      </c>
    </row>
    <row r="436" spans="2:16" x14ac:dyDescent="0.25">
      <c r="B436" s="6">
        <v>1</v>
      </c>
      <c r="C436" s="6"/>
      <c r="D436" s="6" t="s">
        <v>404</v>
      </c>
      <c r="E436" s="9" t="s">
        <v>15</v>
      </c>
      <c r="F436" s="6" t="s">
        <v>405</v>
      </c>
      <c r="G436" s="6">
        <v>2291</v>
      </c>
      <c r="H436" s="6">
        <v>6</v>
      </c>
      <c r="I436" s="6">
        <v>5</v>
      </c>
      <c r="J436" s="6">
        <v>4</v>
      </c>
      <c r="K436" s="6">
        <v>0</v>
      </c>
      <c r="L436" s="6">
        <v>1.3</v>
      </c>
      <c r="M436" s="6">
        <v>90.2</v>
      </c>
      <c r="N436" s="6">
        <v>1.7</v>
      </c>
      <c r="O436" s="6">
        <v>6</v>
      </c>
      <c r="P436" s="6">
        <v>8.2799999999999994</v>
      </c>
    </row>
    <row r="437" spans="2:16" x14ac:dyDescent="0.25">
      <c r="B437" s="5">
        <v>132</v>
      </c>
      <c r="D437" s="5" t="s">
        <v>847</v>
      </c>
      <c r="E437" s="5" t="str">
        <f t="shared" ref="E437:E458" si="18">TRIM(LEFT(D437,SEARCH(" ",D437,SEARCH(" ",D437)+1)))</f>
        <v>Thilo Kehrer</v>
      </c>
      <c r="F437" s="5" t="s">
        <v>832</v>
      </c>
      <c r="G437" s="5">
        <v>988</v>
      </c>
      <c r="H437" s="5">
        <v>1</v>
      </c>
      <c r="I437" s="5">
        <v>1</v>
      </c>
      <c r="J437" s="5">
        <v>4</v>
      </c>
      <c r="K437" s="5">
        <v>1</v>
      </c>
      <c r="L437" s="5">
        <v>0.9</v>
      </c>
      <c r="M437" s="5">
        <v>82.8</v>
      </c>
      <c r="N437" s="5">
        <v>2</v>
      </c>
      <c r="O437" s="5">
        <v>1</v>
      </c>
      <c r="P437" s="5">
        <v>6.92</v>
      </c>
    </row>
    <row r="438" spans="2:16" x14ac:dyDescent="0.25">
      <c r="B438" s="5">
        <v>45</v>
      </c>
      <c r="D438" s="5" t="s">
        <v>815</v>
      </c>
      <c r="E438" s="5" t="str">
        <f t="shared" si="18"/>
        <v>Thomas Delaney</v>
      </c>
      <c r="F438" s="5" t="s">
        <v>816</v>
      </c>
      <c r="G438" s="5">
        <v>830</v>
      </c>
      <c r="H438" s="5">
        <v>4</v>
      </c>
      <c r="I438" s="5">
        <v>1</v>
      </c>
      <c r="J438" s="5">
        <v>3</v>
      </c>
      <c r="K438" s="5">
        <v>0</v>
      </c>
      <c r="L438" s="5">
        <v>1</v>
      </c>
      <c r="M438" s="5">
        <v>69.400000000000006</v>
      </c>
      <c r="N438" s="5">
        <v>3.3</v>
      </c>
      <c r="O438" s="5">
        <v>1</v>
      </c>
      <c r="P438" s="5">
        <v>7.17</v>
      </c>
    </row>
    <row r="439" spans="2:16" x14ac:dyDescent="0.25">
      <c r="B439" s="5">
        <v>206</v>
      </c>
      <c r="D439" s="5" t="s">
        <v>882</v>
      </c>
      <c r="E439" s="5" t="str">
        <f t="shared" si="18"/>
        <v>Thomas Kessler</v>
      </c>
      <c r="F439" s="5">
        <v>13</v>
      </c>
      <c r="G439" s="5">
        <v>1170</v>
      </c>
      <c r="H439" s="5">
        <v>0</v>
      </c>
      <c r="I439" s="5">
        <v>0</v>
      </c>
      <c r="J439" s="5">
        <v>1</v>
      </c>
      <c r="K439" s="5">
        <v>0</v>
      </c>
      <c r="L439" s="5">
        <v>0</v>
      </c>
      <c r="M439" s="5">
        <v>53.6</v>
      </c>
      <c r="N439" s="5">
        <v>0.5</v>
      </c>
      <c r="O439" s="5">
        <v>1</v>
      </c>
      <c r="P439" s="5">
        <v>6.74</v>
      </c>
    </row>
    <row r="440" spans="2:16" x14ac:dyDescent="0.25">
      <c r="B440" s="5">
        <v>21</v>
      </c>
      <c r="D440" s="5" t="s">
        <v>445</v>
      </c>
      <c r="E440" s="5" t="str">
        <f t="shared" si="18"/>
        <v>Thomas Müller</v>
      </c>
      <c r="F440" s="5" t="s">
        <v>446</v>
      </c>
      <c r="G440" s="5">
        <v>2175</v>
      </c>
      <c r="H440" s="5">
        <v>5</v>
      </c>
      <c r="I440" s="5">
        <v>12</v>
      </c>
      <c r="J440" s="5">
        <v>0</v>
      </c>
      <c r="K440" s="5">
        <v>0</v>
      </c>
      <c r="L440" s="5">
        <v>2.2000000000000002</v>
      </c>
      <c r="M440" s="5">
        <v>76.2</v>
      </c>
      <c r="N440" s="5">
        <v>1.8</v>
      </c>
      <c r="O440" s="5">
        <v>1</v>
      </c>
      <c r="P440" s="5">
        <v>7.3</v>
      </c>
    </row>
    <row r="441" spans="2:16" x14ac:dyDescent="0.25">
      <c r="B441" s="5">
        <v>93</v>
      </c>
      <c r="D441" s="5" t="s">
        <v>527</v>
      </c>
      <c r="E441" s="5" t="str">
        <f t="shared" si="18"/>
        <v>Thorgan Hazard</v>
      </c>
      <c r="F441" s="5" t="s">
        <v>528</v>
      </c>
      <c r="G441" s="5">
        <v>1552</v>
      </c>
      <c r="H441" s="5">
        <v>5</v>
      </c>
      <c r="I441" s="5">
        <v>4</v>
      </c>
      <c r="J441" s="5">
        <v>3</v>
      </c>
      <c r="K441" s="5">
        <v>0</v>
      </c>
      <c r="L441" s="5">
        <v>1.8</v>
      </c>
      <c r="M441" s="5">
        <v>74.5</v>
      </c>
      <c r="N441" s="5">
        <v>0.8</v>
      </c>
      <c r="O441" s="5">
        <v>2</v>
      </c>
      <c r="P441" s="5">
        <v>7</v>
      </c>
    </row>
    <row r="442" spans="2:16" x14ac:dyDescent="0.25">
      <c r="B442" s="5">
        <v>438</v>
      </c>
      <c r="D442" s="5" t="s">
        <v>1060</v>
      </c>
      <c r="E442" s="5" t="str">
        <f t="shared" si="18"/>
        <v>Tim Rieder</v>
      </c>
      <c r="F442" s="5" t="s">
        <v>1061</v>
      </c>
      <c r="G442" s="5">
        <v>214</v>
      </c>
      <c r="H442" s="5">
        <v>0</v>
      </c>
      <c r="I442" s="5">
        <v>0</v>
      </c>
      <c r="J442" s="5">
        <v>0</v>
      </c>
      <c r="K442" s="5">
        <v>0</v>
      </c>
      <c r="L442" s="5">
        <v>0.2</v>
      </c>
      <c r="M442" s="5">
        <v>78.2</v>
      </c>
      <c r="N442" s="5">
        <v>0.4</v>
      </c>
      <c r="O442" s="5">
        <v>0</v>
      </c>
      <c r="P442" s="5">
        <v>6.16</v>
      </c>
    </row>
    <row r="443" spans="2:16" x14ac:dyDescent="0.25">
      <c r="B443" s="5">
        <v>177</v>
      </c>
      <c r="D443" s="5" t="s">
        <v>615</v>
      </c>
      <c r="E443" s="5" t="str">
        <f t="shared" si="18"/>
        <v>Timo Horn</v>
      </c>
      <c r="F443" s="5">
        <v>19</v>
      </c>
      <c r="G443" s="5">
        <v>1710</v>
      </c>
      <c r="H443" s="5">
        <v>0</v>
      </c>
      <c r="I443" s="5">
        <v>0</v>
      </c>
      <c r="J443" s="5">
        <v>0</v>
      </c>
      <c r="K443" s="5">
        <v>0</v>
      </c>
      <c r="L443" s="5">
        <v>0</v>
      </c>
      <c r="M443" s="5">
        <v>57.6</v>
      </c>
      <c r="N443" s="5">
        <v>0.4</v>
      </c>
      <c r="O443" s="5">
        <v>0</v>
      </c>
      <c r="P443" s="5">
        <v>6.81</v>
      </c>
    </row>
    <row r="444" spans="2:16" x14ac:dyDescent="0.25">
      <c r="B444" s="5">
        <v>23</v>
      </c>
      <c r="D444" s="5" t="s">
        <v>449</v>
      </c>
      <c r="E444" s="5" t="str">
        <f t="shared" si="18"/>
        <v>Timo Werner</v>
      </c>
      <c r="F444" s="5" t="s">
        <v>450</v>
      </c>
      <c r="G444" s="5">
        <v>2435</v>
      </c>
      <c r="H444" s="5">
        <v>21</v>
      </c>
      <c r="I444" s="5">
        <v>5</v>
      </c>
      <c r="J444" s="5">
        <v>4</v>
      </c>
      <c r="K444" s="5">
        <v>0</v>
      </c>
      <c r="L444" s="5">
        <v>2.4</v>
      </c>
      <c r="M444" s="5">
        <v>67.5</v>
      </c>
      <c r="N444" s="5">
        <v>0.9</v>
      </c>
      <c r="O444" s="5">
        <v>4</v>
      </c>
      <c r="P444" s="5">
        <v>7.29</v>
      </c>
    </row>
    <row r="445" spans="2:16" x14ac:dyDescent="0.25">
      <c r="B445" s="5">
        <v>146</v>
      </c>
      <c r="D445" s="5" t="s">
        <v>587</v>
      </c>
      <c r="E445" s="5" t="str">
        <f t="shared" si="18"/>
        <v>Timothy Chandler</v>
      </c>
      <c r="F445" s="5" t="s">
        <v>418</v>
      </c>
      <c r="G445" s="5">
        <v>2727</v>
      </c>
      <c r="H445" s="5">
        <v>0</v>
      </c>
      <c r="I445" s="5">
        <v>3</v>
      </c>
      <c r="J445" s="5">
        <v>7</v>
      </c>
      <c r="K445" s="5">
        <v>1</v>
      </c>
      <c r="L445" s="5">
        <v>0.5</v>
      </c>
      <c r="M445" s="5">
        <v>73.5</v>
      </c>
      <c r="N445" s="5">
        <v>2.1</v>
      </c>
      <c r="O445" s="5">
        <v>2</v>
      </c>
      <c r="P445" s="5">
        <v>6.88</v>
      </c>
    </row>
    <row r="446" spans="2:16" x14ac:dyDescent="0.25">
      <c r="B446" s="5">
        <v>247</v>
      </c>
      <c r="D446" s="5" t="s">
        <v>684</v>
      </c>
      <c r="E446" s="5" t="str">
        <f t="shared" si="18"/>
        <v>Tin Jedvaj</v>
      </c>
      <c r="F446" s="5" t="s">
        <v>685</v>
      </c>
      <c r="G446" s="5">
        <v>1333</v>
      </c>
      <c r="H446" s="5">
        <v>1</v>
      </c>
      <c r="I446" s="5">
        <v>0</v>
      </c>
      <c r="J446" s="5">
        <v>2</v>
      </c>
      <c r="K446" s="5">
        <v>1</v>
      </c>
      <c r="L446" s="5">
        <v>0.6</v>
      </c>
      <c r="M446" s="5">
        <v>72.5</v>
      </c>
      <c r="N446" s="5">
        <v>2.6</v>
      </c>
      <c r="O446" s="5">
        <v>0</v>
      </c>
      <c r="P446" s="5">
        <v>6.67</v>
      </c>
    </row>
    <row r="447" spans="2:16" x14ac:dyDescent="0.25">
      <c r="B447" s="5">
        <v>343</v>
      </c>
      <c r="D447" s="5" t="s">
        <v>966</v>
      </c>
      <c r="E447" s="5" t="str">
        <f t="shared" si="18"/>
        <v>Tobias Levels</v>
      </c>
      <c r="F447" s="5" t="s">
        <v>967</v>
      </c>
      <c r="G447" s="5">
        <v>720</v>
      </c>
      <c r="H447" s="5">
        <v>0</v>
      </c>
      <c r="I447" s="5">
        <v>0</v>
      </c>
      <c r="J447" s="5">
        <v>3</v>
      </c>
      <c r="K447" s="5">
        <v>1</v>
      </c>
      <c r="L447" s="5">
        <v>0.6</v>
      </c>
      <c r="M447" s="5">
        <v>71.3</v>
      </c>
      <c r="N447" s="5">
        <v>1.9</v>
      </c>
      <c r="O447" s="5">
        <v>0</v>
      </c>
      <c r="P447" s="5">
        <v>6.47</v>
      </c>
    </row>
    <row r="448" spans="2:16" x14ac:dyDescent="0.25">
      <c r="B448" s="5">
        <v>464</v>
      </c>
      <c r="D448" s="5" t="s">
        <v>1090</v>
      </c>
      <c r="E448" s="5" t="str">
        <f t="shared" si="18"/>
        <v>Tobias Sippel</v>
      </c>
      <c r="F448" s="5">
        <v>1</v>
      </c>
      <c r="G448" s="5">
        <v>1</v>
      </c>
      <c r="H448" s="5">
        <v>0</v>
      </c>
      <c r="I448" s="5">
        <v>0</v>
      </c>
      <c r="J448" s="5">
        <v>1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6</v>
      </c>
    </row>
    <row r="449" spans="2:16" x14ac:dyDescent="0.25">
      <c r="B449" s="5">
        <v>298</v>
      </c>
      <c r="D449" s="5" t="s">
        <v>726</v>
      </c>
      <c r="E449" s="5" t="str">
        <f t="shared" si="18"/>
        <v>Tobias Strobl</v>
      </c>
      <c r="F449" s="5" t="s">
        <v>569</v>
      </c>
      <c r="G449" s="5">
        <v>1567</v>
      </c>
      <c r="H449" s="5">
        <v>0</v>
      </c>
      <c r="I449" s="5">
        <v>2</v>
      </c>
      <c r="J449" s="5">
        <v>6</v>
      </c>
      <c r="K449" s="5">
        <v>1</v>
      </c>
      <c r="L449" s="5">
        <v>0.4</v>
      </c>
      <c r="M449" s="5">
        <v>86.1</v>
      </c>
      <c r="N449" s="5">
        <v>1.6</v>
      </c>
      <c r="O449" s="5">
        <v>0</v>
      </c>
      <c r="P449" s="5">
        <v>6.55</v>
      </c>
    </row>
    <row r="450" spans="2:16" x14ac:dyDescent="0.25">
      <c r="B450" s="5">
        <v>260</v>
      </c>
      <c r="D450" s="5" t="s">
        <v>910</v>
      </c>
      <c r="E450" s="5" t="str">
        <f t="shared" si="18"/>
        <v>Tom Mickel</v>
      </c>
      <c r="F450" s="5">
        <v>1</v>
      </c>
      <c r="G450" s="5">
        <v>90</v>
      </c>
      <c r="H450" s="5">
        <v>0</v>
      </c>
      <c r="I450" s="5">
        <v>0</v>
      </c>
      <c r="J450" s="5">
        <v>0</v>
      </c>
      <c r="K450" s="5">
        <v>0</v>
      </c>
      <c r="L450" s="5">
        <v>0</v>
      </c>
      <c r="M450" s="5">
        <v>47.8</v>
      </c>
      <c r="N450" s="5">
        <v>1</v>
      </c>
      <c r="O450" s="5">
        <v>0</v>
      </c>
      <c r="P450" s="5">
        <v>6.65</v>
      </c>
    </row>
    <row r="451" spans="2:16" x14ac:dyDescent="0.25">
      <c r="B451" s="5">
        <v>37</v>
      </c>
      <c r="D451" s="5" t="s">
        <v>813</v>
      </c>
      <c r="E451" s="5" t="str">
        <f t="shared" si="18"/>
        <v>Tom Starke</v>
      </c>
      <c r="F451" s="5">
        <v>2</v>
      </c>
      <c r="G451" s="5">
        <v>180</v>
      </c>
      <c r="H451" s="5">
        <v>0</v>
      </c>
      <c r="I451" s="5">
        <v>0</v>
      </c>
      <c r="J451" s="5">
        <v>0</v>
      </c>
      <c r="K451" s="5">
        <v>0</v>
      </c>
      <c r="L451" s="5">
        <v>0</v>
      </c>
      <c r="M451" s="5">
        <v>83</v>
      </c>
      <c r="N451" s="5">
        <v>0</v>
      </c>
      <c r="O451" s="5">
        <v>0</v>
      </c>
      <c r="P451" s="5">
        <v>7.21</v>
      </c>
    </row>
    <row r="452" spans="2:16" x14ac:dyDescent="0.25">
      <c r="B452" s="5">
        <v>196</v>
      </c>
      <c r="D452" s="5" t="s">
        <v>637</v>
      </c>
      <c r="E452" s="5" t="str">
        <f t="shared" si="18"/>
        <v>Tony Jantschke</v>
      </c>
      <c r="F452" s="5" t="s">
        <v>528</v>
      </c>
      <c r="G452" s="5">
        <v>1488</v>
      </c>
      <c r="H452" s="5">
        <v>0</v>
      </c>
      <c r="I452" s="5">
        <v>0</v>
      </c>
      <c r="J452" s="5">
        <v>3</v>
      </c>
      <c r="K452" s="5">
        <v>0</v>
      </c>
      <c r="L452" s="5">
        <v>0.1</v>
      </c>
      <c r="M452" s="5">
        <v>75.2</v>
      </c>
      <c r="N452" s="5">
        <v>2.2999999999999998</v>
      </c>
      <c r="O452" s="5">
        <v>0</v>
      </c>
      <c r="P452" s="5">
        <v>6.77</v>
      </c>
    </row>
    <row r="453" spans="2:16" x14ac:dyDescent="0.25">
      <c r="B453" s="5">
        <v>416</v>
      </c>
      <c r="D453" s="5" t="s">
        <v>1034</v>
      </c>
      <c r="E453" s="5" t="str">
        <f t="shared" si="18"/>
        <v>Ulisses García</v>
      </c>
      <c r="F453" s="5" t="s">
        <v>928</v>
      </c>
      <c r="G453" s="5">
        <v>260</v>
      </c>
      <c r="H453" s="5">
        <v>0</v>
      </c>
      <c r="I453" s="5">
        <v>0</v>
      </c>
      <c r="J453" s="5">
        <v>1</v>
      </c>
      <c r="K453" s="5">
        <v>0</v>
      </c>
      <c r="L453" s="5">
        <v>0.2</v>
      </c>
      <c r="M453" s="5">
        <v>80</v>
      </c>
      <c r="N453" s="5">
        <v>0.8</v>
      </c>
      <c r="O453" s="5">
        <v>0</v>
      </c>
      <c r="P453" s="5">
        <v>6.25</v>
      </c>
    </row>
    <row r="454" spans="2:16" x14ac:dyDescent="0.25">
      <c r="B454" s="5">
        <v>254</v>
      </c>
      <c r="D454" s="5" t="s">
        <v>686</v>
      </c>
      <c r="E454" s="5" t="str">
        <f t="shared" si="18"/>
        <v>Valentin Stocker</v>
      </c>
      <c r="F454" s="5" t="s">
        <v>687</v>
      </c>
      <c r="G454" s="5">
        <v>1164</v>
      </c>
      <c r="H454" s="5">
        <v>4</v>
      </c>
      <c r="I454" s="5">
        <v>1</v>
      </c>
      <c r="J454" s="5">
        <v>1</v>
      </c>
      <c r="K454" s="5">
        <v>1</v>
      </c>
      <c r="L454" s="5">
        <v>1.4</v>
      </c>
      <c r="M454" s="5">
        <v>64.099999999999994</v>
      </c>
      <c r="N454" s="5">
        <v>1.2</v>
      </c>
      <c r="O454" s="5">
        <v>0</v>
      </c>
      <c r="P454" s="5">
        <v>6.66</v>
      </c>
    </row>
    <row r="455" spans="2:16" x14ac:dyDescent="0.25">
      <c r="B455" s="5">
        <v>350</v>
      </c>
      <c r="D455" s="5" t="s">
        <v>975</v>
      </c>
      <c r="E455" s="5" t="str">
        <f t="shared" si="18"/>
        <v>Vasilije Janjicic</v>
      </c>
      <c r="F455" s="5" t="s">
        <v>909</v>
      </c>
      <c r="G455" s="5">
        <v>176</v>
      </c>
      <c r="H455" s="5">
        <v>0</v>
      </c>
      <c r="I455" s="5">
        <v>0</v>
      </c>
      <c r="J455" s="5">
        <v>0</v>
      </c>
      <c r="K455" s="5">
        <v>0</v>
      </c>
      <c r="L455" s="5">
        <v>0.3</v>
      </c>
      <c r="M455" s="5">
        <v>72.400000000000006</v>
      </c>
      <c r="N455" s="5">
        <v>1.5</v>
      </c>
      <c r="O455" s="5">
        <v>0</v>
      </c>
      <c r="P455" s="5">
        <v>6.45</v>
      </c>
    </row>
    <row r="456" spans="2:16" x14ac:dyDescent="0.25">
      <c r="B456" s="5">
        <v>95</v>
      </c>
      <c r="D456" s="5" t="s">
        <v>530</v>
      </c>
      <c r="E456" s="5" t="str">
        <f t="shared" si="18"/>
        <v>Vedad Ibisevic</v>
      </c>
      <c r="F456" s="5">
        <v>31</v>
      </c>
      <c r="G456" s="5">
        <v>2633</v>
      </c>
      <c r="H456" s="5">
        <v>12</v>
      </c>
      <c r="I456" s="5">
        <v>4</v>
      </c>
      <c r="J456" s="5">
        <v>6</v>
      </c>
      <c r="K456" s="5">
        <v>1</v>
      </c>
      <c r="L456" s="5">
        <v>2.2000000000000002</v>
      </c>
      <c r="M456" s="5">
        <v>62.5</v>
      </c>
      <c r="N456" s="5">
        <v>3.8</v>
      </c>
      <c r="O456" s="5">
        <v>2</v>
      </c>
      <c r="P456" s="5">
        <v>7</v>
      </c>
    </row>
    <row r="457" spans="2:16" x14ac:dyDescent="0.25">
      <c r="B457" s="5">
        <v>384</v>
      </c>
      <c r="D457" s="5" t="s">
        <v>1002</v>
      </c>
      <c r="E457" s="5" t="str">
        <f t="shared" si="18"/>
        <v>Victor Obinna</v>
      </c>
      <c r="F457" s="5" t="s">
        <v>987</v>
      </c>
      <c r="G457" s="5">
        <v>37</v>
      </c>
      <c r="H457" s="5">
        <v>0</v>
      </c>
      <c r="I457" s="5">
        <v>0</v>
      </c>
      <c r="J457" s="5">
        <v>0</v>
      </c>
      <c r="K457" s="5">
        <v>0</v>
      </c>
      <c r="L457" s="5">
        <v>0.5</v>
      </c>
      <c r="M457" s="5">
        <v>89.5</v>
      </c>
      <c r="N457" s="5">
        <v>0</v>
      </c>
      <c r="O457" s="5">
        <v>0</v>
      </c>
      <c r="P457" s="5">
        <v>6.35</v>
      </c>
    </row>
    <row r="458" spans="2:16" x14ac:dyDescent="0.25">
      <c r="B458" s="5">
        <v>411</v>
      </c>
      <c r="D458" s="5" t="s">
        <v>1027</v>
      </c>
      <c r="E458" s="5" t="str">
        <f t="shared" si="18"/>
        <v>Victor Osimhen</v>
      </c>
      <c r="F458" s="5" t="s">
        <v>828</v>
      </c>
      <c r="G458" s="5">
        <v>31</v>
      </c>
      <c r="H458" s="5">
        <v>0</v>
      </c>
      <c r="I458" s="5">
        <v>0</v>
      </c>
      <c r="J458" s="5">
        <v>1</v>
      </c>
      <c r="K458" s="5">
        <v>0</v>
      </c>
      <c r="L458" s="5">
        <v>1</v>
      </c>
      <c r="M458" s="5">
        <v>72.7</v>
      </c>
      <c r="N458" s="5">
        <v>1</v>
      </c>
      <c r="O458" s="5">
        <v>0</v>
      </c>
      <c r="P458" s="5">
        <v>6.26</v>
      </c>
    </row>
    <row r="459" spans="2:16" x14ac:dyDescent="0.25">
      <c r="B459" s="5">
        <v>222</v>
      </c>
      <c r="D459" s="5" t="s">
        <v>655</v>
      </c>
      <c r="E459" s="9" t="s">
        <v>284</v>
      </c>
      <c r="F459" s="5" t="s">
        <v>656</v>
      </c>
      <c r="G459" s="5">
        <v>1174</v>
      </c>
      <c r="H459" s="5">
        <v>0</v>
      </c>
      <c r="I459" s="5">
        <v>0</v>
      </c>
      <c r="J459" s="5">
        <v>2</v>
      </c>
      <c r="K459" s="5">
        <v>0</v>
      </c>
      <c r="L459" s="5">
        <v>1</v>
      </c>
      <c r="M459" s="5">
        <v>75.099999999999994</v>
      </c>
      <c r="N459" s="5">
        <v>1.5</v>
      </c>
      <c r="O459" s="5">
        <v>1</v>
      </c>
      <c r="P459" s="5">
        <v>6.72</v>
      </c>
    </row>
    <row r="460" spans="2:16" x14ac:dyDescent="0.25">
      <c r="B460" s="5">
        <v>46</v>
      </c>
      <c r="D460" s="5" t="s">
        <v>476</v>
      </c>
      <c r="E460" s="5" t="str">
        <f>TRIM(LEFT(D460,SEARCH(" ",D460,SEARCH(" ",D460)+1)))</f>
        <v>Vincenzo Grifo</v>
      </c>
      <c r="F460" s="5" t="s">
        <v>409</v>
      </c>
      <c r="G460" s="5">
        <v>2405</v>
      </c>
      <c r="H460" s="5">
        <v>6</v>
      </c>
      <c r="I460" s="5">
        <v>7</v>
      </c>
      <c r="J460" s="5">
        <v>1</v>
      </c>
      <c r="K460" s="5">
        <v>0</v>
      </c>
      <c r="L460" s="5">
        <v>2.8</v>
      </c>
      <c r="M460" s="5">
        <v>72.900000000000006</v>
      </c>
      <c r="N460" s="5">
        <v>0.6</v>
      </c>
      <c r="O460" s="5">
        <v>1</v>
      </c>
      <c r="P460" s="5">
        <v>7.16</v>
      </c>
    </row>
    <row r="461" spans="2:16" x14ac:dyDescent="0.25">
      <c r="B461" s="5">
        <v>205</v>
      </c>
      <c r="D461" s="5" t="s">
        <v>643</v>
      </c>
      <c r="E461" s="9" t="s">
        <v>107</v>
      </c>
      <c r="F461" s="5" t="s">
        <v>644</v>
      </c>
      <c r="G461" s="5">
        <v>1893</v>
      </c>
      <c r="H461" s="5">
        <v>2</v>
      </c>
      <c r="I461" s="5">
        <v>2</v>
      </c>
      <c r="J461" s="5">
        <v>5</v>
      </c>
      <c r="K461" s="5">
        <v>0</v>
      </c>
      <c r="L461" s="5">
        <v>1.2</v>
      </c>
      <c r="M461" s="5">
        <v>80.599999999999994</v>
      </c>
      <c r="N461" s="5">
        <v>0.8</v>
      </c>
      <c r="O461" s="5">
        <v>0</v>
      </c>
      <c r="P461" s="5">
        <v>6.74</v>
      </c>
    </row>
    <row r="462" spans="2:16" x14ac:dyDescent="0.25">
      <c r="B462" s="5">
        <v>204</v>
      </c>
      <c r="D462" s="5" t="s">
        <v>880</v>
      </c>
      <c r="E462" s="5" t="str">
        <f>TRIM(LEFT(D462,SEARCH(" ",D462,SEARCH(" ",D462)+1)))</f>
        <v>Vladlen Yurchenko</v>
      </c>
      <c r="F462" s="5" t="s">
        <v>881</v>
      </c>
      <c r="G462" s="5">
        <v>146</v>
      </c>
      <c r="H462" s="5">
        <v>0</v>
      </c>
      <c r="I462" s="5">
        <v>0</v>
      </c>
      <c r="J462" s="5">
        <v>0</v>
      </c>
      <c r="K462" s="5">
        <v>0</v>
      </c>
      <c r="L462" s="5">
        <v>1.3</v>
      </c>
      <c r="M462" s="5">
        <v>81.400000000000006</v>
      </c>
      <c r="N462" s="5">
        <v>1</v>
      </c>
      <c r="O462" s="5">
        <v>0</v>
      </c>
      <c r="P462" s="5">
        <v>6.74</v>
      </c>
    </row>
    <row r="463" spans="2:16" x14ac:dyDescent="0.25">
      <c r="B463" s="5">
        <v>127</v>
      </c>
      <c r="D463" s="5" t="s">
        <v>845</v>
      </c>
      <c r="E463" s="9" t="s">
        <v>116</v>
      </c>
      <c r="F463" s="5">
        <v>9</v>
      </c>
      <c r="G463" s="5">
        <v>722</v>
      </c>
      <c r="H463" s="5">
        <v>1</v>
      </c>
      <c r="I463" s="5">
        <v>0</v>
      </c>
      <c r="J463" s="5">
        <v>2</v>
      </c>
      <c r="K463" s="5">
        <v>0</v>
      </c>
      <c r="L463" s="5">
        <v>0.7</v>
      </c>
      <c r="M463" s="5">
        <v>75</v>
      </c>
      <c r="N463" s="5">
        <v>2.1</v>
      </c>
      <c r="O463" s="5">
        <v>0</v>
      </c>
      <c r="P463" s="5">
        <v>6.93</v>
      </c>
    </row>
    <row r="464" spans="2:16" x14ac:dyDescent="0.25">
      <c r="B464" s="5">
        <v>87</v>
      </c>
      <c r="D464" s="5" t="s">
        <v>523</v>
      </c>
      <c r="E464" s="9" t="s">
        <v>83</v>
      </c>
      <c r="F464" s="5" t="s">
        <v>524</v>
      </c>
      <c r="G464" s="5">
        <v>2458</v>
      </c>
      <c r="H464" s="5">
        <v>2</v>
      </c>
      <c r="I464" s="5">
        <v>2</v>
      </c>
      <c r="J464" s="5">
        <v>7</v>
      </c>
      <c r="K464" s="5">
        <v>1</v>
      </c>
      <c r="L464" s="5">
        <v>0.6</v>
      </c>
      <c r="M464" s="5">
        <v>79.8</v>
      </c>
      <c r="N464" s="5">
        <v>1.2</v>
      </c>
      <c r="O464" s="5">
        <v>0</v>
      </c>
      <c r="P464" s="5">
        <v>7.02</v>
      </c>
    </row>
    <row r="465" spans="2:16" x14ac:dyDescent="0.25">
      <c r="B465" s="5">
        <v>24</v>
      </c>
      <c r="D465" s="5" t="s">
        <v>451</v>
      </c>
      <c r="E465" s="5" t="str">
        <f t="shared" ref="E465:E476" si="19">TRIM(LEFT(D465,SEARCH(" ",D465,SEARCH(" ",D465)+1)))</f>
        <v>Willi Orban</v>
      </c>
      <c r="F465" s="5">
        <v>28</v>
      </c>
      <c r="G465" s="5">
        <v>2518</v>
      </c>
      <c r="H465" s="5">
        <v>3</v>
      </c>
      <c r="I465" s="5">
        <v>1</v>
      </c>
      <c r="J465" s="5">
        <v>7</v>
      </c>
      <c r="K465" s="5">
        <v>1</v>
      </c>
      <c r="L465" s="5">
        <v>0.8</v>
      </c>
      <c r="M465" s="5">
        <v>81.5</v>
      </c>
      <c r="N465" s="5">
        <v>4.5</v>
      </c>
      <c r="O465" s="5">
        <v>0</v>
      </c>
      <c r="P465" s="5">
        <v>7.28</v>
      </c>
    </row>
    <row r="466" spans="2:16" x14ac:dyDescent="0.25">
      <c r="B466" s="5">
        <v>367</v>
      </c>
      <c r="D466" s="5" t="s">
        <v>988</v>
      </c>
      <c r="E466" s="5" t="str">
        <f t="shared" si="19"/>
        <v>Wilson Kamavuaka</v>
      </c>
      <c r="F466" s="5" t="s">
        <v>989</v>
      </c>
      <c r="G466" s="5">
        <v>506</v>
      </c>
      <c r="H466" s="5">
        <v>0</v>
      </c>
      <c r="I466" s="5">
        <v>0</v>
      </c>
      <c r="J466" s="5">
        <v>2</v>
      </c>
      <c r="K466" s="5">
        <v>0</v>
      </c>
      <c r="L466" s="5">
        <v>0.3</v>
      </c>
      <c r="M466" s="5">
        <v>68.099999999999994</v>
      </c>
      <c r="N466" s="5">
        <v>2</v>
      </c>
      <c r="O466" s="5">
        <v>0</v>
      </c>
      <c r="P466" s="5">
        <v>6.41</v>
      </c>
    </row>
    <row r="467" spans="2:16" x14ac:dyDescent="0.25">
      <c r="B467" s="5">
        <v>40</v>
      </c>
      <c r="D467" s="5" t="s">
        <v>468</v>
      </c>
      <c r="E467" s="5" t="str">
        <f t="shared" si="19"/>
        <v>Xabi Alonso</v>
      </c>
      <c r="F467" s="5" t="s">
        <v>469</v>
      </c>
      <c r="G467" s="5">
        <v>1824</v>
      </c>
      <c r="H467" s="5">
        <v>3</v>
      </c>
      <c r="I467" s="5">
        <v>1</v>
      </c>
      <c r="J467" s="5">
        <v>6</v>
      </c>
      <c r="K467" s="5">
        <v>0</v>
      </c>
      <c r="L467" s="5">
        <v>0.9</v>
      </c>
      <c r="M467" s="5">
        <v>89.3</v>
      </c>
      <c r="N467" s="5">
        <v>1.6</v>
      </c>
      <c r="O467" s="5">
        <v>1</v>
      </c>
      <c r="P467" s="5">
        <v>7.2</v>
      </c>
    </row>
    <row r="468" spans="2:16" x14ac:dyDescent="0.25">
      <c r="B468" s="5">
        <v>249</v>
      </c>
      <c r="D468" s="5" t="s">
        <v>679</v>
      </c>
      <c r="E468" s="5" t="str">
        <f t="shared" si="19"/>
        <v>Yann Sommer</v>
      </c>
      <c r="F468" s="5">
        <v>33</v>
      </c>
      <c r="G468" s="5">
        <v>2970</v>
      </c>
      <c r="H468" s="5">
        <v>0</v>
      </c>
      <c r="I468" s="5">
        <v>0</v>
      </c>
      <c r="J468" s="5">
        <v>1</v>
      </c>
      <c r="K468" s="5">
        <v>0</v>
      </c>
      <c r="L468" s="5">
        <v>0</v>
      </c>
      <c r="M468" s="5">
        <v>74.2</v>
      </c>
      <c r="N468" s="5">
        <v>0.2</v>
      </c>
      <c r="O468" s="5">
        <v>1</v>
      </c>
      <c r="P468" s="5">
        <v>6.67</v>
      </c>
    </row>
    <row r="469" spans="2:16" x14ac:dyDescent="0.25">
      <c r="B469" s="5">
        <v>224</v>
      </c>
      <c r="D469" s="5" t="s">
        <v>658</v>
      </c>
      <c r="E469" s="5" t="str">
        <f t="shared" si="19"/>
        <v>Yannick Gerhardt</v>
      </c>
      <c r="F469" s="5" t="s">
        <v>659</v>
      </c>
      <c r="G469" s="5">
        <v>2124</v>
      </c>
      <c r="H469" s="5">
        <v>0</v>
      </c>
      <c r="I469" s="5">
        <v>2</v>
      </c>
      <c r="J469" s="5">
        <v>5</v>
      </c>
      <c r="K469" s="5">
        <v>0</v>
      </c>
      <c r="L469" s="5">
        <v>0.6</v>
      </c>
      <c r="M469" s="5">
        <v>77.400000000000006</v>
      </c>
      <c r="N469" s="5">
        <v>1.8</v>
      </c>
      <c r="O469" s="5">
        <v>1</v>
      </c>
      <c r="P469" s="5">
        <v>6.71</v>
      </c>
    </row>
    <row r="470" spans="2:16" x14ac:dyDescent="0.25">
      <c r="B470" s="5">
        <v>392</v>
      </c>
      <c r="D470" s="5" t="s">
        <v>787</v>
      </c>
      <c r="E470" s="5" t="str">
        <f t="shared" si="19"/>
        <v>Yevhen Konoplyanka</v>
      </c>
      <c r="F470" s="5" t="s">
        <v>788</v>
      </c>
      <c r="G470" s="5">
        <v>605</v>
      </c>
      <c r="H470" s="5">
        <v>1</v>
      </c>
      <c r="I470" s="5">
        <v>1</v>
      </c>
      <c r="J470" s="5">
        <v>1</v>
      </c>
      <c r="K470" s="5">
        <v>0</v>
      </c>
      <c r="L470" s="5">
        <v>0.9</v>
      </c>
      <c r="M470" s="5">
        <v>77.5</v>
      </c>
      <c r="N470" s="5">
        <v>0.2</v>
      </c>
      <c r="O470" s="5">
        <v>0</v>
      </c>
      <c r="P470" s="5">
        <v>6.32</v>
      </c>
    </row>
    <row r="471" spans="2:16" x14ac:dyDescent="0.25">
      <c r="B471" s="5">
        <v>306</v>
      </c>
      <c r="D471" s="5" t="s">
        <v>733</v>
      </c>
      <c r="E471" s="5" t="str">
        <f t="shared" si="19"/>
        <v>Yoshinori Muto</v>
      </c>
      <c r="F471" s="5" t="s">
        <v>734</v>
      </c>
      <c r="G471" s="5">
        <v>993</v>
      </c>
      <c r="H471" s="5">
        <v>5</v>
      </c>
      <c r="I471" s="5">
        <v>0</v>
      </c>
      <c r="J471" s="5">
        <v>3</v>
      </c>
      <c r="K471" s="5">
        <v>0</v>
      </c>
      <c r="L471" s="5">
        <v>1</v>
      </c>
      <c r="M471" s="5">
        <v>63.1</v>
      </c>
      <c r="N471" s="5">
        <v>1</v>
      </c>
      <c r="O471" s="5">
        <v>0</v>
      </c>
      <c r="P471" s="5">
        <v>6.54</v>
      </c>
    </row>
    <row r="472" spans="2:16" x14ac:dyDescent="0.25">
      <c r="B472" s="5">
        <v>96</v>
      </c>
      <c r="D472" s="5" t="s">
        <v>836</v>
      </c>
      <c r="E472" s="5" t="str">
        <f t="shared" si="19"/>
        <v>Yunus Malli</v>
      </c>
      <c r="F472" s="5" t="s">
        <v>830</v>
      </c>
      <c r="G472" s="5">
        <v>1381</v>
      </c>
      <c r="H472" s="5">
        <v>6</v>
      </c>
      <c r="I472" s="5">
        <v>6</v>
      </c>
      <c r="J472" s="5">
        <v>0</v>
      </c>
      <c r="K472" s="5">
        <v>0</v>
      </c>
      <c r="L472" s="5">
        <v>1.9</v>
      </c>
      <c r="M472" s="5">
        <v>68.8</v>
      </c>
      <c r="N472" s="5">
        <v>0.2</v>
      </c>
      <c r="O472" s="5">
        <v>2</v>
      </c>
      <c r="P472" s="5">
        <v>7</v>
      </c>
    </row>
    <row r="473" spans="2:16" x14ac:dyDescent="0.25">
      <c r="B473" s="5">
        <v>210</v>
      </c>
      <c r="D473" s="5" t="s">
        <v>885</v>
      </c>
      <c r="E473" s="5" t="str">
        <f t="shared" si="19"/>
        <v>Yunus Malli</v>
      </c>
      <c r="F473" s="5" t="s">
        <v>886</v>
      </c>
      <c r="G473" s="5">
        <v>1094</v>
      </c>
      <c r="H473" s="5">
        <v>1</v>
      </c>
      <c r="I473" s="5">
        <v>1</v>
      </c>
      <c r="J473" s="5">
        <v>1</v>
      </c>
      <c r="K473" s="5">
        <v>0</v>
      </c>
      <c r="L473" s="5">
        <v>1.9</v>
      </c>
      <c r="M473" s="5">
        <v>73.5</v>
      </c>
      <c r="N473" s="5">
        <v>0.6</v>
      </c>
      <c r="O473" s="5">
        <v>0</v>
      </c>
      <c r="P473" s="5">
        <v>6.73</v>
      </c>
    </row>
    <row r="474" spans="2:16" x14ac:dyDescent="0.25">
      <c r="B474" s="5">
        <v>94</v>
      </c>
      <c r="D474" s="5" t="s">
        <v>529</v>
      </c>
      <c r="E474" s="5" t="str">
        <f t="shared" si="19"/>
        <v>Yussuf Poulsen</v>
      </c>
      <c r="F474" s="5" t="s">
        <v>446</v>
      </c>
      <c r="G474" s="5">
        <v>1985</v>
      </c>
      <c r="H474" s="5">
        <v>4</v>
      </c>
      <c r="I474" s="5">
        <v>4</v>
      </c>
      <c r="J474" s="5">
        <v>4</v>
      </c>
      <c r="K474" s="5">
        <v>0</v>
      </c>
      <c r="L474" s="5">
        <v>1.6</v>
      </c>
      <c r="M474" s="5">
        <v>66.5</v>
      </c>
      <c r="N474" s="5">
        <v>3.9</v>
      </c>
      <c r="O474" s="5">
        <v>0</v>
      </c>
      <c r="P474" s="5">
        <v>7</v>
      </c>
    </row>
    <row r="475" spans="2:16" x14ac:dyDescent="0.25">
      <c r="B475" s="5">
        <v>103</v>
      </c>
      <c r="D475" s="5" t="s">
        <v>544</v>
      </c>
      <c r="E475" s="5" t="str">
        <f t="shared" si="19"/>
        <v>Yuya Osako</v>
      </c>
      <c r="F475" s="5" t="s">
        <v>409</v>
      </c>
      <c r="G475" s="5">
        <v>2289</v>
      </c>
      <c r="H475" s="5">
        <v>6</v>
      </c>
      <c r="I475" s="5">
        <v>5</v>
      </c>
      <c r="J475" s="5">
        <v>4</v>
      </c>
      <c r="K475" s="5">
        <v>0</v>
      </c>
      <c r="L475" s="5">
        <v>1.4</v>
      </c>
      <c r="M475" s="5">
        <v>70.599999999999994</v>
      </c>
      <c r="N475" s="5">
        <v>1.2</v>
      </c>
      <c r="O475" s="5">
        <v>2</v>
      </c>
      <c r="P475" s="5">
        <v>6.97</v>
      </c>
    </row>
    <row r="476" spans="2:16" x14ac:dyDescent="0.25">
      <c r="B476" s="5">
        <v>106</v>
      </c>
      <c r="D476" s="5" t="s">
        <v>547</v>
      </c>
      <c r="E476" s="5" t="str">
        <f t="shared" si="19"/>
        <v>Zlatko Junuzovic</v>
      </c>
      <c r="F476" s="5" t="s">
        <v>548</v>
      </c>
      <c r="G476" s="5">
        <v>2407</v>
      </c>
      <c r="H476" s="5">
        <v>3</v>
      </c>
      <c r="I476" s="5">
        <v>7</v>
      </c>
      <c r="J476" s="5">
        <v>5</v>
      </c>
      <c r="K476" s="5">
        <v>0</v>
      </c>
      <c r="L476" s="5">
        <v>1.4</v>
      </c>
      <c r="M476" s="5">
        <v>74.400000000000006</v>
      </c>
      <c r="N476" s="5">
        <v>0.4</v>
      </c>
      <c r="O476" s="5">
        <v>1</v>
      </c>
      <c r="P476" s="5">
        <v>6.96</v>
      </c>
    </row>
  </sheetData>
  <sortState ref="B2:P476">
    <sortCondition ref="E2:E476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01"/>
  <sheetViews>
    <sheetView topLeftCell="A254" workbookViewId="0">
      <selection activeCell="D2" sqref="D2:Q293"/>
    </sheetView>
  </sheetViews>
  <sheetFormatPr baseColWidth="10" defaultRowHeight="15" x14ac:dyDescent="0.25"/>
  <cols>
    <col min="3" max="3" width="26.7109375" style="7" bestFit="1" customWidth="1"/>
    <col min="4" max="4" width="13.85546875" bestFit="1" customWidth="1"/>
    <col min="5" max="5" width="19.28515625" bestFit="1" customWidth="1"/>
    <col min="7" max="7" width="12.7109375" bestFit="1" customWidth="1"/>
    <col min="17" max="17" width="26.7109375" bestFit="1" customWidth="1"/>
  </cols>
  <sheetData>
    <row r="2" spans="2:18" x14ac:dyDescent="0.25">
      <c r="B2" t="s">
        <v>1113</v>
      </c>
      <c r="C2" s="7" t="s">
        <v>802</v>
      </c>
      <c r="D2" t="s">
        <v>1116</v>
      </c>
      <c r="E2" t="s">
        <v>1115</v>
      </c>
      <c r="F2" t="s">
        <v>1102</v>
      </c>
      <c r="G2" t="s">
        <v>1104</v>
      </c>
      <c r="H2" t="s">
        <v>1103</v>
      </c>
      <c r="I2" t="s">
        <v>1105</v>
      </c>
      <c r="J2" t="s">
        <v>1106</v>
      </c>
      <c r="K2" t="s">
        <v>1107</v>
      </c>
      <c r="L2" t="s">
        <v>1108</v>
      </c>
      <c r="M2" t="s">
        <v>1109</v>
      </c>
      <c r="N2" t="s">
        <v>1110</v>
      </c>
      <c r="O2" t="s">
        <v>1111</v>
      </c>
      <c r="P2" t="s">
        <v>1112</v>
      </c>
      <c r="Q2" t="s">
        <v>1114</v>
      </c>
    </row>
    <row r="3" spans="2:18" x14ac:dyDescent="0.25">
      <c r="B3">
        <v>1</v>
      </c>
      <c r="C3" s="7" t="str">
        <f>INDEX(Stürmer!$D$2:$D$201,ROW(A1)*2-1)</f>
        <v>Robert Lewandowski</v>
      </c>
      <c r="D3" t="s">
        <v>1117</v>
      </c>
      <c r="E3" t="str">
        <f>INDEX(Stürmer!$D$2:$D$201,ROW(A1)*2)</f>
        <v>Mittelstürmer</v>
      </c>
      <c r="F3">
        <f>INDEX(Stürmer!$F$2:$F$201,ROW(A1)*2-1)</f>
        <v>28</v>
      </c>
      <c r="G3" s="5">
        <f>LEFT(INDEX(Stürmer!$H$2:$H$201,ROW(A1)*2-1),4)*1</f>
        <v>80</v>
      </c>
      <c r="H3" s="5">
        <f>LEFT(INDEX(Stürmer!$J$2:$J$201,ROW(A1)*2-1),4)*1</f>
        <v>80</v>
      </c>
      <c r="I3" s="5">
        <f>VLOOKUP(Q3,whoscored!$E$2:$Q$500,4,FALSE)</f>
        <v>30</v>
      </c>
      <c r="J3" s="5">
        <f>VLOOKUP(Q3,whoscored!$E$2:$Q$500,5,FALSE)</f>
        <v>4</v>
      </c>
      <c r="K3" s="5">
        <f>VLOOKUP(Q3,whoscored!$E$2:$Q$500,6,FALSE)</f>
        <v>5</v>
      </c>
      <c r="L3" s="5">
        <f>VLOOKUP(Q3,whoscored!$E$2:$Q$500,7,FALSE)</f>
        <v>0</v>
      </c>
      <c r="M3" s="5">
        <f>VLOOKUP(Q3,whoscored!$E$2:$Q$500,8,FALSE)</f>
        <v>4.2</v>
      </c>
      <c r="N3" s="5">
        <f>VLOOKUP(Q3,whoscored!$E$2:$Q$500,9,FALSE)</f>
        <v>75</v>
      </c>
      <c r="O3" s="5">
        <f>VLOOKUP(Q3,whoscored!$E$2:$Q$500,10,FALSE)</f>
        <v>1.8</v>
      </c>
      <c r="P3" s="5">
        <f>VLOOKUP(Q3,whoscored!$E$2:$Q$500,12,FALSE)</f>
        <v>7.71</v>
      </c>
      <c r="Q3" t="s">
        <v>0</v>
      </c>
    </row>
    <row r="4" spans="2:18" x14ac:dyDescent="0.25">
      <c r="B4">
        <v>2</v>
      </c>
      <c r="C4" s="7" t="str">
        <f>INDEX(Stürmer!$D$2:$D$201,ROW(A2)*2-1)</f>
        <v>Pierre-Emerick Aubameyang</v>
      </c>
      <c r="D4" t="s">
        <v>1117</v>
      </c>
      <c r="E4" t="str">
        <f>INDEX(Stürmer!$D$2:$D$201,ROW(A2)*2)</f>
        <v>Mittelstürmer</v>
      </c>
      <c r="F4">
        <f>INDEX(Stürmer!$F$2:$F$201,ROW(A2)*2-1)</f>
        <v>27</v>
      </c>
      <c r="G4" s="5">
        <f>LEFT(INDEX(Stürmer!$H$2:$H$201,ROW(A2)*2-1),4)*1</f>
        <v>65</v>
      </c>
      <c r="H4" s="5">
        <f>LEFT(INDEX(Stürmer!$J$2:$J$201,ROW(A2)*2-1),4)*1</f>
        <v>65</v>
      </c>
      <c r="I4" s="5">
        <f>VLOOKUP(Q4,whoscored!$E$2:$Q$500,4,FALSE)</f>
        <v>29</v>
      </c>
      <c r="J4" s="5">
        <f>VLOOKUP(Q4,whoscored!$E$2:$Q$500,5,FALSE)</f>
        <v>2</v>
      </c>
      <c r="K4" s="5">
        <f>VLOOKUP(Q4,whoscored!$E$2:$Q$500,6,FALSE)</f>
        <v>3</v>
      </c>
      <c r="L4" s="5">
        <f>VLOOKUP(Q4,whoscored!$E$2:$Q$500,7,FALSE)</f>
        <v>0</v>
      </c>
      <c r="M4" s="5">
        <f>VLOOKUP(Q4,whoscored!$E$2:$Q$500,8,FALSE)</f>
        <v>3.6</v>
      </c>
      <c r="N4" s="5">
        <f>VLOOKUP(Q4,whoscored!$E$2:$Q$500,9,FALSE)</f>
        <v>70.3</v>
      </c>
      <c r="O4" s="5">
        <f>VLOOKUP(Q4,whoscored!$E$2:$Q$500,10,FALSE)</f>
        <v>1.3</v>
      </c>
      <c r="P4" s="5">
        <f>VLOOKUP(Q4,whoscored!$E$2:$Q$500,12,FALSE)</f>
        <v>7.4</v>
      </c>
      <c r="Q4" t="s">
        <v>3</v>
      </c>
      <c r="R4" s="7"/>
    </row>
    <row r="5" spans="2:18" x14ac:dyDescent="0.25">
      <c r="B5">
        <v>3</v>
      </c>
      <c r="C5" s="7" t="str">
        <f>INDEX(Stürmer!$D$2:$D$201,ROW(A3)*2-1)</f>
        <v>Thomas Müller</v>
      </c>
      <c r="D5" t="s">
        <v>1117</v>
      </c>
      <c r="E5" t="str">
        <f>INDEX(Stürmer!$D$2:$D$201,ROW(A3)*2)</f>
        <v>Hängende Spitze</v>
      </c>
      <c r="F5">
        <f>INDEX(Stürmer!$F$2:$F$201,ROW(A3)*2-1)</f>
        <v>27</v>
      </c>
      <c r="G5" s="5">
        <f>LEFT(INDEX(Stürmer!$H$2:$H$201,ROW(A3)*2-1),4)*1</f>
        <v>75</v>
      </c>
      <c r="H5" s="5">
        <f>LEFT(INDEX(Stürmer!$J$2:$J$201,ROW(A3)*2-1),4)*1</f>
        <v>60</v>
      </c>
      <c r="I5" s="5">
        <f>VLOOKUP(Q5,whoscored!$E$2:$Q$500,4,FALSE)</f>
        <v>5</v>
      </c>
      <c r="J5" s="5">
        <f>VLOOKUP(Q5,whoscored!$E$2:$Q$500,5,FALSE)</f>
        <v>12</v>
      </c>
      <c r="K5" s="5">
        <f>VLOOKUP(Q5,whoscored!$E$2:$Q$500,6,FALSE)</f>
        <v>0</v>
      </c>
      <c r="L5" s="5">
        <f>VLOOKUP(Q5,whoscored!$E$2:$Q$500,7,FALSE)</f>
        <v>0</v>
      </c>
      <c r="M5" s="5">
        <f>VLOOKUP(Q5,whoscored!$E$2:$Q$500,8,FALSE)</f>
        <v>2.2000000000000002</v>
      </c>
      <c r="N5" s="5">
        <f>VLOOKUP(Q5,whoscored!$E$2:$Q$500,9,FALSE)</f>
        <v>76.2</v>
      </c>
      <c r="O5" s="5">
        <f>VLOOKUP(Q5,whoscored!$E$2:$Q$500,10,FALSE)</f>
        <v>1.8</v>
      </c>
      <c r="P5" s="5">
        <f>VLOOKUP(Q5,whoscored!$E$2:$Q$500,12,FALSE)</f>
        <v>7.3</v>
      </c>
      <c r="Q5" t="s">
        <v>5</v>
      </c>
    </row>
    <row r="6" spans="2:18" x14ac:dyDescent="0.25">
      <c r="B6">
        <v>4</v>
      </c>
      <c r="C6" s="7" t="str">
        <f>INDEX(Stürmer!$D$2:$D$201,ROW(A4)*2-1)</f>
        <v>Marco Reus</v>
      </c>
      <c r="D6" t="s">
        <v>1117</v>
      </c>
      <c r="E6" t="str">
        <f>INDEX(Stürmer!$D$2:$D$201,ROW(A4)*2)</f>
        <v>Linksaußen</v>
      </c>
      <c r="F6">
        <f>INDEX(Stürmer!$F$2:$F$201,ROW(A4)*2-1)</f>
        <v>27</v>
      </c>
      <c r="G6" s="5">
        <f>LEFT(INDEX(Stürmer!$H$2:$H$201,ROW(A4)*2-1),4)*1</f>
        <v>50</v>
      </c>
      <c r="H6" s="5">
        <f>LEFT(INDEX(Stürmer!$J$2:$J$201,ROW(A4)*2-1),4)*1</f>
        <v>40</v>
      </c>
      <c r="I6" s="5">
        <f>VLOOKUP(Q6,whoscored!$E$2:$Q$500,4,FALSE)</f>
        <v>5</v>
      </c>
      <c r="J6" s="5">
        <f>VLOOKUP(Q6,whoscored!$E$2:$Q$500,5,FALSE)</f>
        <v>4</v>
      </c>
      <c r="K6" s="5">
        <f>VLOOKUP(Q6,whoscored!$E$2:$Q$500,6,FALSE)</f>
        <v>1</v>
      </c>
      <c r="L6" s="5">
        <f>VLOOKUP(Q6,whoscored!$E$2:$Q$500,7,FALSE)</f>
        <v>1</v>
      </c>
      <c r="M6" s="5">
        <f>VLOOKUP(Q6,whoscored!$E$2:$Q$500,8,FALSE)</f>
        <v>2.2999999999999998</v>
      </c>
      <c r="N6" s="5">
        <f>VLOOKUP(Q6,whoscored!$E$2:$Q$500,9,FALSE)</f>
        <v>74.599999999999994</v>
      </c>
      <c r="O6" s="5">
        <f>VLOOKUP(Q6,whoscored!$E$2:$Q$500,10,FALSE)</f>
        <v>0.4</v>
      </c>
      <c r="P6" s="5">
        <f>VLOOKUP(Q6,whoscored!$E$2:$Q$500,12,FALSE)</f>
        <v>7.03</v>
      </c>
      <c r="Q6" t="s">
        <v>11</v>
      </c>
    </row>
    <row r="7" spans="2:18" x14ac:dyDescent="0.25">
      <c r="B7">
        <v>5</v>
      </c>
      <c r="C7" s="7" t="str">
        <f>INDEX(Stürmer!$D$2:$D$201,ROW(A5)*2-1)</f>
        <v>Douglas Costa</v>
      </c>
      <c r="D7" t="s">
        <v>1117</v>
      </c>
      <c r="E7" t="str">
        <f>INDEX(Stürmer!$D$2:$D$201,ROW(A5)*2)</f>
        <v>Linksaußen</v>
      </c>
      <c r="F7">
        <f>INDEX(Stürmer!$F$2:$F$201,ROW(A5)*2-1)</f>
        <v>26</v>
      </c>
      <c r="G7" s="5">
        <f>LEFT(INDEX(Stürmer!$H$2:$H$201,ROW(A5)*2-1),4)*1</f>
        <v>35</v>
      </c>
      <c r="H7" s="5">
        <f>LEFT(INDEX(Stürmer!$J$2:$J$201,ROW(A5)*2-1),4)*1</f>
        <v>30</v>
      </c>
      <c r="I7" s="5">
        <f>VLOOKUP(Q7,whoscored!$E$2:$Q$500,4,FALSE)</f>
        <v>4</v>
      </c>
      <c r="J7" s="5">
        <f>VLOOKUP(Q7,whoscored!$E$2:$Q$500,5,FALSE)</f>
        <v>3</v>
      </c>
      <c r="K7" s="5">
        <f>VLOOKUP(Q7,whoscored!$E$2:$Q$500,6,FALSE)</f>
        <v>2</v>
      </c>
      <c r="L7" s="5">
        <f>VLOOKUP(Q7,whoscored!$E$2:$Q$500,7,FALSE)</f>
        <v>0</v>
      </c>
      <c r="M7" s="5">
        <f>VLOOKUP(Q7,whoscored!$E$2:$Q$500,8,FALSE)</f>
        <v>1.9</v>
      </c>
      <c r="N7" s="5">
        <f>VLOOKUP(Q7,whoscored!$E$2:$Q$500,9,FALSE)</f>
        <v>80.2</v>
      </c>
      <c r="O7" s="5">
        <f>VLOOKUP(Q7,whoscored!$E$2:$Q$500,10,FALSE)</f>
        <v>0.1</v>
      </c>
      <c r="P7" s="5">
        <f>VLOOKUP(Q7,whoscored!$E$2:$Q$500,12,FALSE)</f>
        <v>7.17</v>
      </c>
      <c r="Q7" t="s">
        <v>21</v>
      </c>
    </row>
    <row r="8" spans="2:18" x14ac:dyDescent="0.25">
      <c r="B8">
        <v>6</v>
      </c>
      <c r="C8" s="7" t="str">
        <f>INDEX(Stürmer!$D$2:$D$201,ROW(A6)*2-1)</f>
        <v>Ousmane Dembélé</v>
      </c>
      <c r="D8" t="s">
        <v>1117</v>
      </c>
      <c r="E8" t="str">
        <f>INDEX(Stürmer!$D$2:$D$201,ROW(A6)*2)</f>
        <v>Linksaußen</v>
      </c>
      <c r="F8">
        <f>INDEX(Stürmer!$F$2:$F$201,ROW(A6)*2-1)</f>
        <v>20</v>
      </c>
      <c r="G8" s="5">
        <f>LEFT(INDEX(Stürmer!$H$2:$H$201,ROW(A6)*2-1),4)*1</f>
        <v>28</v>
      </c>
      <c r="H8" s="5">
        <f>LEFT(INDEX(Stürmer!$J$2:$J$201,ROW(A6)*2-1),4)*1</f>
        <v>28</v>
      </c>
      <c r="I8" s="5">
        <f>VLOOKUP(Q8,whoscored!$E$2:$Q$500,4,FALSE)</f>
        <v>6</v>
      </c>
      <c r="J8" s="5">
        <f>VLOOKUP(Q8,whoscored!$E$2:$Q$500,5,FALSE)</f>
        <v>11</v>
      </c>
      <c r="K8" s="5">
        <f>VLOOKUP(Q8,whoscored!$E$2:$Q$500,6,FALSE)</f>
        <v>6</v>
      </c>
      <c r="L8" s="5">
        <f>VLOOKUP(Q8,whoscored!$E$2:$Q$500,7,FALSE)</f>
        <v>0</v>
      </c>
      <c r="M8" s="5">
        <f>VLOOKUP(Q8,whoscored!$E$2:$Q$500,8,FALSE)</f>
        <v>1.6</v>
      </c>
      <c r="N8" s="5">
        <f>VLOOKUP(Q8,whoscored!$E$2:$Q$500,9,FALSE)</f>
        <v>66.8</v>
      </c>
      <c r="O8" s="5">
        <f>VLOOKUP(Q8,whoscored!$E$2:$Q$500,10,FALSE)</f>
        <v>0.2</v>
      </c>
      <c r="P8" s="5">
        <f>VLOOKUP(Q8,whoscored!$E$2:$Q$500,12,FALSE)</f>
        <v>7.41</v>
      </c>
      <c r="Q8" t="s">
        <v>26</v>
      </c>
    </row>
    <row r="9" spans="2:18" x14ac:dyDescent="0.25">
      <c r="B9">
        <v>7</v>
      </c>
      <c r="C9" s="7" t="str">
        <f>INDEX(Stürmer!$D$2:$D$201,ROW(A7)*2-1)</f>
        <v>André Schürrle</v>
      </c>
      <c r="D9" t="s">
        <v>1117</v>
      </c>
      <c r="E9" t="str">
        <f>INDEX(Stürmer!$D$2:$D$201,ROW(A7)*2)</f>
        <v>Linksaußen</v>
      </c>
      <c r="F9">
        <f>INDEX(Stürmer!$F$2:$F$201,ROW(A7)*2-1)</f>
        <v>26</v>
      </c>
      <c r="G9" s="5">
        <f>LEFT(INDEX(Stürmer!$H$2:$H$201,ROW(A7)*2-1),4)*1</f>
        <v>30</v>
      </c>
      <c r="H9" s="5">
        <f>LEFT(INDEX(Stürmer!$J$2:$J$201,ROW(A7)*2-1),4)*1</f>
        <v>23</v>
      </c>
      <c r="I9" s="5">
        <f>VLOOKUP(Q9,whoscored!$E$2:$Q$500,4,FALSE)</f>
        <v>2</v>
      </c>
      <c r="J9" s="5">
        <f>VLOOKUP(Q9,whoscored!$E$2:$Q$500,5,FALSE)</f>
        <v>2</v>
      </c>
      <c r="K9" s="5">
        <f>VLOOKUP(Q9,whoscored!$E$2:$Q$500,6,FALSE)</f>
        <v>3</v>
      </c>
      <c r="L9" s="5">
        <f>VLOOKUP(Q9,whoscored!$E$2:$Q$500,7,FALSE)</f>
        <v>0</v>
      </c>
      <c r="M9" s="5">
        <f>VLOOKUP(Q9,whoscored!$E$2:$Q$500,8,FALSE)</f>
        <v>2.4</v>
      </c>
      <c r="N9" s="5">
        <f>VLOOKUP(Q9,whoscored!$E$2:$Q$500,9,FALSE)</f>
        <v>72.099999999999994</v>
      </c>
      <c r="O9" s="5">
        <f>VLOOKUP(Q9,whoscored!$E$2:$Q$500,10,FALSE)</f>
        <v>0.6</v>
      </c>
      <c r="P9" s="5">
        <f>VLOOKUP(Q9,whoscored!$E$2:$Q$500,12,FALSE)</f>
        <v>6.89</v>
      </c>
      <c r="Q9" t="s">
        <v>30</v>
      </c>
    </row>
    <row r="10" spans="2:18" x14ac:dyDescent="0.25">
      <c r="B10">
        <v>8</v>
      </c>
      <c r="C10" s="7" t="str">
        <f>INDEX(Stürmer!$D$2:$D$201,ROW(A8)*2-1)</f>
        <v>Chicharito</v>
      </c>
      <c r="D10" t="s">
        <v>1117</v>
      </c>
      <c r="E10" t="str">
        <f>INDEX(Stürmer!$D$2:$D$201,ROW(A8)*2)</f>
        <v>Mittelstürmer</v>
      </c>
      <c r="F10">
        <f>INDEX(Stürmer!$F$2:$F$201,ROW(A8)*2-1)</f>
        <v>28</v>
      </c>
      <c r="G10" s="5">
        <f>LEFT(INDEX(Stürmer!$H$2:$H$201,ROW(A8)*2-1),4)*1</f>
        <v>25</v>
      </c>
      <c r="H10" s="5">
        <f>LEFT(INDEX(Stürmer!$J$2:$J$201,ROW(A8)*2-1),4)*1</f>
        <v>22</v>
      </c>
      <c r="I10" s="5">
        <f>VLOOKUP(Q10,whoscored!$E$2:$Q$500,4,FALSE)</f>
        <v>10</v>
      </c>
      <c r="J10" s="5">
        <f>VLOOKUP(Q10,whoscored!$E$2:$Q$500,5,FALSE)</f>
        <v>2</v>
      </c>
      <c r="K10" s="5">
        <f>VLOOKUP(Q10,whoscored!$E$2:$Q$500,6,FALSE)</f>
        <v>1</v>
      </c>
      <c r="L10" s="5">
        <f>VLOOKUP(Q10,whoscored!$E$2:$Q$500,7,FALSE)</f>
        <v>0</v>
      </c>
      <c r="M10" s="5">
        <f>VLOOKUP(Q10,whoscored!$E$2:$Q$500,8,FALSE)</f>
        <v>2</v>
      </c>
      <c r="N10" s="5">
        <f>VLOOKUP(Q10,whoscored!$E$2:$Q$500,9,FALSE)</f>
        <v>72.7</v>
      </c>
      <c r="O10" s="5">
        <f>VLOOKUP(Q10,whoscored!$E$2:$Q$500,10,FALSE)</f>
        <v>1.4</v>
      </c>
      <c r="P10" s="5">
        <f>VLOOKUP(Q10,whoscored!$E$2:$Q$500,12,FALSE)</f>
        <v>6.82</v>
      </c>
      <c r="Q10" t="s">
        <v>34</v>
      </c>
    </row>
    <row r="11" spans="2:18" x14ac:dyDescent="0.25">
      <c r="B11">
        <v>9</v>
      </c>
      <c r="C11" s="7" t="str">
        <f>INDEX(Stürmer!$D$2:$D$201,ROW(A9)*2-1)</f>
        <v>Breel Embolo</v>
      </c>
      <c r="D11" t="s">
        <v>1117</v>
      </c>
      <c r="E11" t="str">
        <f>INDEX(Stürmer!$D$2:$D$201,ROW(A9)*2)</f>
        <v>Mittelstürmer</v>
      </c>
      <c r="F11">
        <f>INDEX(Stürmer!$F$2:$F$201,ROW(A9)*2-1)</f>
        <v>20</v>
      </c>
      <c r="G11" s="5">
        <f>LEFT(INDEX(Stürmer!$H$2:$H$201,ROW(A9)*2-1),4)*1</f>
        <v>22</v>
      </c>
      <c r="H11" s="5">
        <f>LEFT(INDEX(Stürmer!$J$2:$J$201,ROW(A9)*2-1),4)*1</f>
        <v>20</v>
      </c>
      <c r="I11" s="5">
        <f>VLOOKUP(Q11,whoscored!$E$2:$Q$500,4,FALSE)</f>
        <v>2</v>
      </c>
      <c r="J11" s="5">
        <f>VLOOKUP(Q11,whoscored!$E$2:$Q$500,5,FALSE)</f>
        <v>1</v>
      </c>
      <c r="K11" s="5">
        <f>VLOOKUP(Q11,whoscored!$E$2:$Q$500,6,FALSE)</f>
        <v>0</v>
      </c>
      <c r="L11" s="5">
        <f>VLOOKUP(Q11,whoscored!$E$2:$Q$500,7,FALSE)</f>
        <v>0</v>
      </c>
      <c r="M11" s="5">
        <f>VLOOKUP(Q11,whoscored!$E$2:$Q$500,8,FALSE)</f>
        <v>1.1000000000000001</v>
      </c>
      <c r="N11" s="5">
        <f>VLOOKUP(Q11,whoscored!$E$2:$Q$500,9,FALSE)</f>
        <v>71.2</v>
      </c>
      <c r="O11" s="5">
        <f>VLOOKUP(Q11,whoscored!$E$2:$Q$500,10,FALSE)</f>
        <v>0.7</v>
      </c>
      <c r="P11" s="5">
        <f>VLOOKUP(Q11,whoscored!$E$2:$Q$500,12,FALSE)</f>
        <v>6.92</v>
      </c>
      <c r="Q11" t="s">
        <v>49</v>
      </c>
    </row>
    <row r="12" spans="2:18" x14ac:dyDescent="0.25">
      <c r="B12">
        <v>10</v>
      </c>
      <c r="C12" s="7" t="str">
        <f>INDEX(Stürmer!$D$2:$D$201,ROW(A10)*2-1)</f>
        <v>Kingsley Coman</v>
      </c>
      <c r="D12" t="s">
        <v>1117</v>
      </c>
      <c r="E12" t="str">
        <f>INDEX(Stürmer!$D$2:$D$201,ROW(A10)*2)</f>
        <v>Rechtsaußen</v>
      </c>
      <c r="F12">
        <f>INDEX(Stürmer!$F$2:$F$201,ROW(A10)*2-1)</f>
        <v>20</v>
      </c>
      <c r="G12" s="5">
        <f>LEFT(INDEX(Stürmer!$H$2:$H$201,ROW(A10)*2-1),4)*1</f>
        <v>20</v>
      </c>
      <c r="H12" s="5">
        <f>LEFT(INDEX(Stürmer!$J$2:$J$201,ROW(A10)*2-1),4)*1</f>
        <v>20</v>
      </c>
      <c r="I12" s="5">
        <f>VLOOKUP(Q12,whoscored!$E$2:$Q$500,4,FALSE)</f>
        <v>2</v>
      </c>
      <c r="J12" s="5">
        <f>VLOOKUP(Q12,whoscored!$E$2:$Q$500,5,FALSE)</f>
        <v>1</v>
      </c>
      <c r="K12" s="5">
        <f>VLOOKUP(Q12,whoscored!$E$2:$Q$500,6,FALSE)</f>
        <v>1</v>
      </c>
      <c r="L12" s="5">
        <f>VLOOKUP(Q12,whoscored!$E$2:$Q$500,7,FALSE)</f>
        <v>0</v>
      </c>
      <c r="M12" s="5">
        <f>VLOOKUP(Q12,whoscored!$E$2:$Q$500,8,FALSE)</f>
        <v>1.1000000000000001</v>
      </c>
      <c r="N12" s="5">
        <f>VLOOKUP(Q12,whoscored!$E$2:$Q$500,9,FALSE)</f>
        <v>84.9</v>
      </c>
      <c r="O12" s="5">
        <f>VLOOKUP(Q12,whoscored!$E$2:$Q$500,10,FALSE)</f>
        <v>0.4</v>
      </c>
      <c r="P12" s="5">
        <f>VLOOKUP(Q12,whoscored!$E$2:$Q$500,12,FALSE)</f>
        <v>6.8</v>
      </c>
      <c r="Q12" t="s">
        <v>50</v>
      </c>
    </row>
    <row r="13" spans="2:18" x14ac:dyDescent="0.25">
      <c r="B13">
        <v>11</v>
      </c>
      <c r="C13" s="7" t="str">
        <f>INDEX(Stürmer!$D$2:$D$201,ROW(A11)*2-1)</f>
        <v>Anthony Modeste</v>
      </c>
      <c r="D13" t="s">
        <v>1117</v>
      </c>
      <c r="E13" t="str">
        <f>INDEX(Stürmer!$D$2:$D$201,ROW(A11)*2)</f>
        <v>Mittelstürmer</v>
      </c>
      <c r="F13">
        <f>INDEX(Stürmer!$F$2:$F$201,ROW(A11)*2-1)</f>
        <v>29</v>
      </c>
      <c r="G13" s="5">
        <f>LEFT(INDEX(Stürmer!$H$2:$H$201,ROW(A11)*2-1),4)*1</f>
        <v>17</v>
      </c>
      <c r="H13" s="5">
        <f>LEFT(INDEX(Stürmer!$J$2:$J$201,ROW(A11)*2-1),4)*1</f>
        <v>17</v>
      </c>
      <c r="I13" s="5">
        <f>VLOOKUP(Q13,whoscored!$E$2:$Q$500,4,FALSE)</f>
        <v>25</v>
      </c>
      <c r="J13" s="5">
        <f>VLOOKUP(Q13,whoscored!$E$2:$Q$500,5,FALSE)</f>
        <v>2</v>
      </c>
      <c r="K13" s="5">
        <f>VLOOKUP(Q13,whoscored!$E$2:$Q$500,6,FALSE)</f>
        <v>3</v>
      </c>
      <c r="L13" s="5">
        <f>VLOOKUP(Q13,whoscored!$E$2:$Q$500,7,FALSE)</f>
        <v>0</v>
      </c>
      <c r="M13" s="5">
        <f>VLOOKUP(Q13,whoscored!$E$2:$Q$500,8,FALSE)</f>
        <v>3</v>
      </c>
      <c r="N13" s="5">
        <f>VLOOKUP(Q13,whoscored!$E$2:$Q$500,9,FALSE)</f>
        <v>63.7</v>
      </c>
      <c r="O13" s="5">
        <f>VLOOKUP(Q13,whoscored!$E$2:$Q$500,10,FALSE)</f>
        <v>4.5</v>
      </c>
      <c r="P13" s="5">
        <f>VLOOKUP(Q13,whoscored!$E$2:$Q$500,12,FALSE)</f>
        <v>7.34</v>
      </c>
      <c r="Q13" t="s">
        <v>58</v>
      </c>
    </row>
    <row r="14" spans="2:18" x14ac:dyDescent="0.25">
      <c r="B14">
        <v>12</v>
      </c>
      <c r="C14" s="7" t="str">
        <f>INDEX(Stürmer!$D$2:$D$201,ROW(A12)*2-1)</f>
        <v>Kevin Volland</v>
      </c>
      <c r="D14" t="s">
        <v>1117</v>
      </c>
      <c r="E14" t="str">
        <f>INDEX(Stürmer!$D$2:$D$201,ROW(A12)*2)</f>
        <v>Mittelstürmer</v>
      </c>
      <c r="F14">
        <f>INDEX(Stürmer!$F$2:$F$201,ROW(A12)*2-1)</f>
        <v>24</v>
      </c>
      <c r="G14" s="5">
        <f>LEFT(INDEX(Stürmer!$H$2:$H$201,ROW(A12)*2-1),4)*1</f>
        <v>20</v>
      </c>
      <c r="H14" s="5">
        <f>LEFT(INDEX(Stürmer!$J$2:$J$201,ROW(A12)*2-1),4)*1</f>
        <v>17</v>
      </c>
      <c r="I14" s="5">
        <f>VLOOKUP(Q14,whoscored!$E$2:$Q$500,4,FALSE)</f>
        <v>6</v>
      </c>
      <c r="J14" s="5">
        <f>VLOOKUP(Q14,whoscored!$E$2:$Q$500,5,FALSE)</f>
        <v>2</v>
      </c>
      <c r="K14" s="5">
        <f>VLOOKUP(Q14,whoscored!$E$2:$Q$500,6,FALSE)</f>
        <v>3</v>
      </c>
      <c r="L14" s="5">
        <f>VLOOKUP(Q14,whoscored!$E$2:$Q$500,7,FALSE)</f>
        <v>1</v>
      </c>
      <c r="M14" s="5">
        <f>VLOOKUP(Q14,whoscored!$E$2:$Q$500,8,FALSE)</f>
        <v>1.5</v>
      </c>
      <c r="N14" s="5">
        <f>VLOOKUP(Q14,whoscored!$E$2:$Q$500,9,FALSE)</f>
        <v>68.5</v>
      </c>
      <c r="O14" s="5">
        <f>VLOOKUP(Q14,whoscored!$E$2:$Q$500,10,FALSE)</f>
        <v>1.3</v>
      </c>
      <c r="P14" s="5">
        <f>VLOOKUP(Q14,whoscored!$E$2:$Q$500,12,FALSE)</f>
        <v>6.71</v>
      </c>
      <c r="Q14" t="s">
        <v>60</v>
      </c>
    </row>
    <row r="15" spans="2:18" x14ac:dyDescent="0.25">
      <c r="B15">
        <v>13</v>
      </c>
      <c r="C15" s="7" t="str">
        <f>INDEX(Stürmer!$D$2:$D$201,ROW(A13)*2-1)</f>
        <v>Timo Werner</v>
      </c>
      <c r="D15" t="s">
        <v>1117</v>
      </c>
      <c r="E15" t="str">
        <f>INDEX(Stürmer!$D$2:$D$201,ROW(A13)*2)</f>
        <v>Mittelstürmer</v>
      </c>
      <c r="F15">
        <f>INDEX(Stürmer!$F$2:$F$201,ROW(A13)*2-1)</f>
        <v>21</v>
      </c>
      <c r="G15" s="5">
        <f>LEFT(INDEX(Stürmer!$H$2:$H$201,ROW(A13)*2-1),4)*1</f>
        <v>16</v>
      </c>
      <c r="H15" s="5">
        <f>LEFT(INDEX(Stürmer!$J$2:$J$201,ROW(A13)*2-1),4)*1</f>
        <v>16</v>
      </c>
      <c r="I15" s="5">
        <f>VLOOKUP(Q15,whoscored!$E$2:$Q$500,4,FALSE)</f>
        <v>21</v>
      </c>
      <c r="J15" s="5">
        <f>VLOOKUP(Q15,whoscored!$E$2:$Q$500,5,FALSE)</f>
        <v>5</v>
      </c>
      <c r="K15" s="5">
        <f>VLOOKUP(Q15,whoscored!$E$2:$Q$500,6,FALSE)</f>
        <v>4</v>
      </c>
      <c r="L15" s="5">
        <f>VLOOKUP(Q15,whoscored!$E$2:$Q$500,7,FALSE)</f>
        <v>0</v>
      </c>
      <c r="M15" s="5">
        <f>VLOOKUP(Q15,whoscored!$E$2:$Q$500,8,FALSE)</f>
        <v>2.4</v>
      </c>
      <c r="N15" s="5">
        <f>VLOOKUP(Q15,whoscored!$E$2:$Q$500,9,FALSE)</f>
        <v>67.5</v>
      </c>
      <c r="O15" s="5">
        <f>VLOOKUP(Q15,whoscored!$E$2:$Q$500,10,FALSE)</f>
        <v>0.9</v>
      </c>
      <c r="P15" s="5">
        <f>VLOOKUP(Q15,whoscored!$E$2:$Q$500,12,FALSE)</f>
        <v>7.29</v>
      </c>
      <c r="Q15" t="s">
        <v>65</v>
      </c>
    </row>
    <row r="16" spans="2:18" x14ac:dyDescent="0.25">
      <c r="B16">
        <v>14</v>
      </c>
      <c r="C16" s="7" t="str">
        <f>INDEX(Stürmer!$D$2:$D$201,ROW(A14)*2-1)</f>
        <v>Emil Forsberg</v>
      </c>
      <c r="D16" t="s">
        <v>1117</v>
      </c>
      <c r="E16" t="str">
        <f>INDEX(Stürmer!$D$2:$D$201,ROW(A14)*2)</f>
        <v>Linksaußen</v>
      </c>
      <c r="F16">
        <f>INDEX(Stürmer!$F$2:$F$201,ROW(A14)*2-1)</f>
        <v>25</v>
      </c>
      <c r="G16" s="5">
        <f>LEFT(INDEX(Stürmer!$H$2:$H$201,ROW(A14)*2-1),4)*1</f>
        <v>15</v>
      </c>
      <c r="H16" s="5">
        <f>LEFT(INDEX(Stürmer!$J$2:$J$201,ROW(A14)*2-1),4)*1</f>
        <v>15</v>
      </c>
      <c r="I16" s="5">
        <f>VLOOKUP(Q16,whoscored!$E$2:$Q$500,4,FALSE)</f>
        <v>8</v>
      </c>
      <c r="J16" s="5">
        <f>VLOOKUP(Q16,whoscored!$E$2:$Q$500,5,FALSE)</f>
        <v>18</v>
      </c>
      <c r="K16" s="5">
        <f>VLOOKUP(Q16,whoscored!$E$2:$Q$500,6,FALSE)</f>
        <v>1</v>
      </c>
      <c r="L16" s="5">
        <f>VLOOKUP(Q16,whoscored!$E$2:$Q$500,7,FALSE)</f>
        <v>1</v>
      </c>
      <c r="M16" s="5">
        <f>VLOOKUP(Q16,whoscored!$E$2:$Q$500,8,FALSE)</f>
        <v>1.7</v>
      </c>
      <c r="N16" s="5">
        <f>VLOOKUP(Q16,whoscored!$E$2:$Q$500,9,FALSE)</f>
        <v>76</v>
      </c>
      <c r="O16" s="5">
        <f>VLOOKUP(Q16,whoscored!$E$2:$Q$500,10,FALSE)</f>
        <v>0.6</v>
      </c>
      <c r="P16" s="5">
        <f>VLOOKUP(Q16,whoscored!$E$2:$Q$500,12,FALSE)</f>
        <v>7.73</v>
      </c>
      <c r="Q16" t="s">
        <v>73</v>
      </c>
    </row>
    <row r="17" spans="2:17" x14ac:dyDescent="0.25">
      <c r="B17">
        <v>15</v>
      </c>
      <c r="C17" s="7" t="str">
        <f>INDEX(Stürmer!$D$2:$D$201,ROW(A15)*2-1)</f>
        <v>Lars Stindl</v>
      </c>
      <c r="D17" t="s">
        <v>1117</v>
      </c>
      <c r="E17" t="str">
        <f>INDEX(Stürmer!$D$2:$D$201,ROW(A15)*2)</f>
        <v>Hängende Spitze</v>
      </c>
      <c r="F17">
        <f>INDEX(Stürmer!$F$2:$F$201,ROW(A15)*2-1)</f>
        <v>28</v>
      </c>
      <c r="G17" s="5">
        <f>LEFT(INDEX(Stürmer!$H$2:$H$201,ROW(A15)*2-1),4)*1</f>
        <v>13</v>
      </c>
      <c r="H17" s="5">
        <f>LEFT(INDEX(Stürmer!$J$2:$J$201,ROW(A15)*2-1),4)*1</f>
        <v>13</v>
      </c>
      <c r="I17" s="5">
        <f>VLOOKUP(Q17,whoscored!$E$2:$Q$500,4,FALSE)</f>
        <v>11</v>
      </c>
      <c r="J17" s="5">
        <f>VLOOKUP(Q17,whoscored!$E$2:$Q$500,5,FALSE)</f>
        <v>3</v>
      </c>
      <c r="K17" s="5">
        <f>VLOOKUP(Q17,whoscored!$E$2:$Q$500,6,FALSE)</f>
        <v>8</v>
      </c>
      <c r="L17" s="5">
        <f>VLOOKUP(Q17,whoscored!$E$2:$Q$500,7,FALSE)</f>
        <v>0</v>
      </c>
      <c r="M17" s="5">
        <f>VLOOKUP(Q17,whoscored!$E$2:$Q$500,8,FALSE)</f>
        <v>2.2000000000000002</v>
      </c>
      <c r="N17" s="5">
        <f>VLOOKUP(Q17,whoscored!$E$2:$Q$500,9,FALSE)</f>
        <v>79.5</v>
      </c>
      <c r="O17" s="5">
        <f>VLOOKUP(Q17,whoscored!$E$2:$Q$500,10,FALSE)</f>
        <v>1.6</v>
      </c>
      <c r="P17" s="5">
        <f>VLOOKUP(Q17,whoscored!$E$2:$Q$500,12,FALSE)</f>
        <v>7.07</v>
      </c>
      <c r="Q17" t="s">
        <v>79</v>
      </c>
    </row>
    <row r="18" spans="2:17" x14ac:dyDescent="0.25">
      <c r="B18">
        <v>16</v>
      </c>
      <c r="C18" s="7" t="str">
        <f>INDEX(Stürmer!$D$2:$D$201,ROW(A16)*2-1)</f>
        <v>Leon Bailey</v>
      </c>
      <c r="D18" t="s">
        <v>1117</v>
      </c>
      <c r="E18" t="str">
        <f>INDEX(Stürmer!$D$2:$D$201,ROW(A16)*2)</f>
        <v>Linksaußen</v>
      </c>
      <c r="F18">
        <f>INDEX(Stürmer!$F$2:$F$201,ROW(A16)*2-1)</f>
        <v>19</v>
      </c>
      <c r="G18" s="5">
        <f>LEFT(INDEX(Stürmer!$H$2:$H$201,ROW(A16)*2-1),4)*1</f>
        <v>12.5</v>
      </c>
      <c r="H18" s="5">
        <f>LEFT(INDEX(Stürmer!$J$2:$J$201,ROW(A16)*2-1),4)*1</f>
        <v>12.5</v>
      </c>
      <c r="I18" s="5">
        <f>VLOOKUP(Q18,whoscored!$E$2:$Q$500,4,FALSE)</f>
        <v>0</v>
      </c>
      <c r="J18" s="5">
        <f>VLOOKUP(Q18,whoscored!$E$2:$Q$500,5,FALSE)</f>
        <v>0</v>
      </c>
      <c r="K18" s="5">
        <f>VLOOKUP(Q18,whoscored!$E$2:$Q$500,6,FALSE)</f>
        <v>1</v>
      </c>
      <c r="L18" s="5">
        <f>VLOOKUP(Q18,whoscored!$E$2:$Q$500,7,FALSE)</f>
        <v>0</v>
      </c>
      <c r="M18" s="5">
        <f>VLOOKUP(Q18,whoscored!$E$2:$Q$500,8,FALSE)</f>
        <v>0.9</v>
      </c>
      <c r="N18" s="5">
        <f>VLOOKUP(Q18,whoscored!$E$2:$Q$500,9,FALSE)</f>
        <v>66.7</v>
      </c>
      <c r="O18" s="5">
        <f>VLOOKUP(Q18,whoscored!$E$2:$Q$500,10,FALSE)</f>
        <v>0.1</v>
      </c>
      <c r="P18" s="5">
        <f>VLOOKUP(Q18,whoscored!$E$2:$Q$500,12,FALSE)</f>
        <v>6.31</v>
      </c>
      <c r="Q18" t="s">
        <v>84</v>
      </c>
    </row>
    <row r="19" spans="2:17" x14ac:dyDescent="0.25">
      <c r="B19">
        <v>17</v>
      </c>
      <c r="C19" s="7" t="str">
        <f>INDEX(Stürmer!$D$2:$D$201,ROW(A17)*2-1)</f>
        <v>Yevhen Konoplyanka</v>
      </c>
      <c r="D19" t="s">
        <v>1117</v>
      </c>
      <c r="E19" t="str">
        <f>INDEX(Stürmer!$D$2:$D$201,ROW(A17)*2)</f>
        <v>Linksaußen</v>
      </c>
      <c r="F19">
        <f>INDEX(Stürmer!$F$2:$F$201,ROW(A17)*2-1)</f>
        <v>27</v>
      </c>
      <c r="G19" s="5">
        <f>LEFT(INDEX(Stürmer!$H$2:$H$201,ROW(A17)*2-1),4)*1</f>
        <v>25</v>
      </c>
      <c r="H19" s="5">
        <f>LEFT(INDEX(Stürmer!$J$2:$J$201,ROW(A17)*2-1),4)*1</f>
        <v>12</v>
      </c>
      <c r="I19" s="5">
        <f>VLOOKUP(Q19,whoscored!$E$2:$Q$500,4,FALSE)</f>
        <v>1</v>
      </c>
      <c r="J19" s="5">
        <f>VLOOKUP(Q19,whoscored!$E$2:$Q$500,5,FALSE)</f>
        <v>1</v>
      </c>
      <c r="K19" s="5">
        <f>VLOOKUP(Q19,whoscored!$E$2:$Q$500,6,FALSE)</f>
        <v>1</v>
      </c>
      <c r="L19" s="5">
        <f>VLOOKUP(Q19,whoscored!$E$2:$Q$500,7,FALSE)</f>
        <v>0</v>
      </c>
      <c r="M19" s="5">
        <f>VLOOKUP(Q19,whoscored!$E$2:$Q$500,8,FALSE)</f>
        <v>0.9</v>
      </c>
      <c r="N19" s="5">
        <f>VLOOKUP(Q19,whoscored!$E$2:$Q$500,9,FALSE)</f>
        <v>77.5</v>
      </c>
      <c r="O19" s="5">
        <f>VLOOKUP(Q19,whoscored!$E$2:$Q$500,10,FALSE)</f>
        <v>0.2</v>
      </c>
      <c r="P19" s="5">
        <f>VLOOKUP(Q19,whoscored!$E$2:$Q$500,12,FALSE)</f>
        <v>6.32</v>
      </c>
      <c r="Q19" t="s">
        <v>86</v>
      </c>
    </row>
    <row r="20" spans="2:17" x14ac:dyDescent="0.25">
      <c r="B20">
        <v>18</v>
      </c>
      <c r="C20" s="7" t="str">
        <f>INDEX(Stürmer!$D$2:$D$201,ROW(A18)*2-1)</f>
        <v>Christian Pulisic</v>
      </c>
      <c r="D20" t="s">
        <v>1117</v>
      </c>
      <c r="E20" t="str">
        <f>INDEX(Stürmer!$D$2:$D$201,ROW(A18)*2)</f>
        <v>Rechtsaußen</v>
      </c>
      <c r="F20">
        <f>INDEX(Stürmer!$F$2:$F$201,ROW(A18)*2-1)</f>
        <v>18</v>
      </c>
      <c r="G20" s="5">
        <f>LEFT(INDEX(Stürmer!$H$2:$H$201,ROW(A18)*2-1),4)*1</f>
        <v>12</v>
      </c>
      <c r="H20" s="5">
        <f>LEFT(INDEX(Stürmer!$J$2:$J$201,ROW(A18)*2-1),4)*1</f>
        <v>12</v>
      </c>
      <c r="I20" s="5">
        <f>VLOOKUP(Q20,whoscored!$E$2:$Q$500,4,FALSE)</f>
        <v>3</v>
      </c>
      <c r="J20" s="5">
        <f>VLOOKUP(Q20,whoscored!$E$2:$Q$500,5,FALSE)</f>
        <v>6</v>
      </c>
      <c r="K20" s="5">
        <f>VLOOKUP(Q20,whoscored!$E$2:$Q$500,6,FALSE)</f>
        <v>1</v>
      </c>
      <c r="L20" s="5">
        <f>VLOOKUP(Q20,whoscored!$E$2:$Q$500,7,FALSE)</f>
        <v>0</v>
      </c>
      <c r="M20" s="5">
        <f>VLOOKUP(Q20,whoscored!$E$2:$Q$500,8,FALSE)</f>
        <v>1</v>
      </c>
      <c r="N20" s="5">
        <f>VLOOKUP(Q20,whoscored!$E$2:$Q$500,9,FALSE)</f>
        <v>73.099999999999994</v>
      </c>
      <c r="O20" s="5">
        <f>VLOOKUP(Q20,whoscored!$E$2:$Q$500,10,FALSE)</f>
        <v>0.7</v>
      </c>
      <c r="P20" s="5">
        <f>VLOOKUP(Q20,whoscored!$E$2:$Q$500,12,FALSE)</f>
        <v>6.84</v>
      </c>
      <c r="Q20" t="s">
        <v>92</v>
      </c>
    </row>
    <row r="21" spans="2:17" x14ac:dyDescent="0.25">
      <c r="B21">
        <v>19</v>
      </c>
      <c r="C21" s="7" t="str">
        <f>INDEX(Stürmer!$D$2:$D$201,ROW(A19)*2-1)</f>
        <v>Arjen Robben</v>
      </c>
      <c r="D21" t="s">
        <v>1117</v>
      </c>
      <c r="E21" t="str">
        <f>INDEX(Stürmer!$D$2:$D$201,ROW(A19)*2)</f>
        <v>Rechtsaußen</v>
      </c>
      <c r="F21">
        <f>INDEX(Stürmer!$F$2:$F$201,ROW(A19)*2-1)</f>
        <v>33</v>
      </c>
      <c r="G21" s="5">
        <f>LEFT(INDEX(Stürmer!$H$2:$H$201,ROW(A19)*2-1),4)*1</f>
        <v>40</v>
      </c>
      <c r="H21" s="5">
        <f>LEFT(INDEX(Stürmer!$J$2:$J$201,ROW(A19)*2-1),4)*1</f>
        <v>10</v>
      </c>
      <c r="I21" s="5">
        <f>VLOOKUP(Q21,whoscored!$E$2:$Q$500,4,FALSE)</f>
        <v>12</v>
      </c>
      <c r="J21" s="5">
        <f>VLOOKUP(Q21,whoscored!$E$2:$Q$500,5,FALSE)</f>
        <v>7</v>
      </c>
      <c r="K21" s="5">
        <f>VLOOKUP(Q21,whoscored!$E$2:$Q$500,6,FALSE)</f>
        <v>0</v>
      </c>
      <c r="L21" s="5">
        <f>VLOOKUP(Q21,whoscored!$E$2:$Q$500,7,FALSE)</f>
        <v>0</v>
      </c>
      <c r="M21" s="5">
        <f>VLOOKUP(Q21,whoscored!$E$2:$Q$500,8,FALSE)</f>
        <v>2.9</v>
      </c>
      <c r="N21" s="5">
        <f>VLOOKUP(Q21,whoscored!$E$2:$Q$500,9,FALSE)</f>
        <v>81.400000000000006</v>
      </c>
      <c r="O21" s="5">
        <f>VLOOKUP(Q21,whoscored!$E$2:$Q$500,10,FALSE)</f>
        <v>0.3</v>
      </c>
      <c r="P21" s="5">
        <f>VLOOKUP(Q21,whoscored!$E$2:$Q$500,12,FALSE)</f>
        <v>7.73</v>
      </c>
      <c r="Q21" t="s">
        <v>96</v>
      </c>
    </row>
    <row r="22" spans="2:17" x14ac:dyDescent="0.25">
      <c r="B22">
        <v>20</v>
      </c>
      <c r="C22" s="7" t="str">
        <f>INDEX(Stürmer!$D$2:$D$201,ROW(A20)*2-1)</f>
        <v>Marcel Sabitzer</v>
      </c>
      <c r="D22" t="s">
        <v>1117</v>
      </c>
      <c r="E22" t="str">
        <f>INDEX(Stürmer!$D$2:$D$201,ROW(A20)*2)</f>
        <v>Rechtsaußen</v>
      </c>
      <c r="F22">
        <f>INDEX(Stürmer!$F$2:$F$201,ROW(A20)*2-1)</f>
        <v>23</v>
      </c>
      <c r="G22" s="5">
        <f>LEFT(INDEX(Stürmer!$H$2:$H$201,ROW(A20)*2-1),4)*1</f>
        <v>10</v>
      </c>
      <c r="H22" s="5">
        <f>LEFT(INDEX(Stürmer!$J$2:$J$201,ROW(A20)*2-1),4)*1</f>
        <v>10</v>
      </c>
      <c r="I22" s="5">
        <f>VLOOKUP(Q22,whoscored!$E$2:$Q$500,4,FALSE)</f>
        <v>7</v>
      </c>
      <c r="J22" s="5">
        <f>VLOOKUP(Q22,whoscored!$E$2:$Q$500,5,FALSE)</f>
        <v>4</v>
      </c>
      <c r="K22" s="5">
        <f>VLOOKUP(Q22,whoscored!$E$2:$Q$500,6,FALSE)</f>
        <v>3</v>
      </c>
      <c r="L22" s="5">
        <f>VLOOKUP(Q22,whoscored!$E$2:$Q$500,7,FALSE)</f>
        <v>0</v>
      </c>
      <c r="M22" s="5">
        <f>VLOOKUP(Q22,whoscored!$E$2:$Q$500,8,FALSE)</f>
        <v>2.5</v>
      </c>
      <c r="N22" s="5">
        <f>VLOOKUP(Q22,whoscored!$E$2:$Q$500,9,FALSE)</f>
        <v>67.900000000000006</v>
      </c>
      <c r="O22" s="5">
        <f>VLOOKUP(Q22,whoscored!$E$2:$Q$500,10,FALSE)</f>
        <v>0.7</v>
      </c>
      <c r="P22" s="5">
        <f>VLOOKUP(Q22,whoscored!$E$2:$Q$500,12,FALSE)</f>
        <v>7.06</v>
      </c>
      <c r="Q22" t="s">
        <v>101</v>
      </c>
    </row>
    <row r="23" spans="2:17" x14ac:dyDescent="0.25">
      <c r="B23">
        <v>21</v>
      </c>
      <c r="C23" s="7" t="str">
        <f>INDEX(Stürmer!$D$2:$D$201,ROW(A21)*2-1)</f>
        <v>Paul-Georges Ntep</v>
      </c>
      <c r="D23" t="s">
        <v>1117</v>
      </c>
      <c r="E23" t="str">
        <f>INDEX(Stürmer!$D$2:$D$201,ROW(A21)*2)</f>
        <v>Linksaußen</v>
      </c>
      <c r="F23">
        <f>INDEX(Stürmer!$F$2:$F$201,ROW(A21)*2-1)</f>
        <v>24</v>
      </c>
      <c r="G23" s="5">
        <f>LEFT(INDEX(Stürmer!$H$2:$H$201,ROW(A21)*2-1),4)*1</f>
        <v>10</v>
      </c>
      <c r="H23" s="5">
        <f>LEFT(INDEX(Stürmer!$J$2:$J$201,ROW(A21)*2-1),4)*1</f>
        <v>10</v>
      </c>
      <c r="I23" s="5">
        <f>VLOOKUP(Q23,whoscored!$E$2:$Q$500,4,FALSE)</f>
        <v>0</v>
      </c>
      <c r="J23" s="5">
        <f>VLOOKUP(Q23,whoscored!$E$2:$Q$500,5,FALSE)</f>
        <v>2</v>
      </c>
      <c r="K23" s="5">
        <f>VLOOKUP(Q23,whoscored!$E$2:$Q$500,6,FALSE)</f>
        <v>0</v>
      </c>
      <c r="L23" s="5">
        <f>VLOOKUP(Q23,whoscored!$E$2:$Q$500,7,FALSE)</f>
        <v>0</v>
      </c>
      <c r="M23" s="5">
        <f>VLOOKUP(Q23,whoscored!$E$2:$Q$500,8,FALSE)</f>
        <v>1</v>
      </c>
      <c r="N23" s="5">
        <f>VLOOKUP(Q23,whoscored!$E$2:$Q$500,9,FALSE)</f>
        <v>67.3</v>
      </c>
      <c r="O23" s="5">
        <f>VLOOKUP(Q23,whoscored!$E$2:$Q$500,10,FALSE)</f>
        <v>0.1</v>
      </c>
      <c r="P23" s="5">
        <f>VLOOKUP(Q23,whoscored!$E$2:$Q$500,12,FALSE)</f>
        <v>6.46</v>
      </c>
      <c r="Q23" t="s">
        <v>104</v>
      </c>
    </row>
    <row r="24" spans="2:17" x14ac:dyDescent="0.25">
      <c r="B24">
        <v>22</v>
      </c>
      <c r="C24" s="7" t="str">
        <f>INDEX(Stürmer!$D$2:$D$201,ROW(A22)*2-1)</f>
        <v>Filip Kostic</v>
      </c>
      <c r="D24" t="s">
        <v>1117</v>
      </c>
      <c r="E24" t="str">
        <f>INDEX(Stürmer!$D$2:$D$201,ROW(A22)*2)</f>
        <v>Linksaußen</v>
      </c>
      <c r="F24">
        <f>INDEX(Stürmer!$F$2:$F$201,ROW(A22)*2-1)</f>
        <v>24</v>
      </c>
      <c r="G24" s="5">
        <f>LEFT(INDEX(Stürmer!$H$2:$H$201,ROW(A22)*2-1),4)*1</f>
        <v>10</v>
      </c>
      <c r="H24" s="5">
        <f>LEFT(INDEX(Stürmer!$J$2:$J$201,ROW(A22)*2-1),4)*1</f>
        <v>10</v>
      </c>
      <c r="I24" s="5">
        <f>VLOOKUP(Q24,whoscored!$E$2:$Q$500,4,FALSE)</f>
        <v>3</v>
      </c>
      <c r="J24" s="5">
        <f>VLOOKUP(Q24,whoscored!$E$2:$Q$500,5,FALSE)</f>
        <v>2</v>
      </c>
      <c r="K24" s="5">
        <f>VLOOKUP(Q24,whoscored!$E$2:$Q$500,6,FALSE)</f>
        <v>5</v>
      </c>
      <c r="L24" s="5">
        <f>VLOOKUP(Q24,whoscored!$E$2:$Q$500,7,FALSE)</f>
        <v>0</v>
      </c>
      <c r="M24" s="5">
        <f>VLOOKUP(Q24,whoscored!$E$2:$Q$500,8,FALSE)</f>
        <v>1.7</v>
      </c>
      <c r="N24" s="5">
        <f>VLOOKUP(Q24,whoscored!$E$2:$Q$500,9,FALSE)</f>
        <v>64.8</v>
      </c>
      <c r="O24" s="5">
        <f>VLOOKUP(Q24,whoscored!$E$2:$Q$500,10,FALSE)</f>
        <v>1</v>
      </c>
      <c r="P24" s="5">
        <f>VLOOKUP(Q24,whoscored!$E$2:$Q$500,12,FALSE)</f>
        <v>6.8</v>
      </c>
      <c r="Q24" t="s">
        <v>106</v>
      </c>
    </row>
    <row r="25" spans="2:17" x14ac:dyDescent="0.25">
      <c r="B25">
        <v>23</v>
      </c>
      <c r="C25" s="7" t="str">
        <f>INDEX(Stürmer!$D$2:$D$201,ROW(A23)*2-1)</f>
        <v>Oliver Burke</v>
      </c>
      <c r="D25" t="s">
        <v>1117</v>
      </c>
      <c r="E25" t="str">
        <f>INDEX(Stürmer!$D$2:$D$201,ROW(A23)*2)</f>
        <v>Rechtsaußen</v>
      </c>
      <c r="F25">
        <f>INDEX(Stürmer!$F$2:$F$201,ROW(A23)*2-1)</f>
        <v>20</v>
      </c>
      <c r="G25" s="5">
        <f>LEFT(INDEX(Stürmer!$H$2:$H$201,ROW(A23)*2-1),4)*1</f>
        <v>10</v>
      </c>
      <c r="H25" s="5">
        <f>LEFT(INDEX(Stürmer!$J$2:$J$201,ROW(A23)*2-1),4)*1</f>
        <v>10</v>
      </c>
      <c r="I25" s="5">
        <f>VLOOKUP(Q25,whoscored!$E$2:$Q$500,4,FALSE)</f>
        <v>1</v>
      </c>
      <c r="J25" s="5">
        <f>VLOOKUP(Q25,whoscored!$E$2:$Q$500,5,FALSE)</f>
        <v>2</v>
      </c>
      <c r="K25" s="5">
        <f>VLOOKUP(Q25,whoscored!$E$2:$Q$500,6,FALSE)</f>
        <v>1</v>
      </c>
      <c r="L25" s="5">
        <f>VLOOKUP(Q25,whoscored!$E$2:$Q$500,7,FALSE)</f>
        <v>0</v>
      </c>
      <c r="M25" s="5">
        <f>VLOOKUP(Q25,whoscored!$E$2:$Q$500,8,FALSE)</f>
        <v>0.4</v>
      </c>
      <c r="N25" s="5">
        <f>VLOOKUP(Q25,whoscored!$E$2:$Q$500,9,FALSE)</f>
        <v>72.599999999999994</v>
      </c>
      <c r="O25" s="5">
        <f>VLOOKUP(Q25,whoscored!$E$2:$Q$500,10,FALSE)</f>
        <v>0.9</v>
      </c>
      <c r="P25" s="5">
        <f>VLOOKUP(Q25,whoscored!$E$2:$Q$500,12,FALSE)</f>
        <v>6.24</v>
      </c>
      <c r="Q25" t="s">
        <v>109</v>
      </c>
    </row>
    <row r="26" spans="2:17" x14ac:dyDescent="0.25">
      <c r="B26">
        <v>24</v>
      </c>
      <c r="C26" s="7" t="str">
        <f>INDEX(Stürmer!$D$2:$D$201,ROW(A24)*2-1)</f>
        <v>Andrej Kramaric</v>
      </c>
      <c r="D26" t="s">
        <v>1117</v>
      </c>
      <c r="E26" t="str">
        <f>INDEX(Stürmer!$D$2:$D$201,ROW(A24)*2)</f>
        <v>Mittelstürmer</v>
      </c>
      <c r="F26">
        <f>INDEX(Stürmer!$F$2:$F$201,ROW(A24)*2-1)</f>
        <v>25</v>
      </c>
      <c r="G26" s="5">
        <f>LEFT(INDEX(Stürmer!$H$2:$H$201,ROW(A24)*2-1),4)*1</f>
        <v>9</v>
      </c>
      <c r="H26" s="5">
        <f>LEFT(INDEX(Stürmer!$J$2:$J$201,ROW(A24)*2-1),4)*1</f>
        <v>9</v>
      </c>
      <c r="I26" s="5">
        <f>VLOOKUP(Q26,whoscored!$E$2:$Q$500,4,FALSE)</f>
        <v>15</v>
      </c>
      <c r="J26" s="5">
        <f>VLOOKUP(Q26,whoscored!$E$2:$Q$500,5,FALSE)</f>
        <v>8</v>
      </c>
      <c r="K26" s="5">
        <f>VLOOKUP(Q26,whoscored!$E$2:$Q$500,6,FALSE)</f>
        <v>1</v>
      </c>
      <c r="L26" s="5">
        <f>VLOOKUP(Q26,whoscored!$E$2:$Q$500,7,FALSE)</f>
        <v>0</v>
      </c>
      <c r="M26" s="5">
        <f>VLOOKUP(Q26,whoscored!$E$2:$Q$500,8,FALSE)</f>
        <v>2.9</v>
      </c>
      <c r="N26" s="5">
        <f>VLOOKUP(Q26,whoscored!$E$2:$Q$500,9,FALSE)</f>
        <v>83.5</v>
      </c>
      <c r="O26" s="5">
        <f>VLOOKUP(Q26,whoscored!$E$2:$Q$500,10,FALSE)</f>
        <v>0.2</v>
      </c>
      <c r="P26" s="5">
        <f>VLOOKUP(Q26,whoscored!$E$2:$Q$500,12,FALSE)</f>
        <v>7.1</v>
      </c>
      <c r="Q26" t="s">
        <v>113</v>
      </c>
    </row>
    <row r="27" spans="2:17" x14ac:dyDescent="0.25">
      <c r="B27">
        <v>25</v>
      </c>
      <c r="C27" s="7" t="str">
        <f>INDEX(Stürmer!$D$2:$D$201,ROW(A25)*2-1)</f>
        <v>Max Kruse</v>
      </c>
      <c r="D27" t="s">
        <v>1117</v>
      </c>
      <c r="E27" t="str">
        <f>INDEX(Stürmer!$D$2:$D$201,ROW(A25)*2)</f>
        <v>Hängende Spitze</v>
      </c>
      <c r="F27">
        <f>INDEX(Stürmer!$F$2:$F$201,ROW(A25)*2-1)</f>
        <v>29</v>
      </c>
      <c r="G27" s="5">
        <f>LEFT(INDEX(Stürmer!$H$2:$H$201,ROW(A25)*2-1),4)*1</f>
        <v>12</v>
      </c>
      <c r="H27" s="5">
        <f>LEFT(INDEX(Stürmer!$J$2:$J$201,ROW(A25)*2-1),4)*1</f>
        <v>8</v>
      </c>
      <c r="I27" s="5">
        <f>VLOOKUP(Q27,whoscored!$E$2:$Q$500,4,FALSE)</f>
        <v>14</v>
      </c>
      <c r="J27" s="5">
        <f>VLOOKUP(Q27,whoscored!$E$2:$Q$500,5,FALSE)</f>
        <v>6</v>
      </c>
      <c r="K27" s="5">
        <f>VLOOKUP(Q27,whoscored!$E$2:$Q$500,6,FALSE)</f>
        <v>1</v>
      </c>
      <c r="L27" s="5">
        <f>VLOOKUP(Q27,whoscored!$E$2:$Q$500,7,FALSE)</f>
        <v>0</v>
      </c>
      <c r="M27" s="5">
        <f>VLOOKUP(Q27,whoscored!$E$2:$Q$500,8,FALSE)</f>
        <v>1.8</v>
      </c>
      <c r="N27" s="5">
        <f>VLOOKUP(Q27,whoscored!$E$2:$Q$500,9,FALSE)</f>
        <v>76.3</v>
      </c>
      <c r="O27" s="5">
        <f>VLOOKUP(Q27,whoscored!$E$2:$Q$500,10,FALSE)</f>
        <v>1.9</v>
      </c>
      <c r="P27" s="5">
        <f>VLOOKUP(Q27,whoscored!$E$2:$Q$500,12,FALSE)</f>
        <v>7.51</v>
      </c>
      <c r="Q27" t="s">
        <v>120</v>
      </c>
    </row>
    <row r="28" spans="2:17" x14ac:dyDescent="0.25">
      <c r="B28">
        <v>26</v>
      </c>
      <c r="C28" s="7" t="str">
        <f>INDEX(Stürmer!$D$2:$D$201,ROW(A26)*2-1)</f>
        <v>Bojan Krkic</v>
      </c>
      <c r="D28" t="s">
        <v>1117</v>
      </c>
      <c r="E28" t="str">
        <f>INDEX(Stürmer!$D$2:$D$201,ROW(A26)*2)</f>
        <v>Hängende Spitze</v>
      </c>
      <c r="F28">
        <f>INDEX(Stürmer!$F$2:$F$201,ROW(A26)*2-1)</f>
        <v>26</v>
      </c>
      <c r="G28" s="5">
        <f>LEFT(INDEX(Stürmer!$H$2:$H$201,ROW(A26)*2-1),4)*1</f>
        <v>15</v>
      </c>
      <c r="H28" s="5">
        <f>LEFT(INDEX(Stürmer!$J$2:$J$201,ROW(A26)*2-1),4)*1</f>
        <v>8</v>
      </c>
      <c r="I28" s="5">
        <f>VLOOKUP(Q28,whoscored!$E$2:$Q$500,4,FALSE)</f>
        <v>1</v>
      </c>
      <c r="J28" s="5">
        <f>VLOOKUP(Q28,whoscored!$E$2:$Q$500,5,FALSE)</f>
        <v>1</v>
      </c>
      <c r="K28" s="5">
        <f>VLOOKUP(Q28,whoscored!$E$2:$Q$500,6,FALSE)</f>
        <v>1</v>
      </c>
      <c r="L28" s="5">
        <f>VLOOKUP(Q28,whoscored!$E$2:$Q$500,7,FALSE)</f>
        <v>0</v>
      </c>
      <c r="M28" s="5">
        <f>VLOOKUP(Q28,whoscored!$E$2:$Q$500,8,FALSE)</f>
        <v>1.2</v>
      </c>
      <c r="N28" s="5">
        <f>VLOOKUP(Q28,whoscored!$E$2:$Q$500,9,FALSE)</f>
        <v>78.8</v>
      </c>
      <c r="O28" s="5">
        <f>VLOOKUP(Q28,whoscored!$E$2:$Q$500,10,FALSE)</f>
        <v>0.4</v>
      </c>
      <c r="P28" s="5">
        <f>VLOOKUP(Q28,whoscored!$E$2:$Q$500,12,FALSE)</f>
        <v>6.59</v>
      </c>
      <c r="Q28" t="s">
        <v>122</v>
      </c>
    </row>
    <row r="29" spans="2:17" x14ac:dyDescent="0.25">
      <c r="B29">
        <v>27</v>
      </c>
      <c r="C29" s="7" t="str">
        <f>INDEX(Stürmer!$D$2:$D$201,ROW(A27)*2-1)</f>
        <v>Eric Maxim Choupo-Moting</v>
      </c>
      <c r="D29" t="s">
        <v>1117</v>
      </c>
      <c r="E29" t="str">
        <f>INDEX(Stürmer!$D$2:$D$201,ROW(A27)*2)</f>
        <v>Linksaußen</v>
      </c>
      <c r="F29">
        <f>INDEX(Stürmer!$F$2:$F$201,ROW(A27)*2-1)</f>
        <v>28</v>
      </c>
      <c r="G29" s="5">
        <f>LEFT(INDEX(Stürmer!$H$2:$H$201,ROW(A27)*2-1),4)*1</f>
        <v>10</v>
      </c>
      <c r="H29" s="5">
        <f>LEFT(INDEX(Stürmer!$J$2:$J$201,ROW(A27)*2-1),4)*1</f>
        <v>8</v>
      </c>
      <c r="I29" s="5">
        <f>VLOOKUP(Q29,whoscored!$E$2:$Q$500,4,FALSE)</f>
        <v>3</v>
      </c>
      <c r="J29" s="5">
        <f>VLOOKUP(Q29,whoscored!$E$2:$Q$500,5,FALSE)</f>
        <v>4</v>
      </c>
      <c r="K29" s="5">
        <f>VLOOKUP(Q29,whoscored!$E$2:$Q$500,6,FALSE)</f>
        <v>1</v>
      </c>
      <c r="L29" s="5">
        <f>VLOOKUP(Q29,whoscored!$E$2:$Q$500,7,FALSE)</f>
        <v>0</v>
      </c>
      <c r="M29" s="5">
        <f>VLOOKUP(Q29,whoscored!$E$2:$Q$500,8,FALSE)</f>
        <v>2.1</v>
      </c>
      <c r="N29" s="5">
        <f>VLOOKUP(Q29,whoscored!$E$2:$Q$500,9,FALSE)</f>
        <v>73.3</v>
      </c>
      <c r="O29" s="5">
        <f>VLOOKUP(Q29,whoscored!$E$2:$Q$500,10,FALSE)</f>
        <v>2.7</v>
      </c>
      <c r="P29" s="5">
        <f>VLOOKUP(Q29,whoscored!$E$2:$Q$500,12,FALSE)</f>
        <v>6.96</v>
      </c>
      <c r="Q29" t="s">
        <v>123</v>
      </c>
    </row>
    <row r="30" spans="2:17" x14ac:dyDescent="0.25">
      <c r="B30">
        <v>28</v>
      </c>
      <c r="C30" s="7" t="str">
        <f>INDEX(Stürmer!$D$2:$D$201,ROW(A28)*2-1)</f>
        <v>Mario Gómez</v>
      </c>
      <c r="D30" t="s">
        <v>1117</v>
      </c>
      <c r="E30" t="str">
        <f>INDEX(Stürmer!$D$2:$D$201,ROW(A28)*2)</f>
        <v>Mittelstürmer</v>
      </c>
      <c r="F30">
        <f>INDEX(Stürmer!$F$2:$F$201,ROW(A28)*2-1)</f>
        <v>31</v>
      </c>
      <c r="G30" s="5">
        <f>LEFT(INDEX(Stürmer!$H$2:$H$201,ROW(A28)*2-1),4)*1</f>
        <v>42</v>
      </c>
      <c r="H30" s="5">
        <f>LEFT(INDEX(Stürmer!$J$2:$J$201,ROW(A28)*2-1),4)*1</f>
        <v>7.5</v>
      </c>
      <c r="I30" s="5">
        <f>VLOOKUP(Q30,whoscored!$E$2:$Q$500,4,FALSE)</f>
        <v>16</v>
      </c>
      <c r="J30" s="5">
        <f>VLOOKUP(Q30,whoscored!$E$2:$Q$500,5,FALSE)</f>
        <v>1</v>
      </c>
      <c r="K30" s="5">
        <f>VLOOKUP(Q30,whoscored!$E$2:$Q$500,6,FALSE)</f>
        <v>4</v>
      </c>
      <c r="L30" s="5">
        <f>VLOOKUP(Q30,whoscored!$E$2:$Q$500,7,FALSE)</f>
        <v>0</v>
      </c>
      <c r="M30" s="5">
        <f>VLOOKUP(Q30,whoscored!$E$2:$Q$500,8,FALSE)</f>
        <v>2.6</v>
      </c>
      <c r="N30" s="5">
        <f>VLOOKUP(Q30,whoscored!$E$2:$Q$500,9,FALSE)</f>
        <v>62.9</v>
      </c>
      <c r="O30" s="5">
        <f>VLOOKUP(Q30,whoscored!$E$2:$Q$500,10,FALSE)</f>
        <v>4</v>
      </c>
      <c r="P30" s="5">
        <f>VLOOKUP(Q30,whoscored!$E$2:$Q$500,12,FALSE)</f>
        <v>7.14</v>
      </c>
      <c r="Q30" t="s">
        <v>130</v>
      </c>
    </row>
    <row r="31" spans="2:17" x14ac:dyDescent="0.25">
      <c r="B31">
        <v>29</v>
      </c>
      <c r="C31" s="7" t="str">
        <f>INDEX(Stürmer!$D$2:$D$201,ROW(A29)*2-1)</f>
        <v>Raffael</v>
      </c>
      <c r="D31" t="s">
        <v>1117</v>
      </c>
      <c r="E31" t="str">
        <f>INDEX(Stürmer!$D$2:$D$201,ROW(A29)*2)</f>
        <v>Mittelstürmer</v>
      </c>
      <c r="F31">
        <f>INDEX(Stürmer!$F$2:$F$201,ROW(A29)*2-1)</f>
        <v>32</v>
      </c>
      <c r="G31" s="5">
        <f>LEFT(INDEX(Stürmer!$H$2:$H$201,ROW(A29)*2-1),4)*1</f>
        <v>10</v>
      </c>
      <c r="H31" s="5">
        <f>LEFT(INDEX(Stürmer!$J$2:$J$201,ROW(A29)*2-1),4)*1</f>
        <v>7</v>
      </c>
      <c r="I31" s="5">
        <f>VLOOKUP(Q31,whoscored!$E$2:$Q$500,4,FALSE)</f>
        <v>6</v>
      </c>
      <c r="J31" s="5">
        <f>VLOOKUP(Q31,whoscored!$E$2:$Q$500,5,FALSE)</f>
        <v>0</v>
      </c>
      <c r="K31" s="5">
        <f>VLOOKUP(Q31,whoscored!$E$2:$Q$500,6,FALSE)</f>
        <v>1</v>
      </c>
      <c r="L31" s="5">
        <f>VLOOKUP(Q31,whoscored!$E$2:$Q$500,7,FALSE)</f>
        <v>0</v>
      </c>
      <c r="M31" s="5">
        <f>VLOOKUP(Q31,whoscored!$E$2:$Q$500,8,FALSE)</f>
        <v>2.2999999999999998</v>
      </c>
      <c r="N31" s="5">
        <f>VLOOKUP(Q31,whoscored!$E$2:$Q$500,9,FALSE)</f>
        <v>76.099999999999994</v>
      </c>
      <c r="O31" s="5">
        <f>VLOOKUP(Q31,whoscored!$E$2:$Q$500,10,FALSE)</f>
        <v>0.5</v>
      </c>
      <c r="P31" s="5">
        <f>VLOOKUP(Q31,whoscored!$E$2:$Q$500,12,FALSE)</f>
        <v>7.19</v>
      </c>
      <c r="Q31" t="s">
        <v>152</v>
      </c>
    </row>
    <row r="32" spans="2:17" x14ac:dyDescent="0.25">
      <c r="B32">
        <v>30</v>
      </c>
      <c r="C32" s="7" t="str">
        <f>INDEX(Stürmer!$D$2:$D$201,ROW(A30)*2-1)</f>
        <v>Maximilian Philipp</v>
      </c>
      <c r="D32" t="s">
        <v>1117</v>
      </c>
      <c r="E32" t="str">
        <f>INDEX(Stürmer!$D$2:$D$201,ROW(A30)*2)</f>
        <v>Hängende Spitze</v>
      </c>
      <c r="F32">
        <f>INDEX(Stürmer!$F$2:$F$201,ROW(A30)*2-1)</f>
        <v>23</v>
      </c>
      <c r="G32" s="5">
        <f>LEFT(INDEX(Stürmer!$H$2:$H$201,ROW(A30)*2-1),4)*1</f>
        <v>7</v>
      </c>
      <c r="H32" s="5">
        <f>LEFT(INDEX(Stürmer!$J$2:$J$201,ROW(A30)*2-1),4)*1</f>
        <v>7</v>
      </c>
      <c r="I32" s="5">
        <f>VLOOKUP(Q32,whoscored!$E$2:$Q$500,4,FALSE)</f>
        <v>9</v>
      </c>
      <c r="J32" s="5">
        <f>VLOOKUP(Q32,whoscored!$E$2:$Q$500,5,FALSE)</f>
        <v>2</v>
      </c>
      <c r="K32" s="5">
        <f>VLOOKUP(Q32,whoscored!$E$2:$Q$500,6,FALSE)</f>
        <v>5</v>
      </c>
      <c r="L32" s="5">
        <f>VLOOKUP(Q32,whoscored!$E$2:$Q$500,7,FALSE)</f>
        <v>0</v>
      </c>
      <c r="M32" s="5">
        <f>VLOOKUP(Q32,whoscored!$E$2:$Q$500,8,FALSE)</f>
        <v>2.1</v>
      </c>
      <c r="N32" s="5">
        <f>VLOOKUP(Q32,whoscored!$E$2:$Q$500,9,FALSE)</f>
        <v>69.3</v>
      </c>
      <c r="O32" s="5">
        <f>VLOOKUP(Q32,whoscored!$E$2:$Q$500,10,FALSE)</f>
        <v>1.5</v>
      </c>
      <c r="P32" s="5">
        <f>VLOOKUP(Q32,whoscored!$E$2:$Q$500,12,FALSE)</f>
        <v>6.98</v>
      </c>
      <c r="Q32" t="s">
        <v>154</v>
      </c>
    </row>
    <row r="33" spans="2:17" x14ac:dyDescent="0.25">
      <c r="B33">
        <v>31</v>
      </c>
      <c r="C33" s="7" t="str">
        <f>INDEX(Stürmer!$D$2:$D$201,ROW(A31)*2-1)</f>
        <v>Vincenzo Grifo</v>
      </c>
      <c r="D33" t="s">
        <v>1117</v>
      </c>
      <c r="E33" t="str">
        <f>INDEX(Stürmer!$D$2:$D$201,ROW(A31)*2)</f>
        <v>Linksaußen</v>
      </c>
      <c r="F33">
        <f>INDEX(Stürmer!$F$2:$F$201,ROW(A31)*2-1)</f>
        <v>24</v>
      </c>
      <c r="G33" s="5">
        <f>LEFT(INDEX(Stürmer!$H$2:$H$201,ROW(A31)*2-1),4)*1</f>
        <v>7</v>
      </c>
      <c r="H33" s="5">
        <f>LEFT(INDEX(Stürmer!$J$2:$J$201,ROW(A31)*2-1),4)*1</f>
        <v>7</v>
      </c>
      <c r="I33" s="5">
        <f>VLOOKUP(Q33,whoscored!$E$2:$Q$500,4,FALSE)</f>
        <v>6</v>
      </c>
      <c r="J33" s="5">
        <f>VLOOKUP(Q33,whoscored!$E$2:$Q$500,5,FALSE)</f>
        <v>7</v>
      </c>
      <c r="K33" s="5">
        <f>VLOOKUP(Q33,whoscored!$E$2:$Q$500,6,FALSE)</f>
        <v>1</v>
      </c>
      <c r="L33" s="5">
        <f>VLOOKUP(Q33,whoscored!$E$2:$Q$500,7,FALSE)</f>
        <v>0</v>
      </c>
      <c r="M33" s="5">
        <f>VLOOKUP(Q33,whoscored!$E$2:$Q$500,8,FALSE)</f>
        <v>2.8</v>
      </c>
      <c r="N33" s="5">
        <f>VLOOKUP(Q33,whoscored!$E$2:$Q$500,9,FALSE)</f>
        <v>72.900000000000006</v>
      </c>
      <c r="O33" s="5">
        <f>VLOOKUP(Q33,whoscored!$E$2:$Q$500,10,FALSE)</f>
        <v>0.6</v>
      </c>
      <c r="P33" s="5">
        <f>VLOOKUP(Q33,whoscored!$E$2:$Q$500,12,FALSE)</f>
        <v>7.16</v>
      </c>
      <c r="Q33" t="s">
        <v>156</v>
      </c>
    </row>
    <row r="34" spans="2:17" x14ac:dyDescent="0.25">
      <c r="B34">
        <v>32</v>
      </c>
      <c r="C34" s="7" t="str">
        <f>INDEX(Stürmer!$D$2:$D$201,ROW(A32)*2-1)</f>
        <v>Jhon Córdoba</v>
      </c>
      <c r="D34" t="s">
        <v>1117</v>
      </c>
      <c r="E34" t="str">
        <f>INDEX(Stürmer!$D$2:$D$201,ROW(A32)*2)</f>
        <v>Mittelstürmer</v>
      </c>
      <c r="F34">
        <f>INDEX(Stürmer!$F$2:$F$201,ROW(A32)*2-1)</f>
        <v>24</v>
      </c>
      <c r="G34" s="5">
        <f>LEFT(INDEX(Stürmer!$H$2:$H$201,ROW(A32)*2-1),4)*1</f>
        <v>7</v>
      </c>
      <c r="H34" s="5">
        <f>LEFT(INDEX(Stürmer!$J$2:$J$201,ROW(A32)*2-1),4)*1</f>
        <v>7</v>
      </c>
      <c r="I34" s="5">
        <f>VLOOKUP(Q34,whoscored!$E$2:$Q$500,4,FALSE)</f>
        <v>5</v>
      </c>
      <c r="J34" s="5">
        <f>VLOOKUP(Q34,whoscored!$E$2:$Q$500,5,FALSE)</f>
        <v>3</v>
      </c>
      <c r="K34" s="5">
        <f>VLOOKUP(Q34,whoscored!$E$2:$Q$500,6,FALSE)</f>
        <v>8</v>
      </c>
      <c r="L34" s="5">
        <f>VLOOKUP(Q34,whoscored!$E$2:$Q$500,7,FALSE)</f>
        <v>1</v>
      </c>
      <c r="M34" s="5">
        <f>VLOOKUP(Q34,whoscored!$E$2:$Q$500,8,FALSE)</f>
        <v>2.1</v>
      </c>
      <c r="N34" s="5">
        <f>VLOOKUP(Q34,whoscored!$E$2:$Q$500,9,FALSE)</f>
        <v>68.3</v>
      </c>
      <c r="O34" s="5">
        <f>VLOOKUP(Q34,whoscored!$E$2:$Q$500,10,FALSE)</f>
        <v>2.8</v>
      </c>
      <c r="P34" s="5">
        <f>VLOOKUP(Q34,whoscored!$E$2:$Q$500,12,FALSE)</f>
        <v>6.86</v>
      </c>
      <c r="Q34" t="s">
        <v>157</v>
      </c>
    </row>
    <row r="35" spans="2:17" x14ac:dyDescent="0.25">
      <c r="B35">
        <v>33</v>
      </c>
      <c r="C35" s="7" t="str">
        <f>INDEX(Stürmer!$D$2:$D$201,ROW(A33)*2-1)</f>
        <v>André Hahn</v>
      </c>
      <c r="D35" t="s">
        <v>1117</v>
      </c>
      <c r="E35" t="str">
        <f>INDEX(Stürmer!$D$2:$D$201,ROW(A33)*2)</f>
        <v>Mittelstürmer</v>
      </c>
      <c r="F35">
        <f>INDEX(Stürmer!$F$2:$F$201,ROW(A33)*2-1)</f>
        <v>26</v>
      </c>
      <c r="G35" s="5">
        <f>LEFT(INDEX(Stürmer!$H$2:$H$201,ROW(A33)*2-1),4)*1</f>
        <v>8</v>
      </c>
      <c r="H35" s="5">
        <f>LEFT(INDEX(Stürmer!$J$2:$J$201,ROW(A33)*2-1),4)*1</f>
        <v>6</v>
      </c>
      <c r="I35" s="5">
        <f>VLOOKUP(Q35,whoscored!$E$2:$Q$500,4,FALSE)</f>
        <v>3</v>
      </c>
      <c r="J35" s="5">
        <f>VLOOKUP(Q35,whoscored!$E$2:$Q$500,5,FALSE)</f>
        <v>1</v>
      </c>
      <c r="K35" s="5">
        <f>VLOOKUP(Q35,whoscored!$E$2:$Q$500,6,FALSE)</f>
        <v>3</v>
      </c>
      <c r="L35" s="5">
        <f>VLOOKUP(Q35,whoscored!$E$2:$Q$500,7,FALSE)</f>
        <v>0</v>
      </c>
      <c r="M35" s="5">
        <f>VLOOKUP(Q35,whoscored!$E$2:$Q$500,8,FALSE)</f>
        <v>1.1000000000000001</v>
      </c>
      <c r="N35" s="5">
        <f>VLOOKUP(Q35,whoscored!$E$2:$Q$500,9,FALSE)</f>
        <v>59.2</v>
      </c>
      <c r="O35" s="5">
        <f>VLOOKUP(Q35,whoscored!$E$2:$Q$500,10,FALSE)</f>
        <v>2.7</v>
      </c>
      <c r="P35" s="5">
        <f>VLOOKUP(Q35,whoscored!$E$2:$Q$500,12,FALSE)</f>
        <v>6.54</v>
      </c>
      <c r="Q35" t="s">
        <v>158</v>
      </c>
    </row>
    <row r="36" spans="2:17" x14ac:dyDescent="0.25">
      <c r="B36">
        <v>34</v>
      </c>
      <c r="C36" s="7" t="str">
        <f>INDEX(Stürmer!$D$2:$D$201,ROW(A34)*2-1)</f>
        <v>Yussuf Poulsen</v>
      </c>
      <c r="D36" t="s">
        <v>1117</v>
      </c>
      <c r="E36" t="str">
        <f>INDEX(Stürmer!$D$2:$D$201,ROW(A34)*2)</f>
        <v>Mittelstürmer</v>
      </c>
      <c r="F36">
        <f>INDEX(Stürmer!$F$2:$F$201,ROW(A34)*2-1)</f>
        <v>22</v>
      </c>
      <c r="G36" s="5">
        <f>LEFT(INDEX(Stürmer!$H$2:$H$201,ROW(A34)*2-1),4)*1</f>
        <v>6</v>
      </c>
      <c r="H36" s="5">
        <f>LEFT(INDEX(Stürmer!$J$2:$J$201,ROW(A34)*2-1),4)*1</f>
        <v>6</v>
      </c>
      <c r="I36" s="5">
        <f>VLOOKUP(Q36,whoscored!$E$2:$Q$500,4,FALSE)</f>
        <v>4</v>
      </c>
      <c r="J36" s="5">
        <f>VLOOKUP(Q36,whoscored!$E$2:$Q$500,5,FALSE)</f>
        <v>4</v>
      </c>
      <c r="K36" s="5">
        <f>VLOOKUP(Q36,whoscored!$E$2:$Q$500,6,FALSE)</f>
        <v>4</v>
      </c>
      <c r="L36" s="5">
        <f>VLOOKUP(Q36,whoscored!$E$2:$Q$500,7,FALSE)</f>
        <v>0</v>
      </c>
      <c r="M36" s="5">
        <f>VLOOKUP(Q36,whoscored!$E$2:$Q$500,8,FALSE)</f>
        <v>1.6</v>
      </c>
      <c r="N36" s="5">
        <f>VLOOKUP(Q36,whoscored!$E$2:$Q$500,9,FALSE)</f>
        <v>66.5</v>
      </c>
      <c r="O36" s="5">
        <f>VLOOKUP(Q36,whoscored!$E$2:$Q$500,10,FALSE)</f>
        <v>3.9</v>
      </c>
      <c r="P36" s="5">
        <f>VLOOKUP(Q36,whoscored!$E$2:$Q$500,12,FALSE)</f>
        <v>7</v>
      </c>
      <c r="Q36" t="s">
        <v>161</v>
      </c>
    </row>
    <row r="37" spans="2:17" x14ac:dyDescent="0.25">
      <c r="B37">
        <v>36</v>
      </c>
      <c r="C37" s="7" t="str">
        <f>INDEX(Stürmer!$D$2:$D$201,ROW(A36)*2-1)</f>
        <v>Sandro Wagner</v>
      </c>
      <c r="D37" t="s">
        <v>1117</v>
      </c>
      <c r="E37" t="str">
        <f>INDEX(Stürmer!$D$2:$D$201,ROW(A36)*2)</f>
        <v>Mittelstürmer</v>
      </c>
      <c r="F37">
        <f>INDEX(Stürmer!$F$2:$F$201,ROW(A36)*2-1)</f>
        <v>29</v>
      </c>
      <c r="G37" s="5">
        <f>LEFT(INDEX(Stürmer!$H$2:$H$201,ROW(A36)*2-1),4)*1</f>
        <v>5.5</v>
      </c>
      <c r="H37" s="5">
        <f>LEFT(INDEX(Stürmer!$J$2:$J$201,ROW(A36)*2-1),4)*1</f>
        <v>5.5</v>
      </c>
      <c r="I37" s="5">
        <f>VLOOKUP(Q37,whoscored!$E$2:$Q$500,4,FALSE)</f>
        <v>11</v>
      </c>
      <c r="J37" s="5">
        <f>VLOOKUP(Q37,whoscored!$E$2:$Q$500,5,FALSE)</f>
        <v>2</v>
      </c>
      <c r="K37" s="5">
        <f>VLOOKUP(Q37,whoscored!$E$2:$Q$500,6,FALSE)</f>
        <v>3</v>
      </c>
      <c r="L37" s="5">
        <f>VLOOKUP(Q37,whoscored!$E$2:$Q$500,7,FALSE)</f>
        <v>1</v>
      </c>
      <c r="M37" s="5">
        <f>VLOOKUP(Q37,whoscored!$E$2:$Q$500,8,FALSE)</f>
        <v>2.1</v>
      </c>
      <c r="N37" s="5">
        <f>VLOOKUP(Q37,whoscored!$E$2:$Q$500,9,FALSE)</f>
        <v>62.9</v>
      </c>
      <c r="O37" s="5">
        <f>VLOOKUP(Q37,whoscored!$E$2:$Q$500,10,FALSE)</f>
        <v>3.3</v>
      </c>
      <c r="P37" s="5">
        <f>VLOOKUP(Q37,whoscored!$E$2:$Q$500,12,FALSE)</f>
        <v>7.05</v>
      </c>
      <c r="Q37" t="s">
        <v>164</v>
      </c>
    </row>
    <row r="38" spans="2:17" x14ac:dyDescent="0.25">
      <c r="B38">
        <v>37</v>
      </c>
      <c r="C38" s="7" t="str">
        <f>INDEX(Stürmer!$D$2:$D$201,ROW(A37)*2-1)</f>
        <v>Salomon Kalou</v>
      </c>
      <c r="D38" t="s">
        <v>1117</v>
      </c>
      <c r="E38" t="str">
        <f>INDEX(Stürmer!$D$2:$D$201,ROW(A37)*2)</f>
        <v>Linksaußen</v>
      </c>
      <c r="F38">
        <f>INDEX(Stürmer!$F$2:$F$201,ROW(A37)*2-1)</f>
        <v>31</v>
      </c>
      <c r="G38" s="5">
        <f>LEFT(INDEX(Stürmer!$H$2:$H$201,ROW(A37)*2-1),4)*1</f>
        <v>15</v>
      </c>
      <c r="H38" s="5">
        <f>LEFT(INDEX(Stürmer!$J$2:$J$201,ROW(A37)*2-1),4)*1</f>
        <v>5</v>
      </c>
      <c r="I38" s="5">
        <f>VLOOKUP(Q38,whoscored!$E$2:$Q$500,4,FALSE)</f>
        <v>7</v>
      </c>
      <c r="J38" s="5">
        <f>VLOOKUP(Q38,whoscored!$E$2:$Q$500,5,FALSE)</f>
        <v>4</v>
      </c>
      <c r="K38" s="5">
        <f>VLOOKUP(Q38,whoscored!$E$2:$Q$500,6,FALSE)</f>
        <v>1</v>
      </c>
      <c r="L38" s="5">
        <f>VLOOKUP(Q38,whoscored!$E$2:$Q$500,7,FALSE)</f>
        <v>0</v>
      </c>
      <c r="M38" s="5">
        <f>VLOOKUP(Q38,whoscored!$E$2:$Q$500,8,FALSE)</f>
        <v>1.5</v>
      </c>
      <c r="N38" s="5">
        <f>VLOOKUP(Q38,whoscored!$E$2:$Q$500,9,FALSE)</f>
        <v>73</v>
      </c>
      <c r="O38" s="5">
        <f>VLOOKUP(Q38,whoscored!$E$2:$Q$500,10,FALSE)</f>
        <v>1.1000000000000001</v>
      </c>
      <c r="P38" s="5">
        <f>VLOOKUP(Q38,whoscored!$E$2:$Q$500,12,FALSE)</f>
        <v>6.87</v>
      </c>
      <c r="Q38" t="s">
        <v>167</v>
      </c>
    </row>
    <row r="39" spans="2:17" x14ac:dyDescent="0.25">
      <c r="B39">
        <v>38</v>
      </c>
      <c r="C39" s="7" t="str">
        <f>INDEX(Stürmer!$D$2:$D$201,ROW(A38)*2-1)</f>
        <v>Daniel Caligiuri</v>
      </c>
      <c r="D39" t="s">
        <v>1117</v>
      </c>
      <c r="E39" t="str">
        <f>INDEX(Stürmer!$D$2:$D$201,ROW(A38)*2)</f>
        <v>Rechtsaußen</v>
      </c>
      <c r="F39">
        <f>INDEX(Stürmer!$F$2:$F$201,ROW(A38)*2-1)</f>
        <v>29</v>
      </c>
      <c r="G39" s="5">
        <f>LEFT(INDEX(Stürmer!$H$2:$H$201,ROW(A38)*2-1),4)*1</f>
        <v>7.5</v>
      </c>
      <c r="H39" s="5">
        <f>LEFT(INDEX(Stürmer!$J$2:$J$201,ROW(A38)*2-1),4)*1</f>
        <v>5</v>
      </c>
      <c r="I39" s="5">
        <f>VLOOKUP(Q39,whoscored!$E$2:$Q$500,4,FALSE)</f>
        <v>2</v>
      </c>
      <c r="J39" s="5">
        <f>VLOOKUP(Q39,whoscored!$E$2:$Q$500,5,FALSE)</f>
        <v>3</v>
      </c>
      <c r="K39" s="5">
        <f>VLOOKUP(Q39,whoscored!$E$2:$Q$500,6,FALSE)</f>
        <v>0</v>
      </c>
      <c r="L39" s="5">
        <f>VLOOKUP(Q39,whoscored!$E$2:$Q$500,7,FALSE)</f>
        <v>0</v>
      </c>
      <c r="M39" s="5">
        <f>VLOOKUP(Q39,whoscored!$E$2:$Q$500,8,FALSE)</f>
        <v>1.1000000000000001</v>
      </c>
      <c r="N39" s="5">
        <f>VLOOKUP(Q39,whoscored!$E$2:$Q$500,9,FALSE)</f>
        <v>76.099999999999994</v>
      </c>
      <c r="O39" s="5">
        <f>VLOOKUP(Q39,whoscored!$E$2:$Q$500,10,FALSE)</f>
        <v>1.3</v>
      </c>
      <c r="P39" s="5">
        <f>VLOOKUP(Q39,whoscored!$E$2:$Q$500,12,FALSE)</f>
        <v>6.93</v>
      </c>
      <c r="Q39" t="s">
        <v>169</v>
      </c>
    </row>
    <row r="40" spans="2:17" x14ac:dyDescent="0.25">
      <c r="B40">
        <v>39</v>
      </c>
      <c r="C40" s="7" t="str">
        <f>INDEX(Stürmer!$D$2:$D$201,ROW(A39)*2-1)</f>
        <v>Guido Burgstaller</v>
      </c>
      <c r="D40" t="s">
        <v>1117</v>
      </c>
      <c r="E40" t="str">
        <f>INDEX(Stürmer!$D$2:$D$201,ROW(A39)*2)</f>
        <v>Mittelstürmer</v>
      </c>
      <c r="F40">
        <f>INDEX(Stürmer!$F$2:$F$201,ROW(A39)*2-1)</f>
        <v>28</v>
      </c>
      <c r="G40" s="5">
        <f>LEFT(INDEX(Stürmer!$H$2:$H$201,ROW(A39)*2-1),4)*1</f>
        <v>5</v>
      </c>
      <c r="H40" s="5">
        <f>LEFT(INDEX(Stürmer!$J$2:$J$201,ROW(A39)*2-1),4)*1</f>
        <v>5</v>
      </c>
      <c r="I40" s="5">
        <f>VLOOKUP(Q40,whoscored!$E$2:$Q$500,4,FALSE)</f>
        <v>9</v>
      </c>
      <c r="J40" s="5">
        <f>VLOOKUP(Q40,whoscored!$E$2:$Q$500,5,FALSE)</f>
        <v>2</v>
      </c>
      <c r="K40" s="5">
        <f>VLOOKUP(Q40,whoscored!$E$2:$Q$500,6,FALSE)</f>
        <v>1</v>
      </c>
      <c r="L40" s="5">
        <f>VLOOKUP(Q40,whoscored!$E$2:$Q$500,7,FALSE)</f>
        <v>0</v>
      </c>
      <c r="M40" s="5">
        <f>VLOOKUP(Q40,whoscored!$E$2:$Q$500,8,FALSE)</f>
        <v>2.6</v>
      </c>
      <c r="N40" s="5">
        <f>VLOOKUP(Q40,whoscored!$E$2:$Q$500,9,FALSE)</f>
        <v>70.099999999999994</v>
      </c>
      <c r="O40" s="5">
        <f>VLOOKUP(Q40,whoscored!$E$2:$Q$500,10,FALSE)</f>
        <v>1.1000000000000001</v>
      </c>
      <c r="P40" s="5">
        <f>VLOOKUP(Q40,whoscored!$E$2:$Q$500,12,FALSE)</f>
        <v>6.86</v>
      </c>
      <c r="Q40" t="s">
        <v>171</v>
      </c>
    </row>
    <row r="41" spans="2:17" x14ac:dyDescent="0.25">
      <c r="B41">
        <v>40</v>
      </c>
      <c r="C41" s="7" t="str">
        <f>INDEX(Stürmer!$D$2:$D$201,ROW(A40)*2-1)</f>
        <v>Mark Uth</v>
      </c>
      <c r="D41" t="s">
        <v>1117</v>
      </c>
      <c r="E41" t="str">
        <f>INDEX(Stürmer!$D$2:$D$201,ROW(A40)*2)</f>
        <v>Mittelstürmer</v>
      </c>
      <c r="F41">
        <f>INDEX(Stürmer!$F$2:$F$201,ROW(A40)*2-1)</f>
        <v>25</v>
      </c>
      <c r="G41" s="5">
        <f>LEFT(INDEX(Stürmer!$H$2:$H$201,ROW(A40)*2-1),4)*1</f>
        <v>5</v>
      </c>
      <c r="H41" s="5">
        <f>LEFT(INDEX(Stürmer!$J$2:$J$201,ROW(A40)*2-1),4)*1</f>
        <v>5</v>
      </c>
      <c r="I41" s="5">
        <f>VLOOKUP(Q41,whoscored!$E$2:$Q$500,4,FALSE)</f>
        <v>7</v>
      </c>
      <c r="J41" s="5">
        <f>VLOOKUP(Q41,whoscored!$E$2:$Q$500,5,FALSE)</f>
        <v>3</v>
      </c>
      <c r="K41" s="5">
        <f>VLOOKUP(Q41,whoscored!$E$2:$Q$500,6,FALSE)</f>
        <v>4</v>
      </c>
      <c r="L41" s="5">
        <f>VLOOKUP(Q41,whoscored!$E$2:$Q$500,7,FALSE)</f>
        <v>0</v>
      </c>
      <c r="M41" s="5">
        <f>VLOOKUP(Q41,whoscored!$E$2:$Q$500,8,FALSE)</f>
        <v>1.7</v>
      </c>
      <c r="N41" s="5">
        <f>VLOOKUP(Q41,whoscored!$E$2:$Q$500,9,FALSE)</f>
        <v>73.400000000000006</v>
      </c>
      <c r="O41" s="5">
        <f>VLOOKUP(Q41,whoscored!$E$2:$Q$500,10,FALSE)</f>
        <v>0.6</v>
      </c>
      <c r="P41" s="5">
        <f>VLOOKUP(Q41,whoscored!$E$2:$Q$500,12,FALSE)</f>
        <v>6.89</v>
      </c>
      <c r="Q41" t="s">
        <v>173</v>
      </c>
    </row>
    <row r="42" spans="2:17" x14ac:dyDescent="0.25">
      <c r="B42">
        <v>41</v>
      </c>
      <c r="C42" s="7" t="str">
        <f>INDEX(Stürmer!$D$2:$D$201,ROW(A41)*2-1)</f>
        <v>Levin Öztunali</v>
      </c>
      <c r="D42" t="s">
        <v>1117</v>
      </c>
      <c r="E42" t="str">
        <f>INDEX(Stürmer!$D$2:$D$201,ROW(A41)*2)</f>
        <v>Rechtsaußen</v>
      </c>
      <c r="F42">
        <f>INDEX(Stürmer!$F$2:$F$201,ROW(A41)*2-1)</f>
        <v>21</v>
      </c>
      <c r="G42" s="5">
        <f>LEFT(INDEX(Stürmer!$H$2:$H$201,ROW(A41)*2-1),4)*1</f>
        <v>5</v>
      </c>
      <c r="H42" s="5">
        <f>LEFT(INDEX(Stürmer!$J$2:$J$201,ROW(A41)*2-1),4)*1</f>
        <v>5</v>
      </c>
      <c r="I42" s="5">
        <f>VLOOKUP(Q42,whoscored!$E$2:$Q$500,4,FALSE)</f>
        <v>5</v>
      </c>
      <c r="J42" s="5">
        <f>VLOOKUP(Q42,whoscored!$E$2:$Q$500,5,FALSE)</f>
        <v>6</v>
      </c>
      <c r="K42" s="5">
        <f>VLOOKUP(Q42,whoscored!$E$2:$Q$500,6,FALSE)</f>
        <v>1</v>
      </c>
      <c r="L42" s="5">
        <f>VLOOKUP(Q42,whoscored!$E$2:$Q$500,7,FALSE)</f>
        <v>0</v>
      </c>
      <c r="M42" s="5">
        <f>VLOOKUP(Q42,whoscored!$E$2:$Q$500,8,FALSE)</f>
        <v>1</v>
      </c>
      <c r="N42" s="5">
        <f>VLOOKUP(Q42,whoscored!$E$2:$Q$500,9,FALSE)</f>
        <v>61</v>
      </c>
      <c r="O42" s="5">
        <f>VLOOKUP(Q42,whoscored!$E$2:$Q$500,10,FALSE)</f>
        <v>0.6</v>
      </c>
      <c r="P42" s="5">
        <f>VLOOKUP(Q42,whoscored!$E$2:$Q$500,12,FALSE)</f>
        <v>6.79</v>
      </c>
      <c r="Q42" t="s">
        <v>174</v>
      </c>
    </row>
    <row r="43" spans="2:17" x14ac:dyDescent="0.25">
      <c r="B43">
        <v>42</v>
      </c>
      <c r="C43" s="7" t="str">
        <f>INDEX(Stürmer!$D$2:$D$201,ROW(A42)*2-1)</f>
        <v>Jairo Samperio</v>
      </c>
      <c r="D43" t="s">
        <v>1117</v>
      </c>
      <c r="E43" t="str">
        <f>INDEX(Stürmer!$D$2:$D$201,ROW(A42)*2)</f>
        <v>Linksaußen</v>
      </c>
      <c r="F43">
        <f>INDEX(Stürmer!$F$2:$F$201,ROW(A42)*2-1)</f>
        <v>23</v>
      </c>
      <c r="G43" s="5">
        <f>LEFT(INDEX(Stürmer!$H$2:$H$201,ROW(A42)*2-1),4)*1</f>
        <v>6</v>
      </c>
      <c r="H43" s="5">
        <f>LEFT(INDEX(Stürmer!$J$2:$J$201,ROW(A42)*2-1),4)*1</f>
        <v>5</v>
      </c>
      <c r="I43" s="5">
        <f>VLOOKUP(Q43,whoscored!$E$2:$Q$500,4,FALSE)</f>
        <v>2</v>
      </c>
      <c r="J43" s="5">
        <f>VLOOKUP(Q43,whoscored!$E$2:$Q$500,5,FALSE)</f>
        <v>1</v>
      </c>
      <c r="K43" s="5">
        <f>VLOOKUP(Q43,whoscored!$E$2:$Q$500,6,FALSE)</f>
        <v>5</v>
      </c>
      <c r="L43" s="5">
        <f>VLOOKUP(Q43,whoscored!$E$2:$Q$500,7,FALSE)</f>
        <v>0</v>
      </c>
      <c r="M43" s="5">
        <f>VLOOKUP(Q43,whoscored!$E$2:$Q$500,8,FALSE)</f>
        <v>1.6</v>
      </c>
      <c r="N43" s="5">
        <f>VLOOKUP(Q43,whoscored!$E$2:$Q$500,9,FALSE)</f>
        <v>62.8</v>
      </c>
      <c r="O43" s="5">
        <f>VLOOKUP(Q43,whoscored!$E$2:$Q$500,10,FALSE)</f>
        <v>0.6</v>
      </c>
      <c r="P43" s="5">
        <f>VLOOKUP(Q43,whoscored!$E$2:$Q$500,12,FALSE)</f>
        <v>6.45</v>
      </c>
      <c r="Q43" t="s">
        <v>175</v>
      </c>
    </row>
    <row r="44" spans="2:17" x14ac:dyDescent="0.25">
      <c r="B44">
        <v>43</v>
      </c>
      <c r="C44" s="7" t="str">
        <f>INDEX(Stürmer!$D$2:$D$201,ROW(A43)*2-1)</f>
        <v>Emre Mor</v>
      </c>
      <c r="D44" t="s">
        <v>1117</v>
      </c>
      <c r="E44" t="str">
        <f>INDEX(Stürmer!$D$2:$D$201,ROW(A43)*2)</f>
        <v>Rechtsaußen</v>
      </c>
      <c r="F44">
        <f>INDEX(Stürmer!$F$2:$F$201,ROW(A43)*2-1)</f>
        <v>19</v>
      </c>
      <c r="G44" s="5">
        <f>LEFT(INDEX(Stürmer!$H$2:$H$201,ROW(A43)*2-1),4)*1</f>
        <v>5</v>
      </c>
      <c r="H44" s="5">
        <f>LEFT(INDEX(Stürmer!$J$2:$J$201,ROW(A43)*2-1),4)*1</f>
        <v>5</v>
      </c>
      <c r="I44" s="5">
        <f>VLOOKUP(Q44,whoscored!$E$2:$Q$500,4,FALSE)</f>
        <v>1</v>
      </c>
      <c r="J44" s="5">
        <f>VLOOKUP(Q44,whoscored!$E$2:$Q$500,5,FALSE)</f>
        <v>2</v>
      </c>
      <c r="K44" s="5">
        <f>VLOOKUP(Q44,whoscored!$E$2:$Q$500,6,FALSE)</f>
        <v>0</v>
      </c>
      <c r="L44" s="5">
        <f>VLOOKUP(Q44,whoscored!$E$2:$Q$500,7,FALSE)</f>
        <v>1</v>
      </c>
      <c r="M44" s="5">
        <f>VLOOKUP(Q44,whoscored!$E$2:$Q$500,8,FALSE)</f>
        <v>0.8</v>
      </c>
      <c r="N44" s="5">
        <f>VLOOKUP(Q44,whoscored!$E$2:$Q$500,9,FALSE)</f>
        <v>75</v>
      </c>
      <c r="O44" s="5">
        <f>VLOOKUP(Q44,whoscored!$E$2:$Q$500,10,FALSE)</f>
        <v>0.3</v>
      </c>
      <c r="P44" s="5">
        <f>VLOOKUP(Q44,whoscored!$E$2:$Q$500,12,FALSE)</f>
        <v>6.71</v>
      </c>
      <c r="Q44" t="s">
        <v>176</v>
      </c>
    </row>
    <row r="45" spans="2:17" x14ac:dyDescent="0.25">
      <c r="B45">
        <v>44</v>
      </c>
      <c r="C45" s="7" t="str">
        <f>INDEX(Stürmer!$D$2:$D$201,ROW(A44)*2-1)</f>
        <v>Jakub Blaszczykowski</v>
      </c>
      <c r="D45" t="s">
        <v>1117</v>
      </c>
      <c r="E45" t="str">
        <f>INDEX(Stürmer!$D$2:$D$201,ROW(A44)*2)</f>
        <v>Rechtsaußen</v>
      </c>
      <c r="F45">
        <f>INDEX(Stürmer!$F$2:$F$201,ROW(A44)*2-1)</f>
        <v>31</v>
      </c>
      <c r="G45" s="5">
        <f>LEFT(INDEX(Stürmer!$H$2:$H$201,ROW(A44)*2-1),4)*1</f>
        <v>18</v>
      </c>
      <c r="H45" s="5">
        <f>LEFT(INDEX(Stürmer!$J$2:$J$201,ROW(A44)*2-1),4)*1</f>
        <v>4.5</v>
      </c>
      <c r="I45" s="5">
        <f>VLOOKUP(Q45,whoscored!$E$2:$Q$500,4,FALSE)</f>
        <v>0</v>
      </c>
      <c r="J45" s="5">
        <f>VLOOKUP(Q45,whoscored!$E$2:$Q$500,5,FALSE)</f>
        <v>1</v>
      </c>
      <c r="K45" s="5">
        <f>VLOOKUP(Q45,whoscored!$E$2:$Q$500,6,FALSE)</f>
        <v>2</v>
      </c>
      <c r="L45" s="5">
        <f>VLOOKUP(Q45,whoscored!$E$2:$Q$500,7,FALSE)</f>
        <v>0</v>
      </c>
      <c r="M45" s="5">
        <f>VLOOKUP(Q45,whoscored!$E$2:$Q$500,8,FALSE)</f>
        <v>0.4</v>
      </c>
      <c r="N45" s="5">
        <f>VLOOKUP(Q45,whoscored!$E$2:$Q$500,9,FALSE)</f>
        <v>77.2</v>
      </c>
      <c r="O45" s="5">
        <f>VLOOKUP(Q45,whoscored!$E$2:$Q$500,10,FALSE)</f>
        <v>0.5</v>
      </c>
      <c r="P45" s="5">
        <f>VLOOKUP(Q45,whoscored!$E$2:$Q$500,12,FALSE)</f>
        <v>6.72</v>
      </c>
      <c r="Q45" t="s">
        <v>177</v>
      </c>
    </row>
    <row r="46" spans="2:17" x14ac:dyDescent="0.25">
      <c r="B46">
        <v>45</v>
      </c>
      <c r="C46" s="7" t="str">
        <f>INDEX(Stürmer!$D$2:$D$201,ROW(A45)*2-1)</f>
        <v>Nicolai Müller</v>
      </c>
      <c r="D46" t="s">
        <v>1117</v>
      </c>
      <c r="E46" t="str">
        <f>INDEX(Stürmer!$D$2:$D$201,ROW(A45)*2)</f>
        <v>Rechtsaußen</v>
      </c>
      <c r="F46">
        <f>INDEX(Stürmer!$F$2:$F$201,ROW(A45)*2-1)</f>
        <v>29</v>
      </c>
      <c r="G46" s="5">
        <f>LEFT(INDEX(Stürmer!$H$2:$H$201,ROW(A45)*2-1),4)*1</f>
        <v>7</v>
      </c>
      <c r="H46" s="5">
        <f>LEFT(INDEX(Stürmer!$J$2:$J$201,ROW(A45)*2-1),4)*1</f>
        <v>4.5</v>
      </c>
      <c r="I46" s="5">
        <f>VLOOKUP(Q46,whoscored!$E$2:$Q$500,4,FALSE)</f>
        <v>5</v>
      </c>
      <c r="J46" s="5">
        <f>VLOOKUP(Q46,whoscored!$E$2:$Q$500,5,FALSE)</f>
        <v>6</v>
      </c>
      <c r="K46" s="5">
        <f>VLOOKUP(Q46,whoscored!$E$2:$Q$500,6,FALSE)</f>
        <v>4</v>
      </c>
      <c r="L46" s="5">
        <f>VLOOKUP(Q46,whoscored!$E$2:$Q$500,7,FALSE)</f>
        <v>0</v>
      </c>
      <c r="M46" s="5">
        <f>VLOOKUP(Q46,whoscored!$E$2:$Q$500,8,FALSE)</f>
        <v>1.8</v>
      </c>
      <c r="N46" s="5">
        <f>VLOOKUP(Q46,whoscored!$E$2:$Q$500,9,FALSE)</f>
        <v>62.4</v>
      </c>
      <c r="O46" s="5">
        <f>VLOOKUP(Q46,whoscored!$E$2:$Q$500,10,FALSE)</f>
        <v>1.2</v>
      </c>
      <c r="P46" s="5">
        <f>VLOOKUP(Q46,whoscored!$E$2:$Q$500,12,FALSE)</f>
        <v>6.95</v>
      </c>
      <c r="Q46" t="s">
        <v>180</v>
      </c>
    </row>
    <row r="47" spans="2:17" x14ac:dyDescent="0.25">
      <c r="B47">
        <v>46</v>
      </c>
      <c r="C47" s="7" t="str">
        <f>INDEX(Stürmer!$D$2:$D$201,ROW(A46)*2-1)</f>
        <v>Raúl Bobadilla</v>
      </c>
      <c r="D47" t="s">
        <v>1117</v>
      </c>
      <c r="E47" t="str">
        <f>INDEX(Stürmer!$D$2:$D$201,ROW(A46)*2)</f>
        <v>Mittelstürmer</v>
      </c>
      <c r="F47">
        <f>INDEX(Stürmer!$F$2:$F$201,ROW(A46)*2-1)</f>
        <v>29</v>
      </c>
      <c r="G47" s="5">
        <f>LEFT(INDEX(Stürmer!$H$2:$H$201,ROW(A46)*2-1),4)*1</f>
        <v>5.5</v>
      </c>
      <c r="H47" s="5">
        <f>LEFT(INDEX(Stürmer!$J$2:$J$201,ROW(A46)*2-1),4)*1</f>
        <v>4.5</v>
      </c>
      <c r="I47" s="5">
        <f>VLOOKUP(Q47,whoscored!$E$2:$Q$500,4,FALSE)</f>
        <v>4</v>
      </c>
      <c r="J47" s="5">
        <f>VLOOKUP(Q47,whoscored!$E$2:$Q$500,5,FALSE)</f>
        <v>1</v>
      </c>
      <c r="K47" s="5">
        <f>VLOOKUP(Q47,whoscored!$E$2:$Q$500,6,FALSE)</f>
        <v>1</v>
      </c>
      <c r="L47" s="5">
        <f>VLOOKUP(Q47,whoscored!$E$2:$Q$500,7,FALSE)</f>
        <v>0</v>
      </c>
      <c r="M47" s="5">
        <f>VLOOKUP(Q47,whoscored!$E$2:$Q$500,8,FALSE)</f>
        <v>1.9</v>
      </c>
      <c r="N47" s="5">
        <f>VLOOKUP(Q47,whoscored!$E$2:$Q$500,9,FALSE)</f>
        <v>72.099999999999994</v>
      </c>
      <c r="O47" s="5">
        <f>VLOOKUP(Q47,whoscored!$E$2:$Q$500,10,FALSE)</f>
        <v>0.9</v>
      </c>
      <c r="P47" s="5">
        <f>VLOOKUP(Q47,whoscored!$E$2:$Q$500,12,FALSE)</f>
        <v>6.7</v>
      </c>
      <c r="Q47" t="s">
        <v>181</v>
      </c>
    </row>
    <row r="48" spans="2:17" x14ac:dyDescent="0.25">
      <c r="B48">
        <v>47</v>
      </c>
      <c r="C48" s="7" t="str">
        <f>INDEX(Stürmer!$D$2:$D$201,ROW(A47)*2-1)</f>
        <v>Alfred Finnbogason</v>
      </c>
      <c r="D48" t="s">
        <v>1117</v>
      </c>
      <c r="E48" t="str">
        <f>INDEX(Stürmer!$D$2:$D$201,ROW(A47)*2)</f>
        <v>Mittelstürmer</v>
      </c>
      <c r="F48">
        <f>INDEX(Stürmer!$F$2:$F$201,ROW(A47)*2-1)</f>
        <v>28</v>
      </c>
      <c r="G48" s="5">
        <f>LEFT(INDEX(Stürmer!$H$2:$H$201,ROW(A47)*2-1),4)*1</f>
        <v>9</v>
      </c>
      <c r="H48" s="5">
        <f>LEFT(INDEX(Stürmer!$J$2:$J$201,ROW(A47)*2-1),4)*1</f>
        <v>4.5</v>
      </c>
      <c r="I48" s="5">
        <f>VLOOKUP(Q48,whoscored!$E$2:$Q$500,4,FALSE)</f>
        <v>3</v>
      </c>
      <c r="J48" s="5">
        <f>VLOOKUP(Q48,whoscored!$E$2:$Q$500,5,FALSE)</f>
        <v>1</v>
      </c>
      <c r="K48" s="5">
        <f>VLOOKUP(Q48,whoscored!$E$2:$Q$500,6,FALSE)</f>
        <v>1</v>
      </c>
      <c r="L48" s="5">
        <f>VLOOKUP(Q48,whoscored!$E$2:$Q$500,7,FALSE)</f>
        <v>1</v>
      </c>
      <c r="M48" s="5">
        <f>VLOOKUP(Q48,whoscored!$E$2:$Q$500,8,FALSE)</f>
        <v>1.8</v>
      </c>
      <c r="N48" s="5">
        <f>VLOOKUP(Q48,whoscored!$E$2:$Q$500,9,FALSE)</f>
        <v>67.3</v>
      </c>
      <c r="O48" s="5">
        <f>VLOOKUP(Q48,whoscored!$E$2:$Q$500,10,FALSE)</f>
        <v>1.8</v>
      </c>
      <c r="P48" s="5">
        <f>VLOOKUP(Q48,whoscored!$E$2:$Q$500,12,FALSE)</f>
        <v>6.71</v>
      </c>
      <c r="Q48" t="s">
        <v>182</v>
      </c>
    </row>
    <row r="49" spans="2:17" x14ac:dyDescent="0.25">
      <c r="B49">
        <v>48</v>
      </c>
      <c r="C49" s="7" t="str">
        <f>INDEX(Stürmer!$D$2:$D$201,ROW(A48)*2-1)</f>
        <v>Yoshinori Muto</v>
      </c>
      <c r="D49" t="s">
        <v>1117</v>
      </c>
      <c r="E49" t="str">
        <f>INDEX(Stürmer!$D$2:$D$201,ROW(A48)*2)</f>
        <v>Mittelstürmer</v>
      </c>
      <c r="F49">
        <f>INDEX(Stürmer!$F$2:$F$201,ROW(A48)*2-1)</f>
        <v>24</v>
      </c>
      <c r="G49" s="5">
        <f>LEFT(INDEX(Stürmer!$H$2:$H$201,ROW(A48)*2-1),4)*1</f>
        <v>5.5</v>
      </c>
      <c r="H49" s="5">
        <f>LEFT(INDEX(Stürmer!$J$2:$J$201,ROW(A48)*2-1),4)*1</f>
        <v>4.5</v>
      </c>
      <c r="I49" s="5">
        <f>VLOOKUP(Q49,whoscored!$E$2:$Q$500,4,FALSE)</f>
        <v>5</v>
      </c>
      <c r="J49" s="5">
        <f>VLOOKUP(Q49,whoscored!$E$2:$Q$500,5,FALSE)</f>
        <v>0</v>
      </c>
      <c r="K49" s="5">
        <f>VLOOKUP(Q49,whoscored!$E$2:$Q$500,6,FALSE)</f>
        <v>3</v>
      </c>
      <c r="L49" s="5">
        <f>VLOOKUP(Q49,whoscored!$E$2:$Q$500,7,FALSE)</f>
        <v>0</v>
      </c>
      <c r="M49" s="5">
        <f>VLOOKUP(Q49,whoscored!$E$2:$Q$500,8,FALSE)</f>
        <v>1</v>
      </c>
      <c r="N49" s="5">
        <f>VLOOKUP(Q49,whoscored!$E$2:$Q$500,9,FALSE)</f>
        <v>63.1</v>
      </c>
      <c r="O49" s="5">
        <f>VLOOKUP(Q49,whoscored!$E$2:$Q$500,10,FALSE)</f>
        <v>1</v>
      </c>
      <c r="P49" s="5">
        <f>VLOOKUP(Q49,whoscored!$E$2:$Q$500,12,FALSE)</f>
        <v>6.54</v>
      </c>
      <c r="Q49" t="s">
        <v>183</v>
      </c>
    </row>
    <row r="50" spans="2:17" x14ac:dyDescent="0.25">
      <c r="B50">
        <v>49</v>
      </c>
      <c r="C50" s="7" t="str">
        <f>INDEX(Stürmer!$D$2:$D$201,ROW(A49)*2-1)</f>
        <v>Admir Mehmedi</v>
      </c>
      <c r="D50" t="s">
        <v>1117</v>
      </c>
      <c r="E50" t="str">
        <f>INDEX(Stürmer!$D$2:$D$201,ROW(A49)*2)</f>
        <v>Linksaußen</v>
      </c>
      <c r="F50">
        <f>INDEX(Stürmer!$F$2:$F$201,ROW(A49)*2-1)</f>
        <v>26</v>
      </c>
      <c r="G50" s="5">
        <f>LEFT(INDEX(Stürmer!$H$2:$H$201,ROW(A49)*2-1),4)*1</f>
        <v>7</v>
      </c>
      <c r="H50" s="5">
        <f>LEFT(INDEX(Stürmer!$J$2:$J$201,ROW(A49)*2-1),4)*1</f>
        <v>4</v>
      </c>
      <c r="I50" s="5">
        <f>VLOOKUP(Q50,whoscored!$E$2:$Q$500,4,FALSE)</f>
        <v>3</v>
      </c>
      <c r="J50" s="5">
        <f>VLOOKUP(Q50,whoscored!$E$2:$Q$500,5,FALSE)</f>
        <v>0</v>
      </c>
      <c r="K50" s="5">
        <f>VLOOKUP(Q50,whoscored!$E$2:$Q$500,6,FALSE)</f>
        <v>1</v>
      </c>
      <c r="L50" s="5">
        <f>VLOOKUP(Q50,whoscored!$E$2:$Q$500,7,FALSE)</f>
        <v>0</v>
      </c>
      <c r="M50" s="5">
        <f>VLOOKUP(Q50,whoscored!$E$2:$Q$500,8,FALSE)</f>
        <v>0.7</v>
      </c>
      <c r="N50" s="5">
        <f>VLOOKUP(Q50,whoscored!$E$2:$Q$500,9,FALSE)</f>
        <v>75.599999999999994</v>
      </c>
      <c r="O50" s="5">
        <f>VLOOKUP(Q50,whoscored!$E$2:$Q$500,10,FALSE)</f>
        <v>1.1000000000000001</v>
      </c>
      <c r="P50" s="5">
        <f>VLOOKUP(Q50,whoscored!$E$2:$Q$500,12,FALSE)</f>
        <v>6.52</v>
      </c>
      <c r="Q50" t="s">
        <v>184</v>
      </c>
    </row>
    <row r="51" spans="2:17" x14ac:dyDescent="0.25">
      <c r="B51">
        <v>50</v>
      </c>
      <c r="C51" s="7" t="str">
        <f>INDEX(Stürmer!$D$2:$D$201,ROW(A50)*2-1)</f>
        <v>Jonathan Schmid</v>
      </c>
      <c r="D51" t="s">
        <v>1117</v>
      </c>
      <c r="E51" t="str">
        <f>INDEX(Stürmer!$D$2:$D$201,ROW(A50)*2)</f>
        <v>Rechtsaußen</v>
      </c>
      <c r="F51">
        <f>INDEX(Stürmer!$F$2:$F$201,ROW(A50)*2-1)</f>
        <v>26</v>
      </c>
      <c r="G51" s="5">
        <f>LEFT(INDEX(Stürmer!$H$2:$H$201,ROW(A50)*2-1),4)*1</f>
        <v>5</v>
      </c>
      <c r="H51" s="5">
        <f>LEFT(INDEX(Stürmer!$J$2:$J$201,ROW(A50)*2-1),4)*1</f>
        <v>4</v>
      </c>
      <c r="I51" s="5">
        <f>VLOOKUP(Q51,whoscored!$E$2:$Q$500,4,FALSE)</f>
        <v>1</v>
      </c>
      <c r="J51" s="5">
        <f>VLOOKUP(Q51,whoscored!$E$2:$Q$500,5,FALSE)</f>
        <v>3</v>
      </c>
      <c r="K51" s="5">
        <f>VLOOKUP(Q51,whoscored!$E$2:$Q$500,6,FALSE)</f>
        <v>1</v>
      </c>
      <c r="L51" s="5">
        <f>VLOOKUP(Q51,whoscored!$E$2:$Q$500,7,FALSE)</f>
        <v>0</v>
      </c>
      <c r="M51" s="5">
        <f>VLOOKUP(Q51,whoscored!$E$2:$Q$500,8,FALSE)</f>
        <v>0.9</v>
      </c>
      <c r="N51" s="5">
        <f>VLOOKUP(Q51,whoscored!$E$2:$Q$500,9,FALSE)</f>
        <v>69.900000000000006</v>
      </c>
      <c r="O51" s="5">
        <f>VLOOKUP(Q51,whoscored!$E$2:$Q$500,10,FALSE)</f>
        <v>1</v>
      </c>
      <c r="P51" s="5">
        <f>VLOOKUP(Q51,whoscored!$E$2:$Q$500,12,FALSE)</f>
        <v>6.62</v>
      </c>
      <c r="Q51" t="s">
        <v>186</v>
      </c>
    </row>
    <row r="52" spans="2:17" x14ac:dyDescent="0.25">
      <c r="B52">
        <v>51</v>
      </c>
      <c r="C52" s="7" t="str">
        <f>INDEX(Stürmer!$D$2:$D$201,ROW(A51)*2-1)</f>
        <v>Josip Drmic</v>
      </c>
      <c r="D52" t="s">
        <v>1117</v>
      </c>
      <c r="E52" t="str">
        <f>INDEX(Stürmer!$D$2:$D$201,ROW(A51)*2)</f>
        <v>Mittelstürmer</v>
      </c>
      <c r="F52">
        <f>INDEX(Stürmer!$F$2:$F$201,ROW(A51)*2-1)</f>
        <v>24</v>
      </c>
      <c r="G52" s="5">
        <f>LEFT(INDEX(Stürmer!$H$2:$H$201,ROW(A51)*2-1),4)*1</f>
        <v>12</v>
      </c>
      <c r="H52" s="5">
        <f>LEFT(INDEX(Stürmer!$J$2:$J$201,ROW(A51)*2-1),4)*1</f>
        <v>4</v>
      </c>
      <c r="I52" s="5">
        <f>VLOOKUP(Q52,whoscored!$E$2:$Q$500,4,FALSE)</f>
        <v>0</v>
      </c>
      <c r="J52" s="5">
        <f>VLOOKUP(Q52,whoscored!$E$2:$Q$500,5,FALSE)</f>
        <v>0</v>
      </c>
      <c r="K52" s="5">
        <f>VLOOKUP(Q52,whoscored!$E$2:$Q$500,6,FALSE)</f>
        <v>0</v>
      </c>
      <c r="L52" s="5">
        <f>VLOOKUP(Q52,whoscored!$E$2:$Q$500,7,FALSE)</f>
        <v>0</v>
      </c>
      <c r="M52" s="5">
        <f>VLOOKUP(Q52,whoscored!$E$2:$Q$500,8,FALSE)</f>
        <v>0.8</v>
      </c>
      <c r="N52" s="5">
        <f>VLOOKUP(Q52,whoscored!$E$2:$Q$500,9,FALSE)</f>
        <v>63.9</v>
      </c>
      <c r="O52" s="5">
        <f>VLOOKUP(Q52,whoscored!$E$2:$Q$500,10,FALSE)</f>
        <v>1.7</v>
      </c>
      <c r="P52" s="5">
        <f>VLOOKUP(Q52,whoscored!$E$2:$Q$500,12,FALSE)</f>
        <v>6.16</v>
      </c>
      <c r="Q52" t="s">
        <v>187</v>
      </c>
    </row>
    <row r="53" spans="2:17" x14ac:dyDescent="0.25">
      <c r="B53">
        <v>52</v>
      </c>
      <c r="C53" s="7" t="str">
        <f>INDEX(Stürmer!$D$2:$D$201,ROW(A52)*2-1)</f>
        <v>Nils Petersen</v>
      </c>
      <c r="D53" t="s">
        <v>1117</v>
      </c>
      <c r="E53" t="str">
        <f>INDEX(Stürmer!$D$2:$D$201,ROW(A52)*2)</f>
        <v>Mittelstürmer</v>
      </c>
      <c r="F53">
        <f>INDEX(Stürmer!$F$2:$F$201,ROW(A52)*2-1)</f>
        <v>28</v>
      </c>
      <c r="G53" s="5">
        <f>LEFT(INDEX(Stürmer!$H$2:$H$201,ROW(A52)*2-1),4)*1</f>
        <v>6</v>
      </c>
      <c r="H53" s="5">
        <f>LEFT(INDEX(Stürmer!$J$2:$J$201,ROW(A52)*2-1),4)*1</f>
        <v>3.5</v>
      </c>
      <c r="I53" s="5">
        <f>VLOOKUP(Q53,whoscored!$E$2:$Q$500,4,FALSE)</f>
        <v>9</v>
      </c>
      <c r="J53" s="5">
        <f>VLOOKUP(Q53,whoscored!$E$2:$Q$500,5,FALSE)</f>
        <v>4</v>
      </c>
      <c r="K53" s="5">
        <f>VLOOKUP(Q53,whoscored!$E$2:$Q$500,6,FALSE)</f>
        <v>0</v>
      </c>
      <c r="L53" s="5">
        <f>VLOOKUP(Q53,whoscored!$E$2:$Q$500,7,FALSE)</f>
        <v>0</v>
      </c>
      <c r="M53" s="5">
        <f>VLOOKUP(Q53,whoscored!$E$2:$Q$500,8,FALSE)</f>
        <v>1.5</v>
      </c>
      <c r="N53" s="5">
        <f>VLOOKUP(Q53,whoscored!$E$2:$Q$500,9,FALSE)</f>
        <v>56.6</v>
      </c>
      <c r="O53" s="5">
        <f>VLOOKUP(Q53,whoscored!$E$2:$Q$500,10,FALSE)</f>
        <v>3.3</v>
      </c>
      <c r="P53" s="5">
        <f>VLOOKUP(Q53,whoscored!$E$2:$Q$500,12,FALSE)</f>
        <v>6.69</v>
      </c>
      <c r="Q53" t="s">
        <v>188</v>
      </c>
    </row>
    <row r="54" spans="2:17" x14ac:dyDescent="0.25">
      <c r="B54">
        <v>53</v>
      </c>
      <c r="C54" s="7" t="str">
        <f>INDEX(Stürmer!$D$2:$D$201,ROW(A53)*2-1)</f>
        <v>Bobby Wood</v>
      </c>
      <c r="D54" t="s">
        <v>1117</v>
      </c>
      <c r="E54" t="str">
        <f>INDEX(Stürmer!$D$2:$D$201,ROW(A53)*2)</f>
        <v>Mittelstürmer</v>
      </c>
      <c r="F54">
        <f>INDEX(Stürmer!$F$2:$F$201,ROW(A53)*2-1)</f>
        <v>24</v>
      </c>
      <c r="G54" s="5">
        <f>LEFT(INDEX(Stürmer!$H$2:$H$201,ROW(A53)*2-1),4)*1</f>
        <v>3.5</v>
      </c>
      <c r="H54" s="5">
        <f>LEFT(INDEX(Stürmer!$J$2:$J$201,ROW(A53)*2-1),4)*1</f>
        <v>3.5</v>
      </c>
      <c r="I54" s="5">
        <f>VLOOKUP(Q54,whoscored!$E$2:$Q$500,4,FALSE)</f>
        <v>5</v>
      </c>
      <c r="J54" s="5">
        <f>VLOOKUP(Q54,whoscored!$E$2:$Q$500,5,FALSE)</f>
        <v>2</v>
      </c>
      <c r="K54" s="5">
        <f>VLOOKUP(Q54,whoscored!$E$2:$Q$500,6,FALSE)</f>
        <v>1</v>
      </c>
      <c r="L54" s="5">
        <f>VLOOKUP(Q54,whoscored!$E$2:$Q$500,7,FALSE)</f>
        <v>1</v>
      </c>
      <c r="M54" s="5">
        <f>VLOOKUP(Q54,whoscored!$E$2:$Q$500,8,FALSE)</f>
        <v>1.4</v>
      </c>
      <c r="N54" s="5">
        <f>VLOOKUP(Q54,whoscored!$E$2:$Q$500,9,FALSE)</f>
        <v>62.2</v>
      </c>
      <c r="O54" s="5">
        <f>VLOOKUP(Q54,whoscored!$E$2:$Q$500,10,FALSE)</f>
        <v>3.7</v>
      </c>
      <c r="P54" s="5">
        <f>VLOOKUP(Q54,whoscored!$E$2:$Q$500,12,FALSE)</f>
        <v>6.7</v>
      </c>
      <c r="Q54" t="s">
        <v>190</v>
      </c>
    </row>
    <row r="55" spans="2:17" x14ac:dyDescent="0.25">
      <c r="B55">
        <v>54</v>
      </c>
      <c r="C55" s="7" t="str">
        <f>INDEX(Stürmer!$D$2:$D$201,ROW(A54)*2-1)</f>
        <v>Pablo de Blasis</v>
      </c>
      <c r="D55" t="s">
        <v>1117</v>
      </c>
      <c r="E55" t="str">
        <f>INDEX(Stürmer!$D$2:$D$201,ROW(A54)*2)</f>
        <v>Linksaußen</v>
      </c>
      <c r="F55">
        <f>INDEX(Stürmer!$F$2:$F$201,ROW(A54)*2-1)</f>
        <v>29</v>
      </c>
      <c r="G55" s="5">
        <f>LEFT(INDEX(Stürmer!$H$2:$H$201,ROW(A54)*2-1),4)*1</f>
        <v>3.5</v>
      </c>
      <c r="H55" s="5">
        <f>LEFT(INDEX(Stürmer!$J$2:$J$201,ROW(A54)*2-1),4)*1</f>
        <v>3.5</v>
      </c>
      <c r="I55" s="5">
        <f>VLOOKUP(Q55,whoscored!$E$2:$Q$500,4,FALSE)</f>
        <v>5</v>
      </c>
      <c r="J55" s="5">
        <f>VLOOKUP(Q55,whoscored!$E$2:$Q$500,5,FALSE)</f>
        <v>4</v>
      </c>
      <c r="K55" s="5">
        <f>VLOOKUP(Q55,whoscored!$E$2:$Q$500,6,FALSE)</f>
        <v>5</v>
      </c>
      <c r="L55" s="5">
        <f>VLOOKUP(Q55,whoscored!$E$2:$Q$500,7,FALSE)</f>
        <v>0</v>
      </c>
      <c r="M55" s="5">
        <f>VLOOKUP(Q55,whoscored!$E$2:$Q$500,8,FALSE)</f>
        <v>1.1000000000000001</v>
      </c>
      <c r="N55" s="5">
        <f>VLOOKUP(Q55,whoscored!$E$2:$Q$500,9,FALSE)</f>
        <v>66.5</v>
      </c>
      <c r="O55" s="5">
        <f>VLOOKUP(Q55,whoscored!$E$2:$Q$500,10,FALSE)</f>
        <v>1</v>
      </c>
      <c r="P55" s="5">
        <f>VLOOKUP(Q55,whoscored!$E$2:$Q$500,12,FALSE)</f>
        <v>6.59</v>
      </c>
      <c r="Q55" t="s">
        <v>192</v>
      </c>
    </row>
    <row r="56" spans="2:17" x14ac:dyDescent="0.25">
      <c r="B56">
        <v>55</v>
      </c>
      <c r="C56" s="7" t="str">
        <f>INDEX(Stürmer!$D$2:$D$201,ROW(A55)*2-1)</f>
        <v>Yuya Osako</v>
      </c>
      <c r="D56" t="s">
        <v>1117</v>
      </c>
      <c r="E56" t="str">
        <f>INDEX(Stürmer!$D$2:$D$201,ROW(A55)*2)</f>
        <v>Hängende Spitze</v>
      </c>
      <c r="F56">
        <f>INDEX(Stürmer!$F$2:$F$201,ROW(A55)*2-1)</f>
        <v>26</v>
      </c>
      <c r="G56" s="5">
        <f>LEFT(INDEX(Stürmer!$H$2:$H$201,ROW(A55)*2-1),4)*1</f>
        <v>3.5</v>
      </c>
      <c r="H56" s="5">
        <f>LEFT(INDEX(Stürmer!$J$2:$J$201,ROW(A55)*2-1),4)*1</f>
        <v>3.5</v>
      </c>
      <c r="I56" s="5">
        <f>VLOOKUP(Q56,whoscored!$E$2:$Q$500,4,FALSE)</f>
        <v>6</v>
      </c>
      <c r="J56" s="5">
        <f>VLOOKUP(Q56,whoscored!$E$2:$Q$500,5,FALSE)</f>
        <v>5</v>
      </c>
      <c r="K56" s="5">
        <f>VLOOKUP(Q56,whoscored!$E$2:$Q$500,6,FALSE)</f>
        <v>4</v>
      </c>
      <c r="L56" s="5">
        <f>VLOOKUP(Q56,whoscored!$E$2:$Q$500,7,FALSE)</f>
        <v>0</v>
      </c>
      <c r="M56" s="5">
        <f>VLOOKUP(Q56,whoscored!$E$2:$Q$500,8,FALSE)</f>
        <v>1.4</v>
      </c>
      <c r="N56" s="5">
        <f>VLOOKUP(Q56,whoscored!$E$2:$Q$500,9,FALSE)</f>
        <v>70.599999999999994</v>
      </c>
      <c r="O56" s="5">
        <f>VLOOKUP(Q56,whoscored!$E$2:$Q$500,10,FALSE)</f>
        <v>1.2</v>
      </c>
      <c r="P56" s="5">
        <f>VLOOKUP(Q56,whoscored!$E$2:$Q$500,12,FALSE)</f>
        <v>6.97</v>
      </c>
      <c r="Q56" t="s">
        <v>193</v>
      </c>
    </row>
    <row r="57" spans="2:17" x14ac:dyDescent="0.25">
      <c r="B57">
        <v>56</v>
      </c>
      <c r="C57" s="7" t="str">
        <f>INDEX(Stürmer!$D$2:$D$201,ROW(A56)*2-1)</f>
        <v>Haris Seferovic</v>
      </c>
      <c r="D57" t="s">
        <v>1117</v>
      </c>
      <c r="E57" t="str">
        <f>INDEX(Stürmer!$D$2:$D$201,ROW(A56)*2)</f>
        <v>Mittelstürmer</v>
      </c>
      <c r="F57">
        <f>INDEX(Stürmer!$F$2:$F$201,ROW(A56)*2-1)</f>
        <v>25</v>
      </c>
      <c r="G57" s="5">
        <f>LEFT(INDEX(Stürmer!$H$2:$H$201,ROW(A56)*2-1),4)*1</f>
        <v>8</v>
      </c>
      <c r="H57" s="5">
        <f>LEFT(INDEX(Stürmer!$J$2:$J$201,ROW(A56)*2-1),4)*1</f>
        <v>3.5</v>
      </c>
      <c r="I57" s="5">
        <f>VLOOKUP(Q57,whoscored!$E$2:$Q$500,4,FALSE)</f>
        <v>3</v>
      </c>
      <c r="J57" s="5">
        <f>VLOOKUP(Q57,whoscored!$E$2:$Q$500,5,FALSE)</f>
        <v>0</v>
      </c>
      <c r="K57" s="5">
        <f>VLOOKUP(Q57,whoscored!$E$2:$Q$500,6,FALSE)</f>
        <v>1</v>
      </c>
      <c r="L57" s="5">
        <f>VLOOKUP(Q57,whoscored!$E$2:$Q$500,7,FALSE)</f>
        <v>1</v>
      </c>
      <c r="M57" s="5">
        <f>VLOOKUP(Q57,whoscored!$E$2:$Q$500,8,FALSE)</f>
        <v>1.2</v>
      </c>
      <c r="N57" s="5">
        <f>VLOOKUP(Q57,whoscored!$E$2:$Q$500,9,FALSE)</f>
        <v>63.5</v>
      </c>
      <c r="O57" s="5">
        <f>VLOOKUP(Q57,whoscored!$E$2:$Q$500,10,FALSE)</f>
        <v>1.1000000000000001</v>
      </c>
      <c r="P57" s="5">
        <f>VLOOKUP(Q57,whoscored!$E$2:$Q$500,12,FALSE)</f>
        <v>6.27</v>
      </c>
      <c r="Q57" t="s">
        <v>194</v>
      </c>
    </row>
    <row r="58" spans="2:17" x14ac:dyDescent="0.25">
      <c r="B58">
        <v>57</v>
      </c>
      <c r="C58" s="7" t="str">
        <f>INDEX(Stürmer!$D$2:$D$201,ROW(A57)*2-1)</f>
        <v>Michael Gregoritsch</v>
      </c>
      <c r="D58" t="s">
        <v>1117</v>
      </c>
      <c r="E58" t="str">
        <f>INDEX(Stürmer!$D$2:$D$201,ROW(A57)*2)</f>
        <v>Mittelstürmer</v>
      </c>
      <c r="F58">
        <f>INDEX(Stürmer!$F$2:$F$201,ROW(A57)*2-1)</f>
        <v>23</v>
      </c>
      <c r="G58" s="5">
        <f>LEFT(INDEX(Stürmer!$H$2:$H$201,ROW(A57)*2-1),4)*1</f>
        <v>3.5</v>
      </c>
      <c r="H58" s="5">
        <f>LEFT(INDEX(Stürmer!$J$2:$J$201,ROW(A57)*2-1),4)*1</f>
        <v>3.5</v>
      </c>
      <c r="I58" s="5">
        <f>VLOOKUP(Q58,whoscored!$E$2:$Q$500,4,FALSE)</f>
        <v>5</v>
      </c>
      <c r="J58" s="5">
        <f>VLOOKUP(Q58,whoscored!$E$2:$Q$500,5,FALSE)</f>
        <v>1</v>
      </c>
      <c r="K58" s="5">
        <f>VLOOKUP(Q58,whoscored!$E$2:$Q$500,6,FALSE)</f>
        <v>3</v>
      </c>
      <c r="L58" s="5">
        <f>VLOOKUP(Q58,whoscored!$E$2:$Q$500,7,FALSE)</f>
        <v>0</v>
      </c>
      <c r="M58" s="5">
        <f>VLOOKUP(Q58,whoscored!$E$2:$Q$500,8,FALSE)</f>
        <v>1.8</v>
      </c>
      <c r="N58" s="5">
        <f>VLOOKUP(Q58,whoscored!$E$2:$Q$500,9,FALSE)</f>
        <v>61.1</v>
      </c>
      <c r="O58" s="5">
        <f>VLOOKUP(Q58,whoscored!$E$2:$Q$500,10,FALSE)</f>
        <v>3.7</v>
      </c>
      <c r="P58" s="5">
        <f>VLOOKUP(Q58,whoscored!$E$2:$Q$500,12,FALSE)</f>
        <v>6.62</v>
      </c>
      <c r="Q58" t="s">
        <v>195</v>
      </c>
    </row>
    <row r="59" spans="2:17" x14ac:dyDescent="0.25">
      <c r="B59">
        <v>58</v>
      </c>
      <c r="C59" s="7" t="str">
        <f>INDEX(Stürmer!$D$2:$D$201,ROW(A58)*2-1)</f>
        <v>Janik Haberer</v>
      </c>
      <c r="D59" t="s">
        <v>1117</v>
      </c>
      <c r="E59" t="str">
        <f>INDEX(Stürmer!$D$2:$D$201,ROW(A58)*2)</f>
        <v>Hängende Spitze</v>
      </c>
      <c r="F59">
        <f>INDEX(Stürmer!$F$2:$F$201,ROW(A58)*2-1)</f>
        <v>23</v>
      </c>
      <c r="G59" s="5">
        <f>LEFT(INDEX(Stürmer!$H$2:$H$201,ROW(A58)*2-1),4)*1</f>
        <v>3.5</v>
      </c>
      <c r="H59" s="5">
        <f>LEFT(INDEX(Stürmer!$J$2:$J$201,ROW(A58)*2-1),4)*1</f>
        <v>3.5</v>
      </c>
      <c r="I59" s="5">
        <f>VLOOKUP(Q59,whoscored!$E$2:$Q$500,4,FALSE)</f>
        <v>3</v>
      </c>
      <c r="J59" s="5">
        <f>VLOOKUP(Q59,whoscored!$E$2:$Q$500,5,FALSE)</f>
        <v>4</v>
      </c>
      <c r="K59" s="5">
        <f>VLOOKUP(Q59,whoscored!$E$2:$Q$500,6,FALSE)</f>
        <v>7</v>
      </c>
      <c r="L59" s="5">
        <f>VLOOKUP(Q59,whoscored!$E$2:$Q$500,7,FALSE)</f>
        <v>0</v>
      </c>
      <c r="M59" s="5">
        <f>VLOOKUP(Q59,whoscored!$E$2:$Q$500,8,FALSE)</f>
        <v>0.9</v>
      </c>
      <c r="N59" s="5">
        <f>VLOOKUP(Q59,whoscored!$E$2:$Q$500,9,FALSE)</f>
        <v>69.7</v>
      </c>
      <c r="O59" s="5">
        <f>VLOOKUP(Q59,whoscored!$E$2:$Q$500,10,FALSE)</f>
        <v>2.2999999999999998</v>
      </c>
      <c r="P59" s="5">
        <f>VLOOKUP(Q59,whoscored!$E$2:$Q$500,12,FALSE)</f>
        <v>6.72</v>
      </c>
      <c r="Q59" t="s">
        <v>196</v>
      </c>
    </row>
    <row r="60" spans="2:17" x14ac:dyDescent="0.25">
      <c r="B60">
        <v>59</v>
      </c>
      <c r="C60" s="7" t="str">
        <f>INDEX(Stürmer!$D$2:$D$201,ROW(A59)*2-1)</f>
        <v>Vedad Ibisevic</v>
      </c>
      <c r="D60" t="s">
        <v>1117</v>
      </c>
      <c r="E60" t="str">
        <f>INDEX(Stürmer!$D$2:$D$201,ROW(A59)*2)</f>
        <v>Mittelstürmer</v>
      </c>
      <c r="F60">
        <f>INDEX(Stürmer!$F$2:$F$201,ROW(A59)*2-1)</f>
        <v>32</v>
      </c>
      <c r="G60" s="5">
        <f>LEFT(INDEX(Stürmer!$H$2:$H$201,ROW(A59)*2-1),4)*1</f>
        <v>10</v>
      </c>
      <c r="H60" s="5">
        <f>LEFT(INDEX(Stürmer!$J$2:$J$201,ROW(A59)*2-1),4)*1</f>
        <v>3</v>
      </c>
      <c r="I60" s="5">
        <f>VLOOKUP(Q60,whoscored!$E$2:$Q$500,4,FALSE)</f>
        <v>12</v>
      </c>
      <c r="J60" s="5">
        <f>VLOOKUP(Q60,whoscored!$E$2:$Q$500,5,FALSE)</f>
        <v>4</v>
      </c>
      <c r="K60" s="5">
        <f>VLOOKUP(Q60,whoscored!$E$2:$Q$500,6,FALSE)</f>
        <v>6</v>
      </c>
      <c r="L60" s="5">
        <f>VLOOKUP(Q60,whoscored!$E$2:$Q$500,7,FALSE)</f>
        <v>1</v>
      </c>
      <c r="M60" s="5">
        <f>VLOOKUP(Q60,whoscored!$E$2:$Q$500,8,FALSE)</f>
        <v>2.2000000000000002</v>
      </c>
      <c r="N60" s="5">
        <f>VLOOKUP(Q60,whoscored!$E$2:$Q$500,9,FALSE)</f>
        <v>62.5</v>
      </c>
      <c r="O60" s="5">
        <f>VLOOKUP(Q60,whoscored!$E$2:$Q$500,10,FALSE)</f>
        <v>3.8</v>
      </c>
      <c r="P60" s="5">
        <f>VLOOKUP(Q60,whoscored!$E$2:$Q$500,12,FALSE)</f>
        <v>7</v>
      </c>
      <c r="Q60" t="s">
        <v>197</v>
      </c>
    </row>
    <row r="61" spans="2:17" x14ac:dyDescent="0.25">
      <c r="B61">
        <v>60</v>
      </c>
      <c r="C61" s="7" t="str">
        <f>INDEX(Stürmer!$D$2:$D$201,ROW(A60)*2-1)</f>
        <v>Franco Di Santo</v>
      </c>
      <c r="D61" t="s">
        <v>1117</v>
      </c>
      <c r="E61" t="str">
        <f>INDEX(Stürmer!$D$2:$D$201,ROW(A60)*2)</f>
        <v>Mittelstürmer</v>
      </c>
      <c r="F61">
        <f>INDEX(Stürmer!$F$2:$F$201,ROW(A60)*2-1)</f>
        <v>28</v>
      </c>
      <c r="G61" s="5">
        <f>LEFT(INDEX(Stürmer!$H$2:$H$201,ROW(A60)*2-1),4)*1</f>
        <v>8.5</v>
      </c>
      <c r="H61" s="5">
        <f>LEFT(INDEX(Stürmer!$J$2:$J$201,ROW(A60)*2-1),4)*1</f>
        <v>3</v>
      </c>
      <c r="I61" s="5">
        <f>VLOOKUP(Q61,whoscored!$E$2:$Q$500,4,FALSE)</f>
        <v>0</v>
      </c>
      <c r="J61" s="5">
        <f>VLOOKUP(Q61,whoscored!$E$2:$Q$500,5,FALSE)</f>
        <v>2</v>
      </c>
      <c r="K61" s="5">
        <f>VLOOKUP(Q61,whoscored!$E$2:$Q$500,6,FALSE)</f>
        <v>2</v>
      </c>
      <c r="L61" s="5">
        <f>VLOOKUP(Q61,whoscored!$E$2:$Q$500,7,FALSE)</f>
        <v>0</v>
      </c>
      <c r="M61" s="5">
        <f>VLOOKUP(Q61,whoscored!$E$2:$Q$500,8,FALSE)</f>
        <v>0.5</v>
      </c>
      <c r="N61" s="5">
        <f>VLOOKUP(Q61,whoscored!$E$2:$Q$500,9,FALSE)</f>
        <v>63.5</v>
      </c>
      <c r="O61" s="5">
        <f>VLOOKUP(Q61,whoscored!$E$2:$Q$500,10,FALSE)</f>
        <v>1.7</v>
      </c>
      <c r="P61" s="5">
        <f>VLOOKUP(Q61,whoscored!$E$2:$Q$500,12,FALSE)</f>
        <v>6.43</v>
      </c>
      <c r="Q61" t="s">
        <v>199</v>
      </c>
    </row>
    <row r="62" spans="2:17" x14ac:dyDescent="0.25">
      <c r="B62">
        <v>61</v>
      </c>
      <c r="C62" s="7" t="str">
        <f>INDEX(Stürmer!$D$2:$D$201,ROW(A61)*2-1)</f>
        <v>Pierre-Michel Lasogga</v>
      </c>
      <c r="D62" t="s">
        <v>1117</v>
      </c>
      <c r="E62" t="str">
        <f>INDEX(Stürmer!$D$2:$D$201,ROW(A61)*2)</f>
        <v>Mittelstürmer</v>
      </c>
      <c r="F62">
        <f>INDEX(Stürmer!$F$2:$F$201,ROW(A61)*2-1)</f>
        <v>25</v>
      </c>
      <c r="G62" s="5">
        <f>LEFT(INDEX(Stürmer!$H$2:$H$201,ROW(A61)*2-1),4)*1</f>
        <v>12</v>
      </c>
      <c r="H62" s="5">
        <f>LEFT(INDEX(Stürmer!$J$2:$J$201,ROW(A61)*2-1),4)*1</f>
        <v>3</v>
      </c>
      <c r="I62" s="5">
        <f>VLOOKUP(Q62,whoscored!$E$2:$Q$500,4,FALSE)</f>
        <v>1</v>
      </c>
      <c r="J62" s="5">
        <f>VLOOKUP(Q62,whoscored!$E$2:$Q$500,5,FALSE)</f>
        <v>0</v>
      </c>
      <c r="K62" s="5">
        <f>VLOOKUP(Q62,whoscored!$E$2:$Q$500,6,FALSE)</f>
        <v>2</v>
      </c>
      <c r="L62" s="5">
        <f>VLOOKUP(Q62,whoscored!$E$2:$Q$500,7,FALSE)</f>
        <v>0</v>
      </c>
      <c r="M62" s="5">
        <f>VLOOKUP(Q62,whoscored!$E$2:$Q$500,8,FALSE)</f>
        <v>0.9</v>
      </c>
      <c r="N62" s="5">
        <f>VLOOKUP(Q62,whoscored!$E$2:$Q$500,9,FALSE)</f>
        <v>64.3</v>
      </c>
      <c r="O62" s="5">
        <f>VLOOKUP(Q62,whoscored!$E$2:$Q$500,10,FALSE)</f>
        <v>2.2999999999999998</v>
      </c>
      <c r="P62" s="5">
        <f>VLOOKUP(Q62,whoscored!$E$2:$Q$500,12,FALSE)</f>
        <v>6.2</v>
      </c>
      <c r="Q62" t="s">
        <v>201</v>
      </c>
    </row>
    <row r="63" spans="2:17" x14ac:dyDescent="0.25">
      <c r="B63">
        <v>62</v>
      </c>
      <c r="C63" s="7" t="str">
        <f>INDEX(Stürmer!$D$2:$D$201,ROW(A62)*2-1)</f>
        <v>Genki Haraguchi</v>
      </c>
      <c r="D63" t="s">
        <v>1117</v>
      </c>
      <c r="E63" t="str">
        <f>INDEX(Stürmer!$D$2:$D$201,ROW(A62)*2)</f>
        <v>Rechtsaußen</v>
      </c>
      <c r="F63">
        <f>INDEX(Stürmer!$F$2:$F$201,ROW(A62)*2-1)</f>
        <v>26</v>
      </c>
      <c r="G63" s="5">
        <f>LEFT(INDEX(Stürmer!$H$2:$H$201,ROW(A62)*2-1),4)*1</f>
        <v>3</v>
      </c>
      <c r="H63" s="5">
        <f>LEFT(INDEX(Stürmer!$J$2:$J$201,ROW(A62)*2-1),4)*1</f>
        <v>3</v>
      </c>
      <c r="I63" s="5">
        <f>VLOOKUP(Q63,whoscored!$E$2:$Q$500,4,FALSE)</f>
        <v>1</v>
      </c>
      <c r="J63" s="5">
        <f>VLOOKUP(Q63,whoscored!$E$2:$Q$500,5,FALSE)</f>
        <v>2</v>
      </c>
      <c r="K63" s="5">
        <f>VLOOKUP(Q63,whoscored!$E$2:$Q$500,6,FALSE)</f>
        <v>4</v>
      </c>
      <c r="L63" s="5">
        <f>VLOOKUP(Q63,whoscored!$E$2:$Q$500,7,FALSE)</f>
        <v>0</v>
      </c>
      <c r="M63" s="5">
        <f>VLOOKUP(Q63,whoscored!$E$2:$Q$500,8,FALSE)</f>
        <v>0.9</v>
      </c>
      <c r="N63" s="5">
        <f>VLOOKUP(Q63,whoscored!$E$2:$Q$500,9,FALSE)</f>
        <v>74.5</v>
      </c>
      <c r="O63" s="5">
        <f>VLOOKUP(Q63,whoscored!$E$2:$Q$500,10,FALSE)</f>
        <v>1</v>
      </c>
      <c r="P63" s="5">
        <f>VLOOKUP(Q63,whoscored!$E$2:$Q$500,12,FALSE)</f>
        <v>6.7</v>
      </c>
      <c r="Q63" t="s">
        <v>202</v>
      </c>
    </row>
    <row r="64" spans="2:17" x14ac:dyDescent="0.25">
      <c r="B64">
        <v>63</v>
      </c>
      <c r="C64" s="7" t="str">
        <f>INDEX(Stürmer!$D$2:$D$201,ROW(A63)*2-1)</f>
        <v>Darío Lezcano</v>
      </c>
      <c r="D64" t="s">
        <v>1117</v>
      </c>
      <c r="E64" t="str">
        <f>INDEX(Stürmer!$D$2:$D$201,ROW(A63)*2)</f>
        <v>Mittelstürmer</v>
      </c>
      <c r="F64">
        <f>INDEX(Stürmer!$F$2:$F$201,ROW(A63)*2-1)</f>
        <v>26</v>
      </c>
      <c r="G64" s="5">
        <f>LEFT(INDEX(Stürmer!$H$2:$H$201,ROW(A63)*2-1),4)*1</f>
        <v>3.5</v>
      </c>
      <c r="H64" s="5">
        <f>LEFT(INDEX(Stürmer!$J$2:$J$201,ROW(A63)*2-1),4)*1</f>
        <v>3</v>
      </c>
      <c r="I64" s="5">
        <f>VLOOKUP(Q64,whoscored!$E$2:$Q$500,4,FALSE)</f>
        <v>6</v>
      </c>
      <c r="J64" s="5">
        <f>VLOOKUP(Q64,whoscored!$E$2:$Q$500,5,FALSE)</f>
        <v>3</v>
      </c>
      <c r="K64" s="5">
        <f>VLOOKUP(Q64,whoscored!$E$2:$Q$500,6,FALSE)</f>
        <v>3</v>
      </c>
      <c r="L64" s="5">
        <f>VLOOKUP(Q64,whoscored!$E$2:$Q$500,7,FALSE)</f>
        <v>0</v>
      </c>
      <c r="M64" s="5">
        <f>VLOOKUP(Q64,whoscored!$E$2:$Q$500,8,FALSE)</f>
        <v>1.7</v>
      </c>
      <c r="N64" s="5">
        <f>VLOOKUP(Q64,whoscored!$E$2:$Q$500,9,FALSE)</f>
        <v>72.599999999999994</v>
      </c>
      <c r="O64" s="5">
        <f>VLOOKUP(Q64,whoscored!$E$2:$Q$500,10,FALSE)</f>
        <v>3</v>
      </c>
      <c r="P64" s="5">
        <f>VLOOKUP(Q64,whoscored!$E$2:$Q$500,12,FALSE)</f>
        <v>6.79</v>
      </c>
      <c r="Q64" t="s">
        <v>204</v>
      </c>
    </row>
    <row r="65" spans="2:17" x14ac:dyDescent="0.25">
      <c r="B65">
        <v>64</v>
      </c>
      <c r="C65" s="7" t="str">
        <f>INDEX(Stürmer!$D$2:$D$201,ROW(A64)*2-1)</f>
        <v>Davie Selke</v>
      </c>
      <c r="D65" t="s">
        <v>1117</v>
      </c>
      <c r="E65" t="str">
        <f>INDEX(Stürmer!$D$2:$D$201,ROW(A64)*2)</f>
        <v>Mittelstürmer</v>
      </c>
      <c r="F65">
        <f>INDEX(Stürmer!$F$2:$F$201,ROW(A64)*2-1)</f>
        <v>22</v>
      </c>
      <c r="G65" s="5">
        <f>LEFT(INDEX(Stürmer!$H$2:$H$201,ROW(A64)*2-1),4)*1</f>
        <v>5</v>
      </c>
      <c r="H65" s="5">
        <f>LEFT(INDEX(Stürmer!$J$2:$J$201,ROW(A64)*2-1),4)*1</f>
        <v>3</v>
      </c>
      <c r="I65" s="5">
        <f>VLOOKUP(Q65,whoscored!$E$2:$Q$500,4,FALSE)</f>
        <v>4</v>
      </c>
      <c r="J65" s="5">
        <f>VLOOKUP(Q65,whoscored!$E$2:$Q$500,5,FALSE)</f>
        <v>1</v>
      </c>
      <c r="K65" s="5">
        <f>VLOOKUP(Q65,whoscored!$E$2:$Q$500,6,FALSE)</f>
        <v>3</v>
      </c>
      <c r="L65" s="5">
        <f>VLOOKUP(Q65,whoscored!$E$2:$Q$500,7,FALSE)</f>
        <v>0</v>
      </c>
      <c r="M65" s="5">
        <f>VLOOKUP(Q65,whoscored!$E$2:$Q$500,8,FALSE)</f>
        <v>0.7</v>
      </c>
      <c r="N65" s="5">
        <f>VLOOKUP(Q65,whoscored!$E$2:$Q$500,9,FALSE)</f>
        <v>60.7</v>
      </c>
      <c r="O65" s="5">
        <f>VLOOKUP(Q65,whoscored!$E$2:$Q$500,10,FALSE)</f>
        <v>1.6</v>
      </c>
      <c r="P65" s="5">
        <f>VLOOKUP(Q65,whoscored!$E$2:$Q$500,12,FALSE)</f>
        <v>6.37</v>
      </c>
      <c r="Q65" t="s">
        <v>205</v>
      </c>
    </row>
    <row r="66" spans="2:17" x14ac:dyDescent="0.25">
      <c r="B66">
        <v>65</v>
      </c>
      <c r="C66" s="7" t="str">
        <f>INDEX(Stürmer!$D$2:$D$201,ROW(A65)*2-1)</f>
        <v>Shani Tarashaj</v>
      </c>
      <c r="D66" t="s">
        <v>1117</v>
      </c>
      <c r="E66" t="str">
        <f>INDEX(Stürmer!$D$2:$D$201,ROW(A65)*2)</f>
        <v>Hängende Spitze</v>
      </c>
      <c r="F66">
        <f>INDEX(Stürmer!$F$2:$F$201,ROW(A65)*2-1)</f>
        <v>22</v>
      </c>
      <c r="G66" s="5">
        <f>LEFT(INDEX(Stürmer!$H$2:$H$201,ROW(A65)*2-1),4)*1</f>
        <v>4</v>
      </c>
      <c r="H66" s="5">
        <f>LEFT(INDEX(Stürmer!$J$2:$J$201,ROW(A65)*2-1),4)*1</f>
        <v>3</v>
      </c>
      <c r="I66" s="5">
        <f>VLOOKUP(Q66,whoscored!$E$2:$Q$500,4,FALSE)</f>
        <v>1</v>
      </c>
      <c r="J66" s="5">
        <f>VLOOKUP(Q66,whoscored!$E$2:$Q$500,5,FALSE)</f>
        <v>0</v>
      </c>
      <c r="K66" s="5">
        <f>VLOOKUP(Q66,whoscored!$E$2:$Q$500,6,FALSE)</f>
        <v>1</v>
      </c>
      <c r="L66" s="5">
        <f>VLOOKUP(Q66,whoscored!$E$2:$Q$500,7,FALSE)</f>
        <v>0</v>
      </c>
      <c r="M66" s="5">
        <f>VLOOKUP(Q66,whoscored!$E$2:$Q$500,8,FALSE)</f>
        <v>0.5</v>
      </c>
      <c r="N66" s="5">
        <f>VLOOKUP(Q66,whoscored!$E$2:$Q$500,9,FALSE)</f>
        <v>70.099999999999994</v>
      </c>
      <c r="O66" s="5">
        <f>VLOOKUP(Q66,whoscored!$E$2:$Q$500,10,FALSE)</f>
        <v>0.1</v>
      </c>
      <c r="P66" s="5">
        <f>VLOOKUP(Q66,whoscored!$E$2:$Q$500,12,FALSE)</f>
        <v>6.19</v>
      </c>
      <c r="Q66" t="s">
        <v>206</v>
      </c>
    </row>
    <row r="67" spans="2:17" x14ac:dyDescent="0.25">
      <c r="B67">
        <v>66</v>
      </c>
      <c r="C67" s="7" t="str">
        <f>INDEX(Stürmer!$D$2:$D$201,ROW(A66)*2-1)</f>
        <v>Klaas-Jan Huntelaar</v>
      </c>
      <c r="D67" t="s">
        <v>1117</v>
      </c>
      <c r="E67" t="str">
        <f>INDEX(Stürmer!$D$2:$D$201,ROW(A66)*2)</f>
        <v>Mittelstürmer</v>
      </c>
      <c r="F67">
        <f>INDEX(Stürmer!$F$2:$F$201,ROW(A66)*2-1)</f>
        <v>33</v>
      </c>
      <c r="G67" s="5">
        <f>LEFT(INDEX(Stürmer!$H$2:$H$201,ROW(A66)*2-1),4)*1</f>
        <v>20</v>
      </c>
      <c r="H67" s="5">
        <f>LEFT(INDEX(Stürmer!$J$2:$J$201,ROW(A66)*2-1),4)*1</f>
        <v>2.5</v>
      </c>
      <c r="I67" s="5">
        <f>VLOOKUP(Q67,whoscored!$E$2:$Q$500,4,FALSE)</f>
        <v>2</v>
      </c>
      <c r="J67" s="5">
        <f>VLOOKUP(Q67,whoscored!$E$2:$Q$500,5,FALSE)</f>
        <v>0</v>
      </c>
      <c r="K67" s="5">
        <f>VLOOKUP(Q67,whoscored!$E$2:$Q$500,6,FALSE)</f>
        <v>1</v>
      </c>
      <c r="L67" s="5">
        <f>VLOOKUP(Q67,whoscored!$E$2:$Q$500,7,FALSE)</f>
        <v>0</v>
      </c>
      <c r="M67" s="5">
        <f>VLOOKUP(Q67,whoscored!$E$2:$Q$500,8,FALSE)</f>
        <v>1.6</v>
      </c>
      <c r="N67" s="5">
        <f>VLOOKUP(Q67,whoscored!$E$2:$Q$500,9,FALSE)</f>
        <v>74.8</v>
      </c>
      <c r="O67" s="5">
        <f>VLOOKUP(Q67,whoscored!$E$2:$Q$500,10,FALSE)</f>
        <v>1.5</v>
      </c>
      <c r="P67" s="5">
        <f>VLOOKUP(Q67,whoscored!$E$2:$Q$500,12,FALSE)</f>
        <v>6.32</v>
      </c>
      <c r="Q67" t="s">
        <v>208</v>
      </c>
    </row>
    <row r="68" spans="2:17" x14ac:dyDescent="0.25">
      <c r="B68">
        <v>67</v>
      </c>
      <c r="C68" s="7" t="str">
        <f>INDEX(Stürmer!$D$2:$D$201,ROW(A67)*2-1)</f>
        <v>Alexander Esswein</v>
      </c>
      <c r="D68" t="s">
        <v>1117</v>
      </c>
      <c r="E68" t="str">
        <f>INDEX(Stürmer!$D$2:$D$201,ROW(A67)*2)</f>
        <v>Rechtsaußen</v>
      </c>
      <c r="F68">
        <f>INDEX(Stürmer!$F$2:$F$201,ROW(A67)*2-1)</f>
        <v>27</v>
      </c>
      <c r="G68" s="5">
        <f>LEFT(INDEX(Stürmer!$H$2:$H$201,ROW(A67)*2-1),4)*1</f>
        <v>3.5</v>
      </c>
      <c r="H68" s="5">
        <f>LEFT(INDEX(Stürmer!$J$2:$J$201,ROW(A67)*2-1),4)*1</f>
        <v>2.5</v>
      </c>
      <c r="I68" s="5">
        <f>VLOOKUP(Q68,whoscored!$E$2:$Q$500,4,FALSE)</f>
        <v>2</v>
      </c>
      <c r="J68" s="5">
        <f>VLOOKUP(Q68,whoscored!$E$2:$Q$500,5,FALSE)</f>
        <v>2</v>
      </c>
      <c r="K68" s="5">
        <f>VLOOKUP(Q68,whoscored!$E$2:$Q$500,6,FALSE)</f>
        <v>4</v>
      </c>
      <c r="L68" s="5">
        <f>VLOOKUP(Q68,whoscored!$E$2:$Q$500,7,FALSE)</f>
        <v>0</v>
      </c>
      <c r="M68" s="5">
        <f>VLOOKUP(Q68,whoscored!$E$2:$Q$500,8,FALSE)</f>
        <v>0.9</v>
      </c>
      <c r="N68" s="5">
        <f>VLOOKUP(Q68,whoscored!$E$2:$Q$500,9,FALSE)</f>
        <v>72.099999999999994</v>
      </c>
      <c r="O68" s="5">
        <f>VLOOKUP(Q68,whoscored!$E$2:$Q$500,10,FALSE)</f>
        <v>0.5</v>
      </c>
      <c r="P68" s="5">
        <f>VLOOKUP(Q68,whoscored!$E$2:$Q$500,12,FALSE)</f>
        <v>6.48</v>
      </c>
      <c r="Q68" t="s">
        <v>210</v>
      </c>
    </row>
    <row r="69" spans="2:17" x14ac:dyDescent="0.25">
      <c r="B69">
        <v>68</v>
      </c>
      <c r="C69" s="7" t="str">
        <f>INDEX(Stürmer!$D$2:$D$201,ROW(A68)*2-1)</f>
        <v>Caiuby</v>
      </c>
      <c r="D69" t="s">
        <v>1117</v>
      </c>
      <c r="E69" t="str">
        <f>INDEX(Stürmer!$D$2:$D$201,ROW(A68)*2)</f>
        <v>Linksaußen</v>
      </c>
      <c r="F69">
        <f>INDEX(Stürmer!$F$2:$F$201,ROW(A68)*2-1)</f>
        <v>28</v>
      </c>
      <c r="G69" s="5">
        <f>LEFT(INDEX(Stürmer!$H$2:$H$201,ROW(A68)*2-1),4)*1</f>
        <v>2.5</v>
      </c>
      <c r="H69" s="5">
        <f>LEFT(INDEX(Stürmer!$J$2:$J$201,ROW(A68)*2-1),4)*1</f>
        <v>2.5</v>
      </c>
      <c r="I69" s="5">
        <f>VLOOKUP(Q69,whoscored!$E$2:$Q$500,4,FALSE)</f>
        <v>0</v>
      </c>
      <c r="J69" s="5">
        <f>VLOOKUP(Q69,whoscored!$E$2:$Q$500,5,FALSE)</f>
        <v>0</v>
      </c>
      <c r="K69" s="5">
        <f>VLOOKUP(Q69,whoscored!$E$2:$Q$500,6,FALSE)</f>
        <v>1</v>
      </c>
      <c r="L69" s="5">
        <f>VLOOKUP(Q69,whoscored!$E$2:$Q$500,7,FALSE)</f>
        <v>0</v>
      </c>
      <c r="M69" s="5">
        <f>VLOOKUP(Q69,whoscored!$E$2:$Q$500,8,FALSE)</f>
        <v>1.5</v>
      </c>
      <c r="N69" s="5">
        <f>VLOOKUP(Q69,whoscored!$E$2:$Q$500,9,FALSE)</f>
        <v>61.7</v>
      </c>
      <c r="O69" s="5">
        <f>VLOOKUP(Q69,whoscored!$E$2:$Q$500,10,FALSE)</f>
        <v>6</v>
      </c>
      <c r="P69" s="5">
        <f>VLOOKUP(Q69,whoscored!$E$2:$Q$500,12,FALSE)</f>
        <v>6.66</v>
      </c>
      <c r="Q69" t="s">
        <v>211</v>
      </c>
    </row>
    <row r="70" spans="2:17" x14ac:dyDescent="0.25">
      <c r="B70">
        <v>69</v>
      </c>
      <c r="C70" s="7" t="str">
        <f>INDEX(Stürmer!$D$2:$D$201,ROW(A69)*2-1)</f>
        <v>Julian Schieber</v>
      </c>
      <c r="D70" t="s">
        <v>1117</v>
      </c>
      <c r="E70" t="str">
        <f>INDEX(Stürmer!$D$2:$D$201,ROW(A69)*2)</f>
        <v>Mittelstürmer</v>
      </c>
      <c r="F70">
        <f>INDEX(Stürmer!$F$2:$F$201,ROW(A69)*2-1)</f>
        <v>28</v>
      </c>
      <c r="G70" s="5">
        <f>LEFT(INDEX(Stürmer!$H$2:$H$201,ROW(A69)*2-1),4)*1</f>
        <v>8</v>
      </c>
      <c r="H70" s="5">
        <f>LEFT(INDEX(Stürmer!$J$2:$J$201,ROW(A69)*2-1),4)*1</f>
        <v>2.5</v>
      </c>
      <c r="I70" s="5">
        <f>VLOOKUP(Q70,whoscored!$E$2:$Q$500,4,FALSE)</f>
        <v>3</v>
      </c>
      <c r="J70" s="5">
        <f>VLOOKUP(Q70,whoscored!$E$2:$Q$500,5,FALSE)</f>
        <v>1</v>
      </c>
      <c r="K70" s="5">
        <f>VLOOKUP(Q70,whoscored!$E$2:$Q$500,6,FALSE)</f>
        <v>3</v>
      </c>
      <c r="L70" s="5">
        <f>VLOOKUP(Q70,whoscored!$E$2:$Q$500,7,FALSE)</f>
        <v>0</v>
      </c>
      <c r="M70" s="5">
        <f>VLOOKUP(Q70,whoscored!$E$2:$Q$500,8,FALSE)</f>
        <v>0.8</v>
      </c>
      <c r="N70" s="5">
        <f>VLOOKUP(Q70,whoscored!$E$2:$Q$500,9,FALSE)</f>
        <v>56.4</v>
      </c>
      <c r="O70" s="5">
        <f>VLOOKUP(Q70,whoscored!$E$2:$Q$500,10,FALSE)</f>
        <v>1.6</v>
      </c>
      <c r="P70" s="5">
        <f>VLOOKUP(Q70,whoscored!$E$2:$Q$500,12,FALSE)</f>
        <v>6.4</v>
      </c>
      <c r="Q70" t="s">
        <v>213</v>
      </c>
    </row>
    <row r="71" spans="2:17" x14ac:dyDescent="0.25">
      <c r="B71">
        <v>70</v>
      </c>
      <c r="C71" s="7" t="str">
        <f>INDEX(Stürmer!$D$2:$D$201,ROW(A70)*2-1)</f>
        <v>Simon Zoller</v>
      </c>
      <c r="D71" t="s">
        <v>1117</v>
      </c>
      <c r="E71" t="str">
        <f>INDEX(Stürmer!$D$2:$D$201,ROW(A70)*2)</f>
        <v>Mittelstürmer</v>
      </c>
      <c r="F71">
        <f>INDEX(Stürmer!$F$2:$F$201,ROW(A70)*2-1)</f>
        <v>25</v>
      </c>
      <c r="G71" s="5">
        <f>LEFT(INDEX(Stürmer!$H$2:$H$201,ROW(A70)*2-1),4)*1</f>
        <v>3</v>
      </c>
      <c r="H71" s="5">
        <f>LEFT(INDEX(Stürmer!$J$2:$J$201,ROW(A70)*2-1),4)*1</f>
        <v>2.5</v>
      </c>
      <c r="I71" s="5">
        <f>VLOOKUP(Q71,whoscored!$E$2:$Q$500,4,FALSE)</f>
        <v>2</v>
      </c>
      <c r="J71" s="5">
        <f>VLOOKUP(Q71,whoscored!$E$2:$Q$500,5,FALSE)</f>
        <v>2</v>
      </c>
      <c r="K71" s="5">
        <f>VLOOKUP(Q71,whoscored!$E$2:$Q$500,6,FALSE)</f>
        <v>3</v>
      </c>
      <c r="L71" s="5">
        <f>VLOOKUP(Q71,whoscored!$E$2:$Q$500,7,FALSE)</f>
        <v>0</v>
      </c>
      <c r="M71" s="5">
        <f>VLOOKUP(Q71,whoscored!$E$2:$Q$500,8,FALSE)</f>
        <v>0.5</v>
      </c>
      <c r="N71" s="5">
        <f>VLOOKUP(Q71,whoscored!$E$2:$Q$500,9,FALSE)</f>
        <v>69.7</v>
      </c>
      <c r="O71" s="5">
        <f>VLOOKUP(Q71,whoscored!$E$2:$Q$500,10,FALSE)</f>
        <v>1.1000000000000001</v>
      </c>
      <c r="P71" s="5">
        <f>VLOOKUP(Q71,whoscored!$E$2:$Q$500,12,FALSE)</f>
        <v>6.37</v>
      </c>
      <c r="Q71" t="s">
        <v>214</v>
      </c>
    </row>
    <row r="72" spans="2:17" x14ac:dyDescent="0.25">
      <c r="B72">
        <v>71</v>
      </c>
      <c r="C72" s="7" t="str">
        <f>INDEX(Stürmer!$D$2:$D$201,ROW(A71)*2-1)</f>
        <v>Florian Niederlechner</v>
      </c>
      <c r="D72" t="s">
        <v>1117</v>
      </c>
      <c r="E72" t="str">
        <f>INDEX(Stürmer!$D$2:$D$201,ROW(A71)*2)</f>
        <v>Mittelstürmer</v>
      </c>
      <c r="F72">
        <f>INDEX(Stürmer!$F$2:$F$201,ROW(A71)*2-1)</f>
        <v>26</v>
      </c>
      <c r="G72" s="5">
        <f>LEFT(INDEX(Stürmer!$H$2:$H$201,ROW(A71)*2-1),4)*1</f>
        <v>2.5</v>
      </c>
      <c r="H72" s="5">
        <f>LEFT(INDEX(Stürmer!$J$2:$J$201,ROW(A71)*2-1),4)*1</f>
        <v>2.5</v>
      </c>
      <c r="I72" s="5">
        <f>VLOOKUP(Q72,whoscored!$E$2:$Q$500,4,FALSE)</f>
        <v>11</v>
      </c>
      <c r="J72" s="5">
        <f>VLOOKUP(Q72,whoscored!$E$2:$Q$500,5,FALSE)</f>
        <v>2</v>
      </c>
      <c r="K72" s="5">
        <f>VLOOKUP(Q72,whoscored!$E$2:$Q$500,6,FALSE)</f>
        <v>4</v>
      </c>
      <c r="L72" s="5">
        <f>VLOOKUP(Q72,whoscored!$E$2:$Q$500,7,FALSE)</f>
        <v>0</v>
      </c>
      <c r="M72" s="5">
        <f>VLOOKUP(Q72,whoscored!$E$2:$Q$500,8,FALSE)</f>
        <v>2.2000000000000002</v>
      </c>
      <c r="N72" s="5">
        <f>VLOOKUP(Q72,whoscored!$E$2:$Q$500,9,FALSE)</f>
        <v>67.2</v>
      </c>
      <c r="O72" s="5">
        <f>VLOOKUP(Q72,whoscored!$E$2:$Q$500,10,FALSE)</f>
        <v>1.7</v>
      </c>
      <c r="P72" s="5">
        <f>VLOOKUP(Q72,whoscored!$E$2:$Q$500,12,FALSE)</f>
        <v>6.82</v>
      </c>
      <c r="Q72" t="s">
        <v>215</v>
      </c>
    </row>
    <row r="73" spans="2:17" x14ac:dyDescent="0.25">
      <c r="B73">
        <v>72</v>
      </c>
      <c r="C73" s="7" t="str">
        <f>INDEX(Stürmer!$D$2:$D$201,ROW(A72)*2-1)</f>
        <v>Branimir Hrgota</v>
      </c>
      <c r="D73" t="s">
        <v>1117</v>
      </c>
      <c r="E73" t="str">
        <f>INDEX(Stürmer!$D$2:$D$201,ROW(A72)*2)</f>
        <v>Mittelstürmer</v>
      </c>
      <c r="F73">
        <f>INDEX(Stürmer!$F$2:$F$201,ROW(A72)*2-1)</f>
        <v>24</v>
      </c>
      <c r="G73" s="5">
        <f>LEFT(INDEX(Stürmer!$H$2:$H$201,ROW(A72)*2-1),4)*1</f>
        <v>3.5</v>
      </c>
      <c r="H73" s="5">
        <f>LEFT(INDEX(Stürmer!$J$2:$J$201,ROW(A72)*2-1),4)*1</f>
        <v>2.5</v>
      </c>
      <c r="I73" s="5">
        <f>VLOOKUP(Q73,whoscored!$E$2:$Q$500,4,FALSE)</f>
        <v>5</v>
      </c>
      <c r="J73" s="5">
        <f>VLOOKUP(Q73,whoscored!$E$2:$Q$500,5,FALSE)</f>
        <v>1</v>
      </c>
      <c r="K73" s="5">
        <f>VLOOKUP(Q73,whoscored!$E$2:$Q$500,6,FALSE)</f>
        <v>2</v>
      </c>
      <c r="L73" s="5">
        <f>VLOOKUP(Q73,whoscored!$E$2:$Q$500,7,FALSE)</f>
        <v>0</v>
      </c>
      <c r="M73" s="5">
        <f>VLOOKUP(Q73,whoscored!$E$2:$Q$500,8,FALSE)</f>
        <v>1.4</v>
      </c>
      <c r="N73" s="5">
        <f>VLOOKUP(Q73,whoscored!$E$2:$Q$500,9,FALSE)</f>
        <v>77</v>
      </c>
      <c r="O73" s="5">
        <f>VLOOKUP(Q73,whoscored!$E$2:$Q$500,10,FALSE)</f>
        <v>0.6</v>
      </c>
      <c r="P73" s="5">
        <f>VLOOKUP(Q73,whoscored!$E$2:$Q$500,12,FALSE)</f>
        <v>6.54</v>
      </c>
      <c r="Q73" t="s">
        <v>216</v>
      </c>
    </row>
    <row r="74" spans="2:17" x14ac:dyDescent="0.25">
      <c r="B74">
        <v>73</v>
      </c>
      <c r="C74" s="7" t="str">
        <f>INDEX(Stürmer!$D$2:$D$201,ROW(A73)*2-1)</f>
        <v>Donis Avdijaj</v>
      </c>
      <c r="D74" t="s">
        <v>1117</v>
      </c>
      <c r="E74" t="str">
        <f>INDEX(Stürmer!$D$2:$D$201,ROW(A73)*2)</f>
        <v>Hängende Spitze</v>
      </c>
      <c r="F74">
        <f>INDEX(Stürmer!$F$2:$F$201,ROW(A73)*2-1)</f>
        <v>20</v>
      </c>
      <c r="G74" s="5">
        <f>LEFT(INDEX(Stürmer!$H$2:$H$201,ROW(A73)*2-1),4)*1</f>
        <v>3</v>
      </c>
      <c r="H74" s="5">
        <f>LEFT(INDEX(Stürmer!$J$2:$J$201,ROW(A73)*2-1),4)*1</f>
        <v>2.5</v>
      </c>
      <c r="I74" s="5">
        <f>VLOOKUP(Q74,whoscored!$E$2:$Q$500,4,FALSE)</f>
        <v>1</v>
      </c>
      <c r="J74" s="5">
        <f>VLOOKUP(Q74,whoscored!$E$2:$Q$500,5,FALSE)</f>
        <v>0</v>
      </c>
      <c r="K74" s="5">
        <f>VLOOKUP(Q74,whoscored!$E$2:$Q$500,6,FALSE)</f>
        <v>1</v>
      </c>
      <c r="L74" s="5">
        <f>VLOOKUP(Q74,whoscored!$E$2:$Q$500,7,FALSE)</f>
        <v>0</v>
      </c>
      <c r="M74" s="5">
        <f>VLOOKUP(Q74,whoscored!$E$2:$Q$500,8,FALSE)</f>
        <v>1.4</v>
      </c>
      <c r="N74" s="5">
        <f>VLOOKUP(Q74,whoscored!$E$2:$Q$500,9,FALSE)</f>
        <v>70.7</v>
      </c>
      <c r="O74" s="5">
        <f>VLOOKUP(Q74,whoscored!$E$2:$Q$500,10,FALSE)</f>
        <v>0.1</v>
      </c>
      <c r="P74" s="5">
        <f>VLOOKUP(Q74,whoscored!$E$2:$Q$500,12,FALSE)</f>
        <v>6.3</v>
      </c>
      <c r="Q74" t="s">
        <v>217</v>
      </c>
    </row>
    <row r="75" spans="2:17" x14ac:dyDescent="0.25">
      <c r="B75">
        <v>74</v>
      </c>
      <c r="C75" s="7" t="str">
        <f>INDEX(Stürmer!$D$2:$D$201,ROW(A74)*2-1)</f>
        <v>Borja Mayoral</v>
      </c>
      <c r="D75" t="s">
        <v>1117</v>
      </c>
      <c r="E75" t="str">
        <f>INDEX(Stürmer!$D$2:$D$201,ROW(A74)*2)</f>
        <v>Mittelstürmer</v>
      </c>
      <c r="F75">
        <f>INDEX(Stürmer!$F$2:$F$201,ROW(A74)*2-1)</f>
        <v>20</v>
      </c>
      <c r="G75" s="5">
        <f>LEFT(INDEX(Stürmer!$H$2:$H$201,ROW(A74)*2-1),4)*1</f>
        <v>2.5</v>
      </c>
      <c r="H75" s="5">
        <f>LEFT(INDEX(Stürmer!$J$2:$J$201,ROW(A74)*2-1),4)*1</f>
        <v>2.5</v>
      </c>
      <c r="I75" s="5">
        <f>VLOOKUP(Q75,whoscored!$E$2:$Q$500,4,FALSE)</f>
        <v>2</v>
      </c>
      <c r="J75" s="5">
        <f>VLOOKUP(Q75,whoscored!$E$2:$Q$500,5,FALSE)</f>
        <v>0</v>
      </c>
      <c r="K75" s="5">
        <f>VLOOKUP(Q75,whoscored!$E$2:$Q$500,6,FALSE)</f>
        <v>1</v>
      </c>
      <c r="L75" s="5">
        <f>VLOOKUP(Q75,whoscored!$E$2:$Q$500,7,FALSE)</f>
        <v>0</v>
      </c>
      <c r="M75" s="5">
        <f>VLOOKUP(Q75,whoscored!$E$2:$Q$500,8,FALSE)</f>
        <v>0.6</v>
      </c>
      <c r="N75" s="5">
        <f>VLOOKUP(Q75,whoscored!$E$2:$Q$500,9,FALSE)</f>
        <v>76.7</v>
      </c>
      <c r="O75" s="5">
        <f>VLOOKUP(Q75,whoscored!$E$2:$Q$500,10,FALSE)</f>
        <v>0.3</v>
      </c>
      <c r="P75" s="5">
        <f>VLOOKUP(Q75,whoscored!$E$2:$Q$500,12,FALSE)</f>
        <v>6.26</v>
      </c>
      <c r="Q75" t="s">
        <v>218</v>
      </c>
    </row>
    <row r="76" spans="2:17" x14ac:dyDescent="0.25">
      <c r="B76">
        <v>75</v>
      </c>
      <c r="C76" s="7" t="str">
        <f>INDEX(Stürmer!$D$2:$D$201,ROW(A75)*2-1)</f>
        <v>Alexander Meier</v>
      </c>
      <c r="D76" t="s">
        <v>1117</v>
      </c>
      <c r="E76" t="str">
        <f>INDEX(Stürmer!$D$2:$D$201,ROW(A75)*2)</f>
        <v>Hängende Spitze</v>
      </c>
      <c r="F76">
        <f>INDEX(Stürmer!$F$2:$F$201,ROW(A75)*2-1)</f>
        <v>34</v>
      </c>
      <c r="G76" s="5">
        <f>LEFT(INDEX(Stürmer!$H$2:$H$201,ROW(A75)*2-1),4)*1</f>
        <v>4.5</v>
      </c>
      <c r="H76" s="5">
        <f>LEFT(INDEX(Stürmer!$J$2:$J$201,ROW(A75)*2-1),4)*1</f>
        <v>2</v>
      </c>
      <c r="I76" s="5">
        <f>VLOOKUP(Q76,whoscored!$E$2:$Q$500,4,FALSE)</f>
        <v>5</v>
      </c>
      <c r="J76" s="5">
        <f>VLOOKUP(Q76,whoscored!$E$2:$Q$500,5,FALSE)</f>
        <v>2</v>
      </c>
      <c r="K76" s="5">
        <f>VLOOKUP(Q76,whoscored!$E$2:$Q$500,6,FALSE)</f>
        <v>1</v>
      </c>
      <c r="L76" s="5">
        <f>VLOOKUP(Q76,whoscored!$E$2:$Q$500,7,FALSE)</f>
        <v>0</v>
      </c>
      <c r="M76" s="5">
        <f>VLOOKUP(Q76,whoscored!$E$2:$Q$500,8,FALSE)</f>
        <v>2.1</v>
      </c>
      <c r="N76" s="5">
        <f>VLOOKUP(Q76,whoscored!$E$2:$Q$500,9,FALSE)</f>
        <v>65</v>
      </c>
      <c r="O76" s="5">
        <f>VLOOKUP(Q76,whoscored!$E$2:$Q$500,10,FALSE)</f>
        <v>3.4</v>
      </c>
      <c r="P76" s="5">
        <f>VLOOKUP(Q76,whoscored!$E$2:$Q$500,12,FALSE)</f>
        <v>6.78</v>
      </c>
      <c r="Q76" t="s">
        <v>219</v>
      </c>
    </row>
    <row r="77" spans="2:17" x14ac:dyDescent="0.25">
      <c r="B77">
        <v>76</v>
      </c>
      <c r="C77" s="7" t="str">
        <f>INDEX(Stürmer!$D$2:$D$201,ROW(A76)*2-1)</f>
        <v>Stefan Kießling</v>
      </c>
      <c r="D77" t="s">
        <v>1117</v>
      </c>
      <c r="E77" t="str">
        <f>INDEX(Stürmer!$D$2:$D$201,ROW(A76)*2)</f>
        <v>Mittelstürmer</v>
      </c>
      <c r="F77">
        <f>INDEX(Stürmer!$F$2:$F$201,ROW(A76)*2-1)</f>
        <v>33</v>
      </c>
      <c r="G77" s="5">
        <f>LEFT(INDEX(Stürmer!$H$2:$H$201,ROW(A76)*2-1),4)*1</f>
        <v>15</v>
      </c>
      <c r="H77" s="5">
        <f>LEFT(INDEX(Stürmer!$J$2:$J$201,ROW(A76)*2-1),4)*1</f>
        <v>2</v>
      </c>
      <c r="I77" s="5">
        <f>VLOOKUP(Q77,whoscored!$E$2:$Q$500,4,FALSE)</f>
        <v>3</v>
      </c>
      <c r="J77" s="5">
        <f>VLOOKUP(Q77,whoscored!$E$2:$Q$500,5,FALSE)</f>
        <v>1</v>
      </c>
      <c r="K77" s="5">
        <f>VLOOKUP(Q77,whoscored!$E$2:$Q$500,6,FALSE)</f>
        <v>0</v>
      </c>
      <c r="L77" s="5">
        <f>VLOOKUP(Q77,whoscored!$E$2:$Q$500,7,FALSE)</f>
        <v>0</v>
      </c>
      <c r="M77" s="5">
        <f>VLOOKUP(Q77,whoscored!$E$2:$Q$500,8,FALSE)</f>
        <v>1.1000000000000001</v>
      </c>
      <c r="N77" s="5">
        <f>VLOOKUP(Q77,whoscored!$E$2:$Q$500,9,FALSE)</f>
        <v>64.400000000000006</v>
      </c>
      <c r="O77" s="5">
        <f>VLOOKUP(Q77,whoscored!$E$2:$Q$500,10,FALSE)</f>
        <v>2.8</v>
      </c>
      <c r="P77" s="5">
        <f>VLOOKUP(Q77,whoscored!$E$2:$Q$500,12,FALSE)</f>
        <v>6.57</v>
      </c>
      <c r="Q77" t="s">
        <v>222</v>
      </c>
    </row>
    <row r="78" spans="2:17" x14ac:dyDescent="0.25">
      <c r="B78">
        <v>77</v>
      </c>
      <c r="C78" s="7" t="str">
        <f>INDEX(Stürmer!$D$2:$D$201,ROW(A77)*2-1)</f>
        <v>Lukas Hinterseer</v>
      </c>
      <c r="D78" t="s">
        <v>1117</v>
      </c>
      <c r="E78" t="str">
        <f>INDEX(Stürmer!$D$2:$D$201,ROW(A77)*2)</f>
        <v>Mittelstürmer</v>
      </c>
      <c r="F78">
        <f>INDEX(Stürmer!$F$2:$F$201,ROW(A77)*2-1)</f>
        <v>26</v>
      </c>
      <c r="G78" s="5">
        <f>LEFT(INDEX(Stürmer!$H$2:$H$201,ROW(A77)*2-1),4)*1</f>
        <v>2</v>
      </c>
      <c r="H78" s="5">
        <f>LEFT(INDEX(Stürmer!$J$2:$J$201,ROW(A77)*2-1),4)*1</f>
        <v>2</v>
      </c>
      <c r="I78" s="5">
        <f>VLOOKUP(Q78,whoscored!$E$2:$Q$500,4,FALSE)</f>
        <v>3</v>
      </c>
      <c r="J78" s="5">
        <f>VLOOKUP(Q78,whoscored!$E$2:$Q$500,5,FALSE)</f>
        <v>1</v>
      </c>
      <c r="K78" s="5">
        <f>VLOOKUP(Q78,whoscored!$E$2:$Q$500,6,FALSE)</f>
        <v>2</v>
      </c>
      <c r="L78" s="5">
        <f>VLOOKUP(Q78,whoscored!$E$2:$Q$500,7,FALSE)</f>
        <v>0</v>
      </c>
      <c r="M78" s="5">
        <f>VLOOKUP(Q78,whoscored!$E$2:$Q$500,8,FALSE)</f>
        <v>0.7</v>
      </c>
      <c r="N78" s="5">
        <f>VLOOKUP(Q78,whoscored!$E$2:$Q$500,9,FALSE)</f>
        <v>63</v>
      </c>
      <c r="O78" s="5">
        <f>VLOOKUP(Q78,whoscored!$E$2:$Q$500,10,FALSE)</f>
        <v>2</v>
      </c>
      <c r="P78" s="5">
        <f>VLOOKUP(Q78,whoscored!$E$2:$Q$500,12,FALSE)</f>
        <v>6.29</v>
      </c>
      <c r="Q78" t="s">
        <v>223</v>
      </c>
    </row>
    <row r="79" spans="2:17" x14ac:dyDescent="0.25">
      <c r="B79">
        <v>78</v>
      </c>
      <c r="C79" s="7" t="str">
        <f>INDEX(Stürmer!$D$2:$D$201,ROW(A78)*2-1)</f>
        <v>Aron Jóhannsson</v>
      </c>
      <c r="D79" t="s">
        <v>1117</v>
      </c>
      <c r="E79" t="str">
        <f>INDEX(Stürmer!$D$2:$D$201,ROW(A78)*2)</f>
        <v>Mittelstürmer</v>
      </c>
      <c r="F79">
        <f>INDEX(Stürmer!$F$2:$F$201,ROW(A78)*2-1)</f>
        <v>26</v>
      </c>
      <c r="G79" s="5">
        <f>LEFT(INDEX(Stürmer!$H$2:$H$201,ROW(A78)*2-1),4)*1</f>
        <v>4</v>
      </c>
      <c r="H79" s="5">
        <f>LEFT(INDEX(Stürmer!$J$2:$J$201,ROW(A78)*2-1),4)*1</f>
        <v>2</v>
      </c>
      <c r="I79" s="5">
        <f>VLOOKUP(Q79,whoscored!$E$2:$Q$500,4,FALSE)</f>
        <v>1</v>
      </c>
      <c r="J79" s="5">
        <f>VLOOKUP(Q79,whoscored!$E$2:$Q$500,5,FALSE)</f>
        <v>1</v>
      </c>
      <c r="K79" s="5">
        <f>VLOOKUP(Q79,whoscored!$E$2:$Q$500,6,FALSE)</f>
        <v>1</v>
      </c>
      <c r="L79" s="5">
        <f>VLOOKUP(Q79,whoscored!$E$2:$Q$500,7,FALSE)</f>
        <v>1</v>
      </c>
      <c r="M79" s="5">
        <f>VLOOKUP(Q79,whoscored!$E$2:$Q$500,8,FALSE)</f>
        <v>1.2</v>
      </c>
      <c r="N79" s="5">
        <f>VLOOKUP(Q79,whoscored!$E$2:$Q$500,9,FALSE)</f>
        <v>72.5</v>
      </c>
      <c r="O79" s="5">
        <f>VLOOKUP(Q79,whoscored!$E$2:$Q$500,10,FALSE)</f>
        <v>0.8</v>
      </c>
      <c r="P79" s="5">
        <f>VLOOKUP(Q79,whoscored!$E$2:$Q$500,12,FALSE)</f>
        <v>6.13</v>
      </c>
      <c r="Q79" t="s">
        <v>225</v>
      </c>
    </row>
    <row r="80" spans="2:17" x14ac:dyDescent="0.25">
      <c r="B80">
        <v>79</v>
      </c>
      <c r="C80" s="7" t="str">
        <f>INDEX(Stürmer!$D$2:$D$201,ROW(A79)*2-1)</f>
        <v>Karim Onisiwo</v>
      </c>
      <c r="D80" t="s">
        <v>1117</v>
      </c>
      <c r="E80" t="str">
        <f>INDEX(Stürmer!$D$2:$D$201,ROW(A79)*2)</f>
        <v>Rechtsaußen</v>
      </c>
      <c r="F80">
        <f>INDEX(Stürmer!$F$2:$F$201,ROW(A79)*2-1)</f>
        <v>25</v>
      </c>
      <c r="G80" s="5">
        <f>LEFT(INDEX(Stürmer!$H$2:$H$201,ROW(A79)*2-1),4)*1</f>
        <v>2</v>
      </c>
      <c r="H80" s="5">
        <f>LEFT(INDEX(Stürmer!$J$2:$J$201,ROW(A79)*2-1),4)*1</f>
        <v>2</v>
      </c>
      <c r="I80" s="5">
        <f>VLOOKUP(Q80,whoscored!$E$2:$Q$500,4,FALSE)</f>
        <v>1</v>
      </c>
      <c r="J80" s="5">
        <f>VLOOKUP(Q80,whoscored!$E$2:$Q$500,5,FALSE)</f>
        <v>0</v>
      </c>
      <c r="K80" s="5">
        <f>VLOOKUP(Q80,whoscored!$E$2:$Q$500,6,FALSE)</f>
        <v>4</v>
      </c>
      <c r="L80" s="5">
        <f>VLOOKUP(Q80,whoscored!$E$2:$Q$500,7,FALSE)</f>
        <v>0</v>
      </c>
      <c r="M80" s="5">
        <f>VLOOKUP(Q80,whoscored!$E$2:$Q$500,8,FALSE)</f>
        <v>0.9</v>
      </c>
      <c r="N80" s="5">
        <f>VLOOKUP(Q80,whoscored!$E$2:$Q$500,9,FALSE)</f>
        <v>63.3</v>
      </c>
      <c r="O80" s="5">
        <f>VLOOKUP(Q80,whoscored!$E$2:$Q$500,10,FALSE)</f>
        <v>1.4</v>
      </c>
      <c r="P80" s="5">
        <f>VLOOKUP(Q80,whoscored!$E$2:$Q$500,12,FALSE)</f>
        <v>6.42</v>
      </c>
      <c r="Q80" t="s">
        <v>226</v>
      </c>
    </row>
    <row r="81" spans="2:17" x14ac:dyDescent="0.25">
      <c r="B81">
        <v>80</v>
      </c>
      <c r="C81" s="7" t="str">
        <f>INDEX(Stürmer!$D$2:$D$201,ROW(A80)*2-1)</f>
        <v>Mathew Leckie</v>
      </c>
      <c r="D81" t="s">
        <v>1117</v>
      </c>
      <c r="E81" t="str">
        <f>INDEX(Stürmer!$D$2:$D$201,ROW(A80)*2)</f>
        <v>Linksaußen</v>
      </c>
      <c r="F81">
        <f>INDEX(Stürmer!$F$2:$F$201,ROW(A80)*2-1)</f>
        <v>26</v>
      </c>
      <c r="G81" s="5">
        <f>LEFT(INDEX(Stürmer!$H$2:$H$201,ROW(A80)*2-1),4)*1</f>
        <v>2.2000000000000002</v>
      </c>
      <c r="H81" s="5">
        <f>LEFT(INDEX(Stürmer!$J$2:$J$201,ROW(A80)*2-1),4)*1</f>
        <v>2</v>
      </c>
      <c r="I81" s="5">
        <f>VLOOKUP(Q81,whoscored!$E$2:$Q$500,4,FALSE)</f>
        <v>0</v>
      </c>
      <c r="J81" s="5">
        <f>VLOOKUP(Q81,whoscored!$E$2:$Q$500,5,FALSE)</f>
        <v>2</v>
      </c>
      <c r="K81" s="5">
        <f>VLOOKUP(Q81,whoscored!$E$2:$Q$500,6,FALSE)</f>
        <v>2</v>
      </c>
      <c r="L81" s="5">
        <f>VLOOKUP(Q81,whoscored!$E$2:$Q$500,7,FALSE)</f>
        <v>2</v>
      </c>
      <c r="M81" s="5">
        <f>VLOOKUP(Q81,whoscored!$E$2:$Q$500,8,FALSE)</f>
        <v>1.7</v>
      </c>
      <c r="N81" s="5">
        <f>VLOOKUP(Q81,whoscored!$E$2:$Q$500,9,FALSE)</f>
        <v>65.900000000000006</v>
      </c>
      <c r="O81" s="5">
        <f>VLOOKUP(Q81,whoscored!$E$2:$Q$500,10,FALSE)</f>
        <v>4.8</v>
      </c>
      <c r="P81" s="5">
        <f>VLOOKUP(Q81,whoscored!$E$2:$Q$500,12,FALSE)</f>
        <v>6.95</v>
      </c>
      <c r="Q81" t="s">
        <v>227</v>
      </c>
    </row>
    <row r="82" spans="2:17" x14ac:dyDescent="0.25">
      <c r="B82">
        <v>81</v>
      </c>
      <c r="C82" s="7" t="str">
        <f>INDEX(Stürmer!$D$2:$D$201,ROW(A81)*2-1)</f>
        <v>Dong-Won Ji</v>
      </c>
      <c r="D82" t="s">
        <v>1117</v>
      </c>
      <c r="E82" t="str">
        <f>INDEX(Stürmer!$D$2:$D$201,ROW(A81)*2)</f>
        <v>Mittelstürmer</v>
      </c>
      <c r="F82">
        <f>INDEX(Stürmer!$F$2:$F$201,ROW(A81)*2-1)</f>
        <v>25</v>
      </c>
      <c r="G82" s="5">
        <f>LEFT(INDEX(Stürmer!$H$2:$H$201,ROW(A81)*2-1),4)*1</f>
        <v>2.5</v>
      </c>
      <c r="H82" s="5">
        <f>LEFT(INDEX(Stürmer!$J$2:$J$201,ROW(A81)*2-1),4)*1</f>
        <v>2</v>
      </c>
      <c r="I82" s="5">
        <f>VLOOKUP(Q82,whoscored!$E$2:$Q$500,4,FALSE)</f>
        <v>3</v>
      </c>
      <c r="J82" s="5">
        <f>VLOOKUP(Q82,whoscored!$E$2:$Q$500,5,FALSE)</f>
        <v>2</v>
      </c>
      <c r="K82" s="5">
        <f>VLOOKUP(Q82,whoscored!$E$2:$Q$500,6,FALSE)</f>
        <v>4</v>
      </c>
      <c r="L82" s="5">
        <f>VLOOKUP(Q82,whoscored!$E$2:$Q$500,7,FALSE)</f>
        <v>0</v>
      </c>
      <c r="M82" s="5">
        <f>VLOOKUP(Q82,whoscored!$E$2:$Q$500,8,FALSE)</f>
        <v>1.4</v>
      </c>
      <c r="N82" s="5">
        <f>VLOOKUP(Q82,whoscored!$E$2:$Q$500,9,FALSE)</f>
        <v>68.099999999999994</v>
      </c>
      <c r="O82" s="5">
        <f>VLOOKUP(Q82,whoscored!$E$2:$Q$500,10,FALSE)</f>
        <v>3.7</v>
      </c>
      <c r="P82" s="5">
        <f>VLOOKUP(Q82,whoscored!$E$2:$Q$500,12,FALSE)</f>
        <v>6.81</v>
      </c>
      <c r="Q82" t="s">
        <v>229</v>
      </c>
    </row>
    <row r="83" spans="2:17" x14ac:dyDescent="0.25">
      <c r="B83">
        <v>82</v>
      </c>
      <c r="C83" s="7" t="str">
        <f>INDEX(Stürmer!$D$2:$D$201,ROW(A82)*2-1)</f>
        <v>Sehrou Guirassy</v>
      </c>
      <c r="D83" t="s">
        <v>1117</v>
      </c>
      <c r="E83" t="str">
        <f>INDEX(Stürmer!$D$2:$D$201,ROW(A82)*2)</f>
        <v>Mittelstürmer</v>
      </c>
      <c r="F83">
        <f>INDEX(Stürmer!$F$2:$F$201,ROW(A82)*2-1)</f>
        <v>21</v>
      </c>
      <c r="G83" s="5">
        <f>LEFT(INDEX(Stürmer!$H$2:$H$201,ROW(A82)*2-1),4)*1</f>
        <v>2</v>
      </c>
      <c r="H83" s="5">
        <f>LEFT(INDEX(Stürmer!$J$2:$J$201,ROW(A82)*2-1),4)*1</f>
        <v>2</v>
      </c>
      <c r="I83" s="5">
        <f>VLOOKUP(Q83,whoscored!$E$2:$Q$500,4,FALSE)</f>
        <v>0</v>
      </c>
      <c r="J83" s="5">
        <f>VLOOKUP(Q83,whoscored!$E$2:$Q$500,5,FALSE)</f>
        <v>0</v>
      </c>
      <c r="K83" s="5">
        <f>VLOOKUP(Q83,whoscored!$E$2:$Q$500,6,FALSE)</f>
        <v>2</v>
      </c>
      <c r="L83" s="5">
        <f>VLOOKUP(Q83,whoscored!$E$2:$Q$500,7,FALSE)</f>
        <v>0</v>
      </c>
      <c r="M83" s="5">
        <f>VLOOKUP(Q83,whoscored!$E$2:$Q$500,8,FALSE)</f>
        <v>0.2</v>
      </c>
      <c r="N83" s="5">
        <f>VLOOKUP(Q83,whoscored!$E$2:$Q$500,9,FALSE)</f>
        <v>64.3</v>
      </c>
      <c r="O83" s="5">
        <f>VLOOKUP(Q83,whoscored!$E$2:$Q$500,10,FALSE)</f>
        <v>0.8</v>
      </c>
      <c r="P83" s="5">
        <f>VLOOKUP(Q83,whoscored!$E$2:$Q$500,12,FALSE)</f>
        <v>5.95</v>
      </c>
      <c r="Q83" t="s">
        <v>230</v>
      </c>
    </row>
    <row r="84" spans="2:17" x14ac:dyDescent="0.25">
      <c r="B84">
        <v>83</v>
      </c>
      <c r="C84" s="7" t="str">
        <f>INDEX(Stürmer!$D$2:$D$201,ROW(A83)*2-1)</f>
        <v>Gerrit Holtmann</v>
      </c>
      <c r="D84" t="s">
        <v>1117</v>
      </c>
      <c r="E84" t="str">
        <f>INDEX(Stürmer!$D$2:$D$201,ROW(A83)*2)</f>
        <v>Linksaußen</v>
      </c>
      <c r="F84">
        <f>INDEX(Stürmer!$F$2:$F$201,ROW(A83)*2-1)</f>
        <v>22</v>
      </c>
      <c r="G84" s="5">
        <f>LEFT(INDEX(Stürmer!$H$2:$H$201,ROW(A83)*2-1),4)*1</f>
        <v>2.5</v>
      </c>
      <c r="H84" s="5">
        <f>LEFT(INDEX(Stürmer!$J$2:$J$201,ROW(A83)*2-1),4)*1</f>
        <v>1.75</v>
      </c>
      <c r="I84" s="5">
        <f>VLOOKUP(Q84,whoscored!$E$2:$Q$500,4,FALSE)</f>
        <v>0</v>
      </c>
      <c r="J84" s="5">
        <f>VLOOKUP(Q84,whoscored!$E$2:$Q$500,5,FALSE)</f>
        <v>1</v>
      </c>
      <c r="K84" s="5">
        <f>VLOOKUP(Q84,whoscored!$E$2:$Q$500,6,FALSE)</f>
        <v>0</v>
      </c>
      <c r="L84" s="5">
        <f>VLOOKUP(Q84,whoscored!$E$2:$Q$500,7,FALSE)</f>
        <v>0</v>
      </c>
      <c r="M84" s="5">
        <f>VLOOKUP(Q84,whoscored!$E$2:$Q$500,8,FALSE)</f>
        <v>0.5</v>
      </c>
      <c r="N84" s="5">
        <f>VLOOKUP(Q84,whoscored!$E$2:$Q$500,9,FALSE)</f>
        <v>72.7</v>
      </c>
      <c r="O84" s="5">
        <f>VLOOKUP(Q84,whoscored!$E$2:$Q$500,10,FALSE)</f>
        <v>0.3</v>
      </c>
      <c r="P84" s="5">
        <f>VLOOKUP(Q84,whoscored!$E$2:$Q$500,12,FALSE)</f>
        <v>6.21</v>
      </c>
      <c r="Q84" t="s">
        <v>231</v>
      </c>
    </row>
    <row r="85" spans="2:17" x14ac:dyDescent="0.25">
      <c r="B85">
        <v>84</v>
      </c>
      <c r="C85" s="7" t="str">
        <f>INDEX(Stürmer!$D$2:$D$201,ROW(A84)*2-1)</f>
        <v>Ádám Szalai</v>
      </c>
      <c r="D85" t="s">
        <v>1117</v>
      </c>
      <c r="E85" t="str">
        <f>INDEX(Stürmer!$D$2:$D$201,ROW(A84)*2)</f>
        <v>Mittelstürmer</v>
      </c>
      <c r="F85">
        <f>INDEX(Stürmer!$F$2:$F$201,ROW(A84)*2-1)</f>
        <v>29</v>
      </c>
      <c r="G85" s="5">
        <f>LEFT(INDEX(Stürmer!$H$2:$H$201,ROW(A84)*2-1),4)*1</f>
        <v>7</v>
      </c>
      <c r="H85" s="5">
        <f>LEFT(INDEX(Stürmer!$J$2:$J$201,ROW(A84)*2-1),4)*1</f>
        <v>1.5</v>
      </c>
      <c r="I85" s="5">
        <f>VLOOKUP(Q85,whoscored!$E$2:$Q$500,4,FALSE)</f>
        <v>8</v>
      </c>
      <c r="J85" s="5">
        <f>VLOOKUP(Q85,whoscored!$E$2:$Q$500,5,FALSE)</f>
        <v>1</v>
      </c>
      <c r="K85" s="5">
        <f>VLOOKUP(Q85,whoscored!$E$2:$Q$500,6,FALSE)</f>
        <v>2</v>
      </c>
      <c r="L85" s="5">
        <f>VLOOKUP(Q85,whoscored!$E$2:$Q$500,7,FALSE)</f>
        <v>0</v>
      </c>
      <c r="M85" s="5">
        <f>VLOOKUP(Q85,whoscored!$E$2:$Q$500,8,FALSE)</f>
        <v>0.9</v>
      </c>
      <c r="N85" s="5">
        <f>VLOOKUP(Q85,whoscored!$E$2:$Q$500,9,FALSE)</f>
        <v>71.599999999999994</v>
      </c>
      <c r="O85" s="5">
        <f>VLOOKUP(Q85,whoscored!$E$2:$Q$500,10,FALSE)</f>
        <v>1.1000000000000001</v>
      </c>
      <c r="P85" s="5">
        <f>VLOOKUP(Q85,whoscored!$E$2:$Q$500,12,FALSE)</f>
        <v>6.76</v>
      </c>
      <c r="Q85" t="s">
        <v>233</v>
      </c>
    </row>
    <row r="86" spans="2:17" x14ac:dyDescent="0.25">
      <c r="B86">
        <v>85</v>
      </c>
      <c r="C86" s="7" t="str">
        <f>INDEX(Stürmer!$D$2:$D$201,ROW(A85)*2-1)</f>
        <v>Marco Terrazzino</v>
      </c>
      <c r="D86" t="s">
        <v>1117</v>
      </c>
      <c r="E86" t="str">
        <f>INDEX(Stürmer!$D$2:$D$201,ROW(A85)*2)</f>
        <v>Linksaußen</v>
      </c>
      <c r="F86">
        <f>INDEX(Stürmer!$F$2:$F$201,ROW(A85)*2-1)</f>
        <v>26</v>
      </c>
      <c r="G86" s="5">
        <f>LEFT(INDEX(Stürmer!$H$2:$H$201,ROW(A85)*2-1),4)*1</f>
        <v>1.5</v>
      </c>
      <c r="H86" s="5">
        <f>LEFT(INDEX(Stürmer!$J$2:$J$201,ROW(A85)*2-1),4)*1</f>
        <v>1.5</v>
      </c>
      <c r="I86" s="5">
        <f>VLOOKUP(Q86,whoscored!$E$2:$Q$500,4,FALSE)</f>
        <v>1</v>
      </c>
      <c r="J86" s="5">
        <f>VLOOKUP(Q86,whoscored!$E$2:$Q$500,5,FALSE)</f>
        <v>2</v>
      </c>
      <c r="K86" s="5">
        <f>VLOOKUP(Q86,whoscored!$E$2:$Q$500,6,FALSE)</f>
        <v>0</v>
      </c>
      <c r="L86" s="5">
        <f>VLOOKUP(Q86,whoscored!$E$2:$Q$500,7,FALSE)</f>
        <v>0</v>
      </c>
      <c r="M86" s="5">
        <f>VLOOKUP(Q86,whoscored!$E$2:$Q$500,8,FALSE)</f>
        <v>0.7</v>
      </c>
      <c r="N86" s="5">
        <f>VLOOKUP(Q86,whoscored!$E$2:$Q$500,9,FALSE)</f>
        <v>80.900000000000006</v>
      </c>
      <c r="O86" s="5">
        <f>VLOOKUP(Q86,whoscored!$E$2:$Q$500,10,FALSE)</f>
        <v>0.8</v>
      </c>
      <c r="P86" s="5">
        <f>VLOOKUP(Q86,whoscored!$E$2:$Q$500,12,FALSE)</f>
        <v>6.57</v>
      </c>
      <c r="Q86" t="s">
        <v>235</v>
      </c>
    </row>
    <row r="87" spans="2:17" x14ac:dyDescent="0.25">
      <c r="B87">
        <v>86</v>
      </c>
      <c r="C87" s="7" t="str">
        <f>INDEX(Stürmer!$D$2:$D$201,ROW(A86)*2-1)</f>
        <v>Artjoms Rudnevs</v>
      </c>
      <c r="D87" t="s">
        <v>1117</v>
      </c>
      <c r="E87" t="str">
        <f>INDEX(Stürmer!$D$2:$D$201,ROW(A86)*2)</f>
        <v>Mittelstürmer</v>
      </c>
      <c r="F87">
        <f>INDEX(Stürmer!$F$2:$F$201,ROW(A86)*2-1)</f>
        <v>29</v>
      </c>
      <c r="G87" s="5">
        <f>LEFT(INDEX(Stürmer!$H$2:$H$201,ROW(A86)*2-1),4)*1</f>
        <v>6.5</v>
      </c>
      <c r="H87" s="5">
        <f>LEFT(INDEX(Stürmer!$J$2:$J$201,ROW(A86)*2-1),4)*1</f>
        <v>1.5</v>
      </c>
      <c r="I87" s="5">
        <f>VLOOKUP(Q87,whoscored!$E$2:$Q$500,4,FALSE)</f>
        <v>3</v>
      </c>
      <c r="J87" s="5">
        <f>VLOOKUP(Q87,whoscored!$E$2:$Q$500,5,FALSE)</f>
        <v>3</v>
      </c>
      <c r="K87" s="5">
        <f>VLOOKUP(Q87,whoscored!$E$2:$Q$500,6,FALSE)</f>
        <v>3</v>
      </c>
      <c r="L87" s="5">
        <f>VLOOKUP(Q87,whoscored!$E$2:$Q$500,7,FALSE)</f>
        <v>0</v>
      </c>
      <c r="M87" s="5">
        <f>VLOOKUP(Q87,whoscored!$E$2:$Q$500,8,FALSE)</f>
        <v>1.2</v>
      </c>
      <c r="N87" s="5">
        <f>VLOOKUP(Q87,whoscored!$E$2:$Q$500,9,FALSE)</f>
        <v>60.1</v>
      </c>
      <c r="O87" s="5">
        <f>VLOOKUP(Q87,whoscored!$E$2:$Q$500,10,FALSE)</f>
        <v>1.2</v>
      </c>
      <c r="P87" s="5">
        <f>VLOOKUP(Q87,whoscored!$E$2:$Q$500,12,FALSE)</f>
        <v>6.45</v>
      </c>
      <c r="Q87" t="s">
        <v>237</v>
      </c>
    </row>
    <row r="88" spans="2:17" x14ac:dyDescent="0.25">
      <c r="B88">
        <v>87</v>
      </c>
      <c r="C88" s="7" t="str">
        <f>INDEX(Stürmer!$D$2:$D$201,ROW(A87)*2-1)</f>
        <v>Takashi Usami</v>
      </c>
      <c r="D88" t="s">
        <v>1117</v>
      </c>
      <c r="E88" t="str">
        <f>INDEX(Stürmer!$D$2:$D$201,ROW(A87)*2)</f>
        <v>Linksaußen</v>
      </c>
      <c r="F88">
        <f>INDEX(Stürmer!$F$2:$F$201,ROW(A87)*2-1)</f>
        <v>25</v>
      </c>
      <c r="G88" s="5">
        <f>LEFT(INDEX(Stürmer!$H$2:$H$201,ROW(A87)*2-1),4)*1</f>
        <v>2.5</v>
      </c>
      <c r="H88" s="5">
        <f>LEFT(INDEX(Stürmer!$J$2:$J$201,ROW(A87)*2-1),4)*1</f>
        <v>1.5</v>
      </c>
      <c r="I88" s="5">
        <f>VLOOKUP(Q88,whoscored!$E$2:$Q$500,4,FALSE)</f>
        <v>0</v>
      </c>
      <c r="J88" s="5">
        <f>VLOOKUP(Q88,whoscored!$E$2:$Q$500,5,FALSE)</f>
        <v>0</v>
      </c>
      <c r="K88" s="5">
        <f>VLOOKUP(Q88,whoscored!$E$2:$Q$500,6,FALSE)</f>
        <v>0</v>
      </c>
      <c r="L88" s="5">
        <f>VLOOKUP(Q88,whoscored!$E$2:$Q$500,7,FALSE)</f>
        <v>0</v>
      </c>
      <c r="M88" s="5">
        <f>VLOOKUP(Q88,whoscored!$E$2:$Q$500,8,FALSE)</f>
        <v>0.2</v>
      </c>
      <c r="N88" s="5">
        <f>VLOOKUP(Q88,whoscored!$E$2:$Q$500,9,FALSE)</f>
        <v>66.7</v>
      </c>
      <c r="O88" s="5">
        <f>VLOOKUP(Q88,whoscored!$E$2:$Q$500,10,FALSE)</f>
        <v>0.4</v>
      </c>
      <c r="P88" s="5">
        <f>VLOOKUP(Q88,whoscored!$E$2:$Q$500,12,FALSE)</f>
        <v>6.4</v>
      </c>
      <c r="Q88" t="s">
        <v>239</v>
      </c>
    </row>
    <row r="89" spans="2:17" x14ac:dyDescent="0.25">
      <c r="B89">
        <v>88</v>
      </c>
      <c r="C89" s="7" t="str">
        <f>INDEX(Stürmer!$D$2:$D$201,ROW(A88)*2-1)</f>
        <v>Joel Pohjanpalo</v>
      </c>
      <c r="D89" t="s">
        <v>1117</v>
      </c>
      <c r="E89" t="str">
        <f>INDEX(Stürmer!$D$2:$D$201,ROW(A88)*2)</f>
        <v>Mittelstürmer</v>
      </c>
      <c r="F89">
        <f>INDEX(Stürmer!$F$2:$F$201,ROW(A88)*2-1)</f>
        <v>22</v>
      </c>
      <c r="G89" s="5">
        <f>LEFT(INDEX(Stürmer!$H$2:$H$201,ROW(A88)*2-1),4)*1</f>
        <v>1.8</v>
      </c>
      <c r="H89" s="5">
        <f>LEFT(INDEX(Stürmer!$J$2:$J$201,ROW(A88)*2-1),4)*1</f>
        <v>1.5</v>
      </c>
      <c r="I89" s="5">
        <f>VLOOKUP(Q89,whoscored!$E$2:$Q$500,4,FALSE)</f>
        <v>5</v>
      </c>
      <c r="J89" s="5">
        <f>VLOOKUP(Q89,whoscored!$E$2:$Q$500,5,FALSE)</f>
        <v>0</v>
      </c>
      <c r="K89" s="5">
        <f>VLOOKUP(Q89,whoscored!$E$2:$Q$500,6,FALSE)</f>
        <v>0</v>
      </c>
      <c r="L89" s="5">
        <f>VLOOKUP(Q89,whoscored!$E$2:$Q$500,7,FALSE)</f>
        <v>0</v>
      </c>
      <c r="M89" s="5">
        <f>VLOOKUP(Q89,whoscored!$E$2:$Q$500,8,FALSE)</f>
        <v>1.7</v>
      </c>
      <c r="N89" s="5">
        <f>VLOOKUP(Q89,whoscored!$E$2:$Q$500,9,FALSE)</f>
        <v>62.2</v>
      </c>
      <c r="O89" s="5">
        <f>VLOOKUP(Q89,whoscored!$E$2:$Q$500,10,FALSE)</f>
        <v>1.4</v>
      </c>
      <c r="P89" s="5">
        <f>VLOOKUP(Q89,whoscored!$E$2:$Q$500,12,FALSE)</f>
        <v>6.64</v>
      </c>
      <c r="Q89" t="s">
        <v>240</v>
      </c>
    </row>
    <row r="90" spans="2:17" x14ac:dyDescent="0.25">
      <c r="B90">
        <v>89</v>
      </c>
      <c r="C90" s="7" t="str">
        <f>INDEX(Stürmer!$D$2:$D$201,ROW(A89)*2-1)</f>
        <v>Ante Rebic</v>
      </c>
      <c r="D90" t="s">
        <v>1117</v>
      </c>
      <c r="E90" t="str">
        <f>INDEX(Stürmer!$D$2:$D$201,ROW(A89)*2)</f>
        <v>Linksaußen</v>
      </c>
      <c r="F90">
        <f>INDEX(Stürmer!$F$2:$F$201,ROW(A89)*2-1)</f>
        <v>23</v>
      </c>
      <c r="G90" s="5">
        <f>LEFT(INDEX(Stürmer!$H$2:$H$201,ROW(A89)*2-1),4)*1</f>
        <v>4.5</v>
      </c>
      <c r="H90" s="5">
        <f>LEFT(INDEX(Stürmer!$J$2:$J$201,ROW(A89)*2-1),4)*1</f>
        <v>1.5</v>
      </c>
      <c r="I90" s="5">
        <f>VLOOKUP(Q90,whoscored!$E$2:$Q$500,4,FALSE)</f>
        <v>2</v>
      </c>
      <c r="J90" s="5">
        <f>VLOOKUP(Q90,whoscored!$E$2:$Q$500,5,FALSE)</f>
        <v>2</v>
      </c>
      <c r="K90" s="5">
        <f>VLOOKUP(Q90,whoscored!$E$2:$Q$500,6,FALSE)</f>
        <v>10</v>
      </c>
      <c r="L90" s="5">
        <f>VLOOKUP(Q90,whoscored!$E$2:$Q$500,7,FALSE)</f>
        <v>0</v>
      </c>
      <c r="M90" s="5">
        <f>VLOOKUP(Q90,whoscored!$E$2:$Q$500,8,FALSE)</f>
        <v>1.8</v>
      </c>
      <c r="N90" s="5">
        <f>VLOOKUP(Q90,whoscored!$E$2:$Q$500,9,FALSE)</f>
        <v>52.4</v>
      </c>
      <c r="O90" s="5">
        <f>VLOOKUP(Q90,whoscored!$E$2:$Q$500,10,FALSE)</f>
        <v>1.4</v>
      </c>
      <c r="P90" s="5">
        <f>VLOOKUP(Q90,whoscored!$E$2:$Q$500,12,FALSE)</f>
        <v>6.61</v>
      </c>
      <c r="Q90" t="s">
        <v>242</v>
      </c>
    </row>
    <row r="91" spans="2:17" x14ac:dyDescent="0.25">
      <c r="B91">
        <v>90</v>
      </c>
      <c r="C91" s="7" t="str">
        <f>INDEX(Stürmer!$D$2:$D$201,ROW(A90)*2-1)</f>
        <v>Luca Waldschmidt</v>
      </c>
      <c r="D91" t="s">
        <v>1117</v>
      </c>
      <c r="E91" t="str">
        <f>INDEX(Stürmer!$D$2:$D$201,ROW(A90)*2)</f>
        <v>Mittelstürmer</v>
      </c>
      <c r="F91">
        <f>INDEX(Stürmer!$F$2:$F$201,ROW(A90)*2-1)</f>
        <v>20</v>
      </c>
      <c r="G91" s="5">
        <f>LEFT(INDEX(Stürmer!$H$2:$H$201,ROW(A90)*2-1),4)*1</f>
        <v>1.5</v>
      </c>
      <c r="H91" s="5">
        <f>LEFT(INDEX(Stürmer!$J$2:$J$201,ROW(A90)*2-1),4)*1</f>
        <v>1.5</v>
      </c>
      <c r="I91" s="5">
        <f>VLOOKUP(Q91,whoscored!$E$2:$Q$500,4,FALSE)</f>
        <v>0</v>
      </c>
      <c r="J91" s="5">
        <f>VLOOKUP(Q91,whoscored!$E$2:$Q$500,5,FALSE)</f>
        <v>1</v>
      </c>
      <c r="K91" s="5">
        <f>VLOOKUP(Q91,whoscored!$E$2:$Q$500,6,FALSE)</f>
        <v>0</v>
      </c>
      <c r="L91" s="5">
        <f>VLOOKUP(Q91,whoscored!$E$2:$Q$500,7,FALSE)</f>
        <v>0</v>
      </c>
      <c r="M91" s="5">
        <f>VLOOKUP(Q91,whoscored!$E$2:$Q$500,8,FALSE)</f>
        <v>0.6</v>
      </c>
      <c r="N91" s="5">
        <f>VLOOKUP(Q91,whoscored!$E$2:$Q$500,9,FALSE)</f>
        <v>69.099999999999994</v>
      </c>
      <c r="O91" s="5">
        <f>VLOOKUP(Q91,whoscored!$E$2:$Q$500,10,FALSE)</f>
        <v>0.3</v>
      </c>
      <c r="P91" s="5">
        <f>VLOOKUP(Q91,whoscored!$E$2:$Q$500,12,FALSE)</f>
        <v>6.21</v>
      </c>
      <c r="Q91" t="s">
        <v>243</v>
      </c>
    </row>
    <row r="92" spans="2:17" x14ac:dyDescent="0.25">
      <c r="B92">
        <v>91</v>
      </c>
      <c r="C92" s="7" t="str">
        <f>INDEX(Stürmer!$D$2:$D$201,ROW(A91)*2-1)</f>
        <v>Robert Leipertz</v>
      </c>
      <c r="D92" t="s">
        <v>1117</v>
      </c>
      <c r="E92" t="str">
        <f>INDEX(Stürmer!$D$2:$D$201,ROW(A91)*2)</f>
        <v>Rechtsaußen</v>
      </c>
      <c r="F92">
        <f>INDEX(Stürmer!$F$2:$F$201,ROW(A91)*2-1)</f>
        <v>24</v>
      </c>
      <c r="G92" s="5">
        <f>LEFT(INDEX(Stürmer!$H$2:$H$201,ROW(A91)*2-1),4)*1</f>
        <v>1.5</v>
      </c>
      <c r="H92" s="5">
        <f>LEFT(INDEX(Stürmer!$J$2:$J$201,ROW(A91)*2-1),4)*1</f>
        <v>1.25</v>
      </c>
      <c r="I92" s="5">
        <f>VLOOKUP(Q92,whoscored!$E$2:$Q$500,4,FALSE)</f>
        <v>0</v>
      </c>
      <c r="J92" s="5">
        <f>VLOOKUP(Q92,whoscored!$E$2:$Q$500,5,FALSE)</f>
        <v>0</v>
      </c>
      <c r="K92" s="5">
        <f>VLOOKUP(Q92,whoscored!$E$2:$Q$500,6,FALSE)</f>
        <v>0</v>
      </c>
      <c r="L92" s="5">
        <f>VLOOKUP(Q92,whoscored!$E$2:$Q$500,7,FALSE)</f>
        <v>0</v>
      </c>
      <c r="M92" s="5">
        <f>VLOOKUP(Q92,whoscored!$E$2:$Q$500,8,FALSE)</f>
        <v>0.5</v>
      </c>
      <c r="N92" s="5">
        <f>VLOOKUP(Q92,whoscored!$E$2:$Q$500,9,FALSE)</f>
        <v>71.400000000000006</v>
      </c>
      <c r="O92" s="5">
        <f>VLOOKUP(Q92,whoscored!$E$2:$Q$500,10,FALSE)</f>
        <v>0</v>
      </c>
      <c r="P92" s="5">
        <f>VLOOKUP(Q92,whoscored!$E$2:$Q$500,12,FALSE)</f>
        <v>6.03</v>
      </c>
      <c r="Q92" t="s">
        <v>244</v>
      </c>
    </row>
    <row r="93" spans="2:17" x14ac:dyDescent="0.25">
      <c r="B93">
        <v>93</v>
      </c>
      <c r="C93" s="7" t="str">
        <f>INDEX(Stürmer!$D$2:$D$201,ROW(A93)*2-1)</f>
        <v>Claudio Pizarro</v>
      </c>
      <c r="D93" t="s">
        <v>1117</v>
      </c>
      <c r="E93" t="str">
        <f>INDEX(Stürmer!$D$2:$D$201,ROW(A93)*2)</f>
        <v>Mittelstürmer</v>
      </c>
      <c r="F93">
        <f>INDEX(Stürmer!$F$2:$F$201,ROW(A93)*2-1)</f>
        <v>38</v>
      </c>
      <c r="G93" s="5">
        <f>LEFT(INDEX(Stürmer!$H$2:$H$201,ROW(A93)*2-1),4)*1</f>
        <v>12.5</v>
      </c>
      <c r="H93" s="5">
        <f>LEFT(INDEX(Stürmer!$J$2:$J$201,ROW(A93)*2-1),4)*1</f>
        <v>1</v>
      </c>
      <c r="I93" s="5">
        <f>VLOOKUP(Q93,whoscored!$E$2:$Q$500,4,FALSE)</f>
        <v>1</v>
      </c>
      <c r="J93" s="5">
        <f>VLOOKUP(Q93,whoscored!$E$2:$Q$500,5,FALSE)</f>
        <v>1</v>
      </c>
      <c r="K93" s="5">
        <f>VLOOKUP(Q93,whoscored!$E$2:$Q$500,6,FALSE)</f>
        <v>1</v>
      </c>
      <c r="L93" s="5">
        <f>VLOOKUP(Q93,whoscored!$E$2:$Q$500,7,FALSE)</f>
        <v>0</v>
      </c>
      <c r="M93" s="5">
        <f>VLOOKUP(Q93,whoscored!$E$2:$Q$500,8,FALSE)</f>
        <v>1.1000000000000001</v>
      </c>
      <c r="N93" s="5">
        <f>VLOOKUP(Q93,whoscored!$E$2:$Q$500,9,FALSE)</f>
        <v>65.599999999999994</v>
      </c>
      <c r="O93" s="5">
        <f>VLOOKUP(Q93,whoscored!$E$2:$Q$500,10,FALSE)</f>
        <v>1.6</v>
      </c>
      <c r="P93" s="5">
        <f>VLOOKUP(Q93,whoscored!$E$2:$Q$500,12,FALSE)</f>
        <v>6.51</v>
      </c>
      <c r="Q93" t="s">
        <v>247</v>
      </c>
    </row>
    <row r="94" spans="2:17" x14ac:dyDescent="0.25">
      <c r="B94">
        <v>94</v>
      </c>
      <c r="C94" s="7" t="str">
        <f>INDEX(Stürmer!$D$2:$D$201,ROW(A94)*2-1)</f>
        <v>Danny Blum</v>
      </c>
      <c r="D94" t="s">
        <v>1117</v>
      </c>
      <c r="E94" t="str">
        <f>INDEX(Stürmer!$D$2:$D$201,ROW(A94)*2)</f>
        <v>Linksaußen</v>
      </c>
      <c r="F94">
        <f>INDEX(Stürmer!$F$2:$F$201,ROW(A94)*2-1)</f>
        <v>26</v>
      </c>
      <c r="G94" s="5">
        <f>LEFT(INDEX(Stürmer!$H$2:$H$201,ROW(A94)*2-1),4)*1</f>
        <v>1</v>
      </c>
      <c r="H94" s="5">
        <f>LEFT(INDEX(Stürmer!$J$2:$J$201,ROW(A94)*2-1),4)*1</f>
        <v>1</v>
      </c>
      <c r="I94" s="5">
        <f>VLOOKUP(Q94,whoscored!$E$2:$Q$500,4,FALSE)</f>
        <v>0</v>
      </c>
      <c r="J94" s="5">
        <f>VLOOKUP(Q94,whoscored!$E$2:$Q$500,5,FALSE)</f>
        <v>1</v>
      </c>
      <c r="K94" s="5">
        <f>VLOOKUP(Q94,whoscored!$E$2:$Q$500,6,FALSE)</f>
        <v>0</v>
      </c>
      <c r="L94" s="5">
        <f>VLOOKUP(Q94,whoscored!$E$2:$Q$500,7,FALSE)</f>
        <v>0</v>
      </c>
      <c r="M94" s="5">
        <f>VLOOKUP(Q94,whoscored!$E$2:$Q$500,8,FALSE)</f>
        <v>1.6</v>
      </c>
      <c r="N94" s="5">
        <f>VLOOKUP(Q94,whoscored!$E$2:$Q$500,9,FALSE)</f>
        <v>67.8</v>
      </c>
      <c r="O94" s="5">
        <f>VLOOKUP(Q94,whoscored!$E$2:$Q$500,10,FALSE)</f>
        <v>0.7</v>
      </c>
      <c r="P94" s="5">
        <f>VLOOKUP(Q94,whoscored!$E$2:$Q$500,12,FALSE)</f>
        <v>6.34</v>
      </c>
      <c r="Q94" t="s">
        <v>249</v>
      </c>
    </row>
    <row r="95" spans="2:17" x14ac:dyDescent="0.25">
      <c r="B95">
        <v>95</v>
      </c>
      <c r="C95" s="7" t="str">
        <f>INDEX(Stürmer!$D$2:$D$201,ROW(A95)*2-1)</f>
        <v>Moritz Hartmann</v>
      </c>
      <c r="D95" t="s">
        <v>1117</v>
      </c>
      <c r="E95" t="str">
        <f>INDEX(Stürmer!$D$2:$D$201,ROW(A95)*2)</f>
        <v>Mittelstürmer</v>
      </c>
      <c r="F95">
        <f>INDEX(Stürmer!$F$2:$F$201,ROW(A95)*2-1)</f>
        <v>30</v>
      </c>
      <c r="G95" s="5">
        <f>LEFT(INDEX(Stürmer!$H$2:$H$201,ROW(A95)*2-1),4)*1</f>
        <v>1.5</v>
      </c>
      <c r="H95" s="5">
        <f>LEFT(INDEX(Stürmer!$J$2:$J$201,ROW(A95)*2-1),4)*1</f>
        <v>1</v>
      </c>
      <c r="I95" s="5">
        <f>VLOOKUP(Q95,whoscored!$E$2:$Q$500,4,FALSE)</f>
        <v>1</v>
      </c>
      <c r="J95" s="5">
        <f>VLOOKUP(Q95,whoscored!$E$2:$Q$500,5,FALSE)</f>
        <v>0</v>
      </c>
      <c r="K95" s="5">
        <f>VLOOKUP(Q95,whoscored!$E$2:$Q$500,6,FALSE)</f>
        <v>0</v>
      </c>
      <c r="L95" s="5">
        <f>VLOOKUP(Q95,whoscored!$E$2:$Q$500,7,FALSE)</f>
        <v>0</v>
      </c>
      <c r="M95" s="5">
        <f>VLOOKUP(Q95,whoscored!$E$2:$Q$500,8,FALSE)</f>
        <v>1.4</v>
      </c>
      <c r="N95" s="5">
        <f>VLOOKUP(Q95,whoscored!$E$2:$Q$500,9,FALSE)</f>
        <v>65.5</v>
      </c>
      <c r="O95" s="5">
        <f>VLOOKUP(Q95,whoscored!$E$2:$Q$500,10,FALSE)</f>
        <v>2.4</v>
      </c>
      <c r="P95" s="5">
        <f>VLOOKUP(Q95,whoscored!$E$2:$Q$500,12,FALSE)</f>
        <v>6.46</v>
      </c>
      <c r="Q95" t="s">
        <v>251</v>
      </c>
    </row>
    <row r="96" spans="2:17" x14ac:dyDescent="0.25">
      <c r="B96">
        <v>96</v>
      </c>
      <c r="C96" s="7" t="str">
        <f>INDEX(Stürmer!$D$2:$D$201,ROW(A96)*2-1)</f>
        <v>Sven Schipplock</v>
      </c>
      <c r="D96" t="s">
        <v>1117</v>
      </c>
      <c r="E96" t="str">
        <f>INDEX(Stürmer!$D$2:$D$201,ROW(A96)*2)</f>
        <v>Mittelstürmer</v>
      </c>
      <c r="F96">
        <f>INDEX(Stürmer!$F$2:$F$201,ROW(A96)*2-1)</f>
        <v>28</v>
      </c>
      <c r="G96" s="5">
        <f>LEFT(INDEX(Stürmer!$H$2:$H$201,ROW(A96)*2-1),4)*1</f>
        <v>2.5</v>
      </c>
      <c r="H96" s="5">
        <f>LEFT(INDEX(Stürmer!$J$2:$J$201,ROW(A96)*2-1),4)*1</f>
        <v>1</v>
      </c>
      <c r="I96" s="5">
        <f>VLOOKUP(Q96,whoscored!$E$2:$Q$500,4,FALSE)</f>
        <v>1</v>
      </c>
      <c r="J96" s="5">
        <f>VLOOKUP(Q96,whoscored!$E$2:$Q$500,5,FALSE)</f>
        <v>0</v>
      </c>
      <c r="K96" s="5">
        <f>VLOOKUP(Q96,whoscored!$E$2:$Q$500,6,FALSE)</f>
        <v>3</v>
      </c>
      <c r="L96" s="5">
        <f>VLOOKUP(Q96,whoscored!$E$2:$Q$500,7,FALSE)</f>
        <v>0</v>
      </c>
      <c r="M96" s="5">
        <f>VLOOKUP(Q96,whoscored!$E$2:$Q$500,8,FALSE)</f>
        <v>0.7</v>
      </c>
      <c r="N96" s="5">
        <f>VLOOKUP(Q96,whoscored!$E$2:$Q$500,9,FALSE)</f>
        <v>54.9</v>
      </c>
      <c r="O96" s="5">
        <f>VLOOKUP(Q96,whoscored!$E$2:$Q$500,10,FALSE)</f>
        <v>2.8</v>
      </c>
      <c r="P96" s="5">
        <f>VLOOKUP(Q96,whoscored!$E$2:$Q$500,12,FALSE)</f>
        <v>6.38</v>
      </c>
      <c r="Q96" t="s">
        <v>252</v>
      </c>
    </row>
    <row r="97" spans="2:17" x14ac:dyDescent="0.25">
      <c r="B97">
        <v>97</v>
      </c>
      <c r="C97" s="7" t="str">
        <f>INDEX(Stürmer!$D$2:$D$201,ROW(A97)*2-1)</f>
        <v>Havard Nielsen</v>
      </c>
      <c r="D97" t="s">
        <v>1117</v>
      </c>
      <c r="E97" t="str">
        <f>INDEX(Stürmer!$D$2:$D$201,ROW(A97)*2)</f>
        <v>Mittelstürmer</v>
      </c>
      <c r="F97">
        <f>INDEX(Stürmer!$F$2:$F$201,ROW(A97)*2-1)</f>
        <v>23</v>
      </c>
      <c r="G97" s="5">
        <f>LEFT(INDEX(Stürmer!$H$2:$H$201,ROW(A97)*2-1),4)*1</f>
        <v>2</v>
      </c>
      <c r="H97" s="5">
        <f>LEFT(INDEX(Stürmer!$J$2:$J$201,ROW(A97)*2-1),4)*1</f>
        <v>1</v>
      </c>
      <c r="I97" s="5">
        <f>VLOOKUP(Q97,whoscored!$E$2:$Q$500,4,FALSE)</f>
        <v>0</v>
      </c>
      <c r="J97" s="5">
        <f>VLOOKUP(Q97,whoscored!$E$2:$Q$500,5,FALSE)</f>
        <v>1</v>
      </c>
      <c r="K97" s="5">
        <f>VLOOKUP(Q97,whoscored!$E$2:$Q$500,6,FALSE)</f>
        <v>0</v>
      </c>
      <c r="L97" s="5">
        <f>VLOOKUP(Q97,whoscored!$E$2:$Q$500,7,FALSE)</f>
        <v>0</v>
      </c>
      <c r="M97" s="5">
        <f>VLOOKUP(Q97,whoscored!$E$2:$Q$500,8,FALSE)</f>
        <v>0</v>
      </c>
      <c r="N97" s="5">
        <f>VLOOKUP(Q97,whoscored!$E$2:$Q$500,9,FALSE)</f>
        <v>54.5</v>
      </c>
      <c r="O97" s="5">
        <f>VLOOKUP(Q97,whoscored!$E$2:$Q$500,10,FALSE)</f>
        <v>1</v>
      </c>
      <c r="P97" s="5">
        <f>VLOOKUP(Q97,whoscored!$E$2:$Q$500,12,FALSE)</f>
        <v>6.17</v>
      </c>
      <c r="Q97" t="s">
        <v>253</v>
      </c>
    </row>
    <row r="98" spans="2:17" x14ac:dyDescent="0.25">
      <c r="B98">
        <v>98</v>
      </c>
      <c r="C98" s="7" t="str">
        <f>INDEX(Stürmer!$D$2:$D$201,ROW(A98)*2-1)</f>
        <v>Antonio Colak</v>
      </c>
      <c r="D98" t="s">
        <v>1117</v>
      </c>
      <c r="E98" t="str">
        <f>INDEX(Stürmer!$D$2:$D$201,ROW(A98)*2)</f>
        <v>Mittelstürmer</v>
      </c>
      <c r="F98">
        <f>INDEX(Stürmer!$F$2:$F$201,ROW(A98)*2-1)</f>
        <v>23</v>
      </c>
      <c r="G98" s="5">
        <f>LEFT(INDEX(Stürmer!$H$2:$H$201,ROW(A98)*2-1),4)*1</f>
        <v>1</v>
      </c>
      <c r="H98" s="5">
        <f>LEFT(INDEX(Stürmer!$J$2:$J$201,ROW(A98)*2-1),4)*1</f>
        <v>1</v>
      </c>
      <c r="I98" s="5">
        <f>VLOOKUP(Q98,whoscored!$E$2:$Q$500,4,FALSE)</f>
        <v>4</v>
      </c>
      <c r="J98" s="5">
        <f>VLOOKUP(Q98,whoscored!$E$2:$Q$500,5,FALSE)</f>
        <v>0</v>
      </c>
      <c r="K98" s="5">
        <f>VLOOKUP(Q98,whoscored!$E$2:$Q$500,6,FALSE)</f>
        <v>0</v>
      </c>
      <c r="L98" s="5">
        <f>VLOOKUP(Q98,whoscored!$E$2:$Q$500,7,FALSE)</f>
        <v>1</v>
      </c>
      <c r="M98" s="5">
        <f>VLOOKUP(Q98,whoscored!$E$2:$Q$500,8,FALSE)</f>
        <v>1.5</v>
      </c>
      <c r="N98" s="5">
        <f>VLOOKUP(Q98,whoscored!$E$2:$Q$500,9,FALSE)</f>
        <v>62.4</v>
      </c>
      <c r="O98" s="5">
        <f>VLOOKUP(Q98,whoscored!$E$2:$Q$500,10,FALSE)</f>
        <v>3</v>
      </c>
      <c r="P98" s="5">
        <f>VLOOKUP(Q98,whoscored!$E$2:$Q$500,12,FALSE)</f>
        <v>6.38</v>
      </c>
      <c r="Q98" t="s">
        <v>254</v>
      </c>
    </row>
    <row r="99" spans="2:17" x14ac:dyDescent="0.25">
      <c r="B99">
        <v>99</v>
      </c>
      <c r="C99" s="7" t="str">
        <f>INDEX(Stürmer!$D$2:$D$201,ROW(A99)*2-1)</f>
        <v>Victor Osimhen</v>
      </c>
      <c r="D99" t="s">
        <v>1117</v>
      </c>
      <c r="E99" t="str">
        <f>INDEX(Stürmer!$D$2:$D$201,ROW(A99)*2)</f>
        <v>Mittelstürmer</v>
      </c>
      <c r="F99">
        <f>INDEX(Stürmer!$F$2:$F$201,ROW(A99)*2-1)</f>
        <v>18</v>
      </c>
      <c r="G99" s="5">
        <f>LEFT(INDEX(Stürmer!$H$2:$H$201,ROW(A99)*2-1),4)*1</f>
        <v>1</v>
      </c>
      <c r="H99" s="5">
        <f>LEFT(INDEX(Stürmer!$J$2:$J$201,ROW(A99)*2-1),4)*1</f>
        <v>1</v>
      </c>
      <c r="I99" s="5">
        <f>VLOOKUP(Q99,whoscored!$E$2:$Q$500,4,FALSE)</f>
        <v>0</v>
      </c>
      <c r="J99" s="5">
        <f>VLOOKUP(Q99,whoscored!$E$2:$Q$500,5,FALSE)</f>
        <v>0</v>
      </c>
      <c r="K99" s="5">
        <f>VLOOKUP(Q99,whoscored!$E$2:$Q$500,6,FALSE)</f>
        <v>1</v>
      </c>
      <c r="L99" s="5">
        <f>VLOOKUP(Q99,whoscored!$E$2:$Q$500,7,FALSE)</f>
        <v>0</v>
      </c>
      <c r="M99" s="5">
        <f>VLOOKUP(Q99,whoscored!$E$2:$Q$500,8,FALSE)</f>
        <v>1</v>
      </c>
      <c r="N99" s="5">
        <f>VLOOKUP(Q99,whoscored!$E$2:$Q$500,9,FALSE)</f>
        <v>72.7</v>
      </c>
      <c r="O99" s="5">
        <f>VLOOKUP(Q99,whoscored!$E$2:$Q$500,10,FALSE)</f>
        <v>1</v>
      </c>
      <c r="P99" s="5">
        <f>VLOOKUP(Q99,whoscored!$E$2:$Q$500,12,FALSE)</f>
        <v>6.26</v>
      </c>
      <c r="Q99" t="s">
        <v>255</v>
      </c>
    </row>
    <row r="100" spans="2:17" x14ac:dyDescent="0.25">
      <c r="B100">
        <v>1</v>
      </c>
      <c r="C100" s="7" t="str">
        <f>INDEX(Mittelfeld!$D$2:$D$201,ROW(A1)*2-1)</f>
        <v>Thiago</v>
      </c>
      <c r="D100" t="s">
        <v>1118</v>
      </c>
      <c r="E100" t="str">
        <f>INDEX(Mittelfeld!$D$2:$D$201,ROW(A1)*2)</f>
        <v>Zentrales Mittelfeld</v>
      </c>
      <c r="F100">
        <f>INDEX(Mittelfeld!$F$2:$F$201,ROW(A1)*2-1)</f>
        <v>26</v>
      </c>
      <c r="G100" s="5">
        <f>LEFT(INDEX(Mittelfeld!$H$2:$H$201,ROW(A1)*2-1),4)*1</f>
        <v>40</v>
      </c>
      <c r="H100" s="5">
        <f>LEFT(INDEX(Mittelfeld!$J$2:$J$201,ROW(A1)*2-1),4)*1</f>
        <v>40</v>
      </c>
      <c r="I100" s="5">
        <f>VLOOKUP(Q100,whoscored!$E$2:$Q$500,4,FALSE)</f>
        <v>6</v>
      </c>
      <c r="J100" s="5">
        <f>VLOOKUP(Q100,whoscored!$E$2:$Q$500,5,FALSE)</f>
        <v>5</v>
      </c>
      <c r="K100" s="5">
        <f>VLOOKUP(Q100,whoscored!$E$2:$Q$500,6,FALSE)</f>
        <v>4</v>
      </c>
      <c r="L100" s="5">
        <f>VLOOKUP(Q100,whoscored!$E$2:$Q$500,7,FALSE)</f>
        <v>0</v>
      </c>
      <c r="M100" s="5">
        <f>VLOOKUP(Q100,whoscored!$E$2:$Q$500,8,FALSE)</f>
        <v>1.3</v>
      </c>
      <c r="N100" s="5">
        <f>VLOOKUP(Q100,whoscored!$E$2:$Q$500,9,FALSE)</f>
        <v>90.2</v>
      </c>
      <c r="O100" s="5">
        <f>VLOOKUP(Q100,whoscored!$E$2:$Q$500,10,FALSE)</f>
        <v>1.7</v>
      </c>
      <c r="P100" s="5">
        <f>VLOOKUP(Q100,whoscored!$E$2:$Q$500,12,FALSE)</f>
        <v>8.2799999999999994</v>
      </c>
      <c r="Q100" t="s">
        <v>15</v>
      </c>
    </row>
    <row r="101" spans="2:17" x14ac:dyDescent="0.25">
      <c r="B101">
        <v>2</v>
      </c>
      <c r="C101" s="7" t="str">
        <f>INDEX(Mittelfeld!$D$2:$D$201,ROW(A2)*2-1)</f>
        <v>Arturo Vidal</v>
      </c>
      <c r="D101" t="s">
        <v>1118</v>
      </c>
      <c r="E101" t="str">
        <f>INDEX(Mittelfeld!$D$2:$D$201,ROW(A2)*2)</f>
        <v>Zentrales Mittelfeld</v>
      </c>
      <c r="F101">
        <f>INDEX(Mittelfeld!$F$2:$F$201,ROW(A2)*2-1)</f>
        <v>29</v>
      </c>
      <c r="G101" s="5">
        <f>LEFT(INDEX(Mittelfeld!$H$2:$H$201,ROW(A2)*2-1),4)*1</f>
        <v>45</v>
      </c>
      <c r="H101" s="5">
        <f>LEFT(INDEX(Mittelfeld!$J$2:$J$201,ROW(A2)*2-1),4)*1</f>
        <v>37</v>
      </c>
      <c r="I101" s="5">
        <f>VLOOKUP(Q101,whoscored!$E$2:$Q$500,4,FALSE)</f>
        <v>3</v>
      </c>
      <c r="J101" s="5">
        <f>VLOOKUP(Q101,whoscored!$E$2:$Q$500,5,FALSE)</f>
        <v>2</v>
      </c>
      <c r="K101" s="5">
        <f>VLOOKUP(Q101,whoscored!$E$2:$Q$500,6,FALSE)</f>
        <v>7</v>
      </c>
      <c r="L101" s="5">
        <f>VLOOKUP(Q101,whoscored!$E$2:$Q$500,7,FALSE)</f>
        <v>0</v>
      </c>
      <c r="M101" s="5">
        <f>VLOOKUP(Q101,whoscored!$E$2:$Q$500,8,FALSE)</f>
        <v>1.4</v>
      </c>
      <c r="N101" s="5">
        <f>VLOOKUP(Q101,whoscored!$E$2:$Q$500,9,FALSE)</f>
        <v>87.9</v>
      </c>
      <c r="O101" s="5">
        <f>VLOOKUP(Q101,whoscored!$E$2:$Q$500,10,FALSE)</f>
        <v>2.1</v>
      </c>
      <c r="P101" s="5">
        <f>VLOOKUP(Q101,whoscored!$E$2:$Q$500,12,FALSE)</f>
        <v>7.22</v>
      </c>
      <c r="Q101" t="s">
        <v>19</v>
      </c>
    </row>
    <row r="102" spans="2:17" x14ac:dyDescent="0.25">
      <c r="B102">
        <v>3</v>
      </c>
      <c r="C102" s="7" t="str">
        <f>INDEX(Mittelfeld!$D$2:$D$201,ROW(A3)*2-1)</f>
        <v>Renato Sanches</v>
      </c>
      <c r="D102" t="s">
        <v>1118</v>
      </c>
      <c r="E102" t="str">
        <f>INDEX(Mittelfeld!$D$2:$D$201,ROW(A3)*2)</f>
        <v>Zentrales Mittelfeld</v>
      </c>
      <c r="F102">
        <f>INDEX(Mittelfeld!$F$2:$F$201,ROW(A3)*2-1)</f>
        <v>19</v>
      </c>
      <c r="G102" s="5">
        <f>LEFT(INDEX(Mittelfeld!$H$2:$H$201,ROW(A3)*2-1),4)*1</f>
        <v>30</v>
      </c>
      <c r="H102" s="5">
        <f>LEFT(INDEX(Mittelfeld!$J$2:$J$201,ROW(A3)*2-1),4)*1</f>
        <v>30</v>
      </c>
      <c r="I102" s="5">
        <f>VLOOKUP(Q102,whoscored!$E$2:$Q$500,4,FALSE)</f>
        <v>0</v>
      </c>
      <c r="J102" s="5">
        <f>VLOOKUP(Q102,whoscored!$E$2:$Q$500,5,FALSE)</f>
        <v>0</v>
      </c>
      <c r="K102" s="5">
        <f>VLOOKUP(Q102,whoscored!$E$2:$Q$500,6,FALSE)</f>
        <v>3</v>
      </c>
      <c r="L102" s="5">
        <f>VLOOKUP(Q102,whoscored!$E$2:$Q$500,7,FALSE)</f>
        <v>0</v>
      </c>
      <c r="M102" s="5">
        <f>VLOOKUP(Q102,whoscored!$E$2:$Q$500,8,FALSE)</f>
        <v>0.7</v>
      </c>
      <c r="N102" s="5">
        <f>VLOOKUP(Q102,whoscored!$E$2:$Q$500,9,FALSE)</f>
        <v>88</v>
      </c>
      <c r="O102" s="5">
        <f>VLOOKUP(Q102,whoscored!$E$2:$Q$500,10,FALSE)</f>
        <v>0.4</v>
      </c>
      <c r="P102" s="5">
        <f>VLOOKUP(Q102,whoscored!$E$2:$Q$500,12,FALSE)</f>
        <v>6.43</v>
      </c>
      <c r="Q102" t="s">
        <v>23</v>
      </c>
    </row>
    <row r="103" spans="2:17" x14ac:dyDescent="0.25">
      <c r="B103">
        <v>4</v>
      </c>
      <c r="C103" s="7" t="str">
        <f>INDEX(Mittelfeld!$D$2:$D$201,ROW(A4)*2-1)</f>
        <v>Joshua Kimmich</v>
      </c>
      <c r="D103" t="s">
        <v>1118</v>
      </c>
      <c r="E103" t="str">
        <f>INDEX(Mittelfeld!$D$2:$D$201,ROW(A4)*2)</f>
        <v>Zentrales Mittelfeld</v>
      </c>
      <c r="F103">
        <f>INDEX(Mittelfeld!$F$2:$F$201,ROW(A4)*2-1)</f>
        <v>22</v>
      </c>
      <c r="G103" s="5">
        <f>LEFT(INDEX(Mittelfeld!$H$2:$H$201,ROW(A4)*2-1),4)*1</f>
        <v>25</v>
      </c>
      <c r="H103" s="5">
        <f>LEFT(INDEX(Mittelfeld!$J$2:$J$201,ROW(A4)*2-1),4)*1</f>
        <v>25</v>
      </c>
      <c r="I103" s="5">
        <f>VLOOKUP(Q103,whoscored!$E$2:$Q$500,4,FALSE)</f>
        <v>5</v>
      </c>
      <c r="J103" s="5">
        <f>VLOOKUP(Q103,whoscored!$E$2:$Q$500,5,FALSE)</f>
        <v>1</v>
      </c>
      <c r="K103" s="5">
        <f>VLOOKUP(Q103,whoscored!$E$2:$Q$500,6,FALSE)</f>
        <v>1</v>
      </c>
      <c r="L103" s="5">
        <f>VLOOKUP(Q103,whoscored!$E$2:$Q$500,7,FALSE)</f>
        <v>0</v>
      </c>
      <c r="M103" s="5">
        <f>VLOOKUP(Q103,whoscored!$E$2:$Q$500,8,FALSE)</f>
        <v>1.1000000000000001</v>
      </c>
      <c r="N103" s="5">
        <f>VLOOKUP(Q103,whoscored!$E$2:$Q$500,9,FALSE)</f>
        <v>89.8</v>
      </c>
      <c r="O103" s="5">
        <f>VLOOKUP(Q103,whoscored!$E$2:$Q$500,10,FALSE)</f>
        <v>0.9</v>
      </c>
      <c r="P103" s="5">
        <f>VLOOKUP(Q103,whoscored!$E$2:$Q$500,12,FALSE)</f>
        <v>6.96</v>
      </c>
      <c r="Q103" t="s">
        <v>29</v>
      </c>
    </row>
    <row r="104" spans="2:17" x14ac:dyDescent="0.25">
      <c r="B104">
        <v>5</v>
      </c>
      <c r="C104" s="7" t="str">
        <f>INDEX(Mittelfeld!$D$2:$D$201,ROW(A5)*2-1)</f>
        <v>Julian Weigl</v>
      </c>
      <c r="D104" t="s">
        <v>1118</v>
      </c>
      <c r="E104" t="str">
        <f>INDEX(Mittelfeld!$D$2:$D$201,ROW(A5)*2)</f>
        <v>Defensives Mittelfeld</v>
      </c>
      <c r="F104">
        <f>INDEX(Mittelfeld!$F$2:$F$201,ROW(A5)*2-1)</f>
        <v>21</v>
      </c>
      <c r="G104" s="5">
        <f>LEFT(INDEX(Mittelfeld!$H$2:$H$201,ROW(A5)*2-1),4)*1</f>
        <v>23</v>
      </c>
      <c r="H104" s="5">
        <f>LEFT(INDEX(Mittelfeld!$J$2:$J$201,ROW(A5)*2-1),4)*1</f>
        <v>23</v>
      </c>
      <c r="I104" s="5">
        <f>VLOOKUP(Q104,whoscored!$E$2:$Q$500,4,FALSE)</f>
        <v>0</v>
      </c>
      <c r="J104" s="5">
        <f>VLOOKUP(Q104,whoscored!$E$2:$Q$500,5,FALSE)</f>
        <v>0</v>
      </c>
      <c r="K104" s="5">
        <f>VLOOKUP(Q104,whoscored!$E$2:$Q$500,6,FALSE)</f>
        <v>2</v>
      </c>
      <c r="L104" s="5">
        <f>VLOOKUP(Q104,whoscored!$E$2:$Q$500,7,FALSE)</f>
        <v>0</v>
      </c>
      <c r="M104" s="5">
        <f>VLOOKUP(Q104,whoscored!$E$2:$Q$500,8,FALSE)</f>
        <v>0.2</v>
      </c>
      <c r="N104" s="5">
        <f>VLOOKUP(Q104,whoscored!$E$2:$Q$500,9,FALSE)</f>
        <v>89.5</v>
      </c>
      <c r="O104" s="5">
        <f>VLOOKUP(Q104,whoscored!$E$2:$Q$500,10,FALSE)</f>
        <v>1.8</v>
      </c>
      <c r="P104" s="5">
        <f>VLOOKUP(Q104,whoscored!$E$2:$Q$500,12,FALSE)</f>
        <v>7.07</v>
      </c>
      <c r="Q104" t="s">
        <v>32</v>
      </c>
    </row>
    <row r="105" spans="2:17" x14ac:dyDescent="0.25">
      <c r="B105">
        <v>6</v>
      </c>
      <c r="C105" s="7" t="str">
        <f>INDEX(Mittelfeld!$D$2:$D$201,ROW(A6)*2-1)</f>
        <v>Karim Bellarabi</v>
      </c>
      <c r="D105" t="s">
        <v>1118</v>
      </c>
      <c r="E105" t="str">
        <f>INDEX(Mittelfeld!$D$2:$D$201,ROW(A6)*2)</f>
        <v>Rechtes Mittelfeld</v>
      </c>
      <c r="F105">
        <f>INDEX(Mittelfeld!$F$2:$F$201,ROW(A6)*2-1)</f>
        <v>27</v>
      </c>
      <c r="G105" s="5">
        <f>LEFT(INDEX(Mittelfeld!$H$2:$H$201,ROW(A6)*2-1),4)*1</f>
        <v>22</v>
      </c>
      <c r="H105" s="5">
        <f>LEFT(INDEX(Mittelfeld!$J$2:$J$201,ROW(A6)*2-1),4)*1</f>
        <v>22</v>
      </c>
      <c r="I105" s="5">
        <f>VLOOKUP(Q105,whoscored!$E$2:$Q$500,4,FALSE)</f>
        <v>2</v>
      </c>
      <c r="J105" s="5">
        <f>VLOOKUP(Q105,whoscored!$E$2:$Q$500,5,FALSE)</f>
        <v>6</v>
      </c>
      <c r="K105" s="5">
        <f>VLOOKUP(Q105,whoscored!$E$2:$Q$500,6,FALSE)</f>
        <v>4</v>
      </c>
      <c r="L105" s="5">
        <f>VLOOKUP(Q105,whoscored!$E$2:$Q$500,7,FALSE)</f>
        <v>0</v>
      </c>
      <c r="M105" s="5">
        <f>VLOOKUP(Q105,whoscored!$E$2:$Q$500,8,FALSE)</f>
        <v>2.2000000000000002</v>
      </c>
      <c r="N105" s="5">
        <f>VLOOKUP(Q105,whoscored!$E$2:$Q$500,9,FALSE)</f>
        <v>72.3</v>
      </c>
      <c r="O105" s="5">
        <f>VLOOKUP(Q105,whoscored!$E$2:$Q$500,10,FALSE)</f>
        <v>0.4</v>
      </c>
      <c r="P105" s="5">
        <f>VLOOKUP(Q105,whoscored!$E$2:$Q$500,12,FALSE)</f>
        <v>6.93</v>
      </c>
      <c r="Q105" t="s">
        <v>36</v>
      </c>
    </row>
    <row r="106" spans="2:17" x14ac:dyDescent="0.25">
      <c r="B106">
        <v>7</v>
      </c>
      <c r="C106" s="7" t="str">
        <f>INDEX(Mittelfeld!$D$2:$D$201,ROW(A7)*2-1)</f>
        <v>Naby Keïta</v>
      </c>
      <c r="D106" t="s">
        <v>1118</v>
      </c>
      <c r="E106" t="str">
        <f>INDEX(Mittelfeld!$D$2:$D$201,ROW(A7)*2)</f>
        <v>Zentrales Mittelfeld</v>
      </c>
      <c r="F106">
        <f>INDEX(Mittelfeld!$F$2:$F$201,ROW(A7)*2-1)</f>
        <v>22</v>
      </c>
      <c r="G106" s="5">
        <f>LEFT(INDEX(Mittelfeld!$H$2:$H$201,ROW(A7)*2-1),4)*1</f>
        <v>22</v>
      </c>
      <c r="H106" s="5">
        <f>LEFT(INDEX(Mittelfeld!$J$2:$J$201,ROW(A7)*2-1),4)*1</f>
        <v>22</v>
      </c>
      <c r="I106" s="5">
        <f>VLOOKUP(Q106,whoscored!$E$2:$Q$500,4,FALSE)</f>
        <v>8</v>
      </c>
      <c r="J106" s="5">
        <f>VLOOKUP(Q106,whoscored!$E$2:$Q$500,5,FALSE)</f>
        <v>7</v>
      </c>
      <c r="K106" s="5">
        <f>VLOOKUP(Q106,whoscored!$E$2:$Q$500,6,FALSE)</f>
        <v>8</v>
      </c>
      <c r="L106" s="5">
        <f>VLOOKUP(Q106,whoscored!$E$2:$Q$500,7,FALSE)</f>
        <v>0</v>
      </c>
      <c r="M106" s="5">
        <f>VLOOKUP(Q106,whoscored!$E$2:$Q$500,8,FALSE)</f>
        <v>1.4</v>
      </c>
      <c r="N106" s="5">
        <f>VLOOKUP(Q106,whoscored!$E$2:$Q$500,9,FALSE)</f>
        <v>81.5</v>
      </c>
      <c r="O106" s="5">
        <f>VLOOKUP(Q106,whoscored!$E$2:$Q$500,10,FALSE)</f>
        <v>0.5</v>
      </c>
      <c r="P106" s="5">
        <f>VLOOKUP(Q106,whoscored!$E$2:$Q$500,12,FALSE)</f>
        <v>7.57</v>
      </c>
      <c r="Q106" t="s">
        <v>39</v>
      </c>
    </row>
    <row r="107" spans="2:17" x14ac:dyDescent="0.25">
      <c r="B107">
        <v>8</v>
      </c>
      <c r="C107" s="7" t="str">
        <f>INDEX(Mittelfeld!$D$2:$D$201,ROW(A8)*2-1)</f>
        <v>Mario Götze</v>
      </c>
      <c r="D107" t="s">
        <v>1118</v>
      </c>
      <c r="E107" t="str">
        <f>INDEX(Mittelfeld!$D$2:$D$201,ROW(A8)*2)</f>
        <v>Offensives Mittelfeld</v>
      </c>
      <c r="F107">
        <f>INDEX(Mittelfeld!$F$2:$F$201,ROW(A8)*2-1)</f>
        <v>24</v>
      </c>
      <c r="G107" s="5">
        <f>LEFT(INDEX(Mittelfeld!$H$2:$H$201,ROW(A8)*2-1),4)*1</f>
        <v>55</v>
      </c>
      <c r="H107" s="5">
        <f>LEFT(INDEX(Mittelfeld!$J$2:$J$201,ROW(A8)*2-1),4)*1</f>
        <v>20</v>
      </c>
      <c r="I107" s="5">
        <f>VLOOKUP(Q107,whoscored!$E$2:$Q$500,4,FALSE)</f>
        <v>1</v>
      </c>
      <c r="J107" s="5">
        <f>VLOOKUP(Q107,whoscored!$E$2:$Q$500,5,FALSE)</f>
        <v>1</v>
      </c>
      <c r="K107" s="5">
        <f>VLOOKUP(Q107,whoscored!$E$2:$Q$500,6,FALSE)</f>
        <v>1</v>
      </c>
      <c r="L107" s="5">
        <f>VLOOKUP(Q107,whoscored!$E$2:$Q$500,7,FALSE)</f>
        <v>0</v>
      </c>
      <c r="M107" s="5">
        <f>VLOOKUP(Q107,whoscored!$E$2:$Q$500,8,FALSE)</f>
        <v>0.5</v>
      </c>
      <c r="N107" s="5">
        <f>VLOOKUP(Q107,whoscored!$E$2:$Q$500,9,FALSE)</f>
        <v>82.5</v>
      </c>
      <c r="O107" s="5">
        <f>VLOOKUP(Q107,whoscored!$E$2:$Q$500,10,FALSE)</f>
        <v>0.2</v>
      </c>
      <c r="P107" s="5">
        <f>VLOOKUP(Q107,whoscored!$E$2:$Q$500,12,FALSE)</f>
        <v>6.7</v>
      </c>
      <c r="Q107" t="s">
        <v>40</v>
      </c>
    </row>
    <row r="108" spans="2:17" x14ac:dyDescent="0.25">
      <c r="B108">
        <v>9</v>
      </c>
      <c r="C108" s="7" t="str">
        <f>INDEX(Mittelfeld!$D$2:$D$201,ROW(A9)*2-1)</f>
        <v>Hakan Calhanoglu</v>
      </c>
      <c r="D108" t="s">
        <v>1118</v>
      </c>
      <c r="E108" t="str">
        <f>INDEX(Mittelfeld!$D$2:$D$201,ROW(A9)*2)</f>
        <v>Offensives Mittelfeld</v>
      </c>
      <c r="F108">
        <f>INDEX(Mittelfeld!$F$2:$F$201,ROW(A9)*2-1)</f>
        <v>23</v>
      </c>
      <c r="G108" s="5">
        <f>LEFT(INDEX(Mittelfeld!$H$2:$H$201,ROW(A9)*2-1),4)*1</f>
        <v>20</v>
      </c>
      <c r="H108" s="5">
        <f>LEFT(INDEX(Mittelfeld!$J$2:$J$201,ROW(A9)*2-1),4)*1</f>
        <v>20</v>
      </c>
      <c r="I108" s="5">
        <f>VLOOKUP(Q108,whoscored!$E$2:$Q$500,4,FALSE)</f>
        <v>6</v>
      </c>
      <c r="J108" s="5">
        <f>VLOOKUP(Q108,whoscored!$E$2:$Q$500,5,FALSE)</f>
        <v>5</v>
      </c>
      <c r="K108" s="5">
        <f>VLOOKUP(Q108,whoscored!$E$2:$Q$500,6,FALSE)</f>
        <v>1</v>
      </c>
      <c r="L108" s="5">
        <f>VLOOKUP(Q108,whoscored!$E$2:$Q$500,7,FALSE)</f>
        <v>0</v>
      </c>
      <c r="M108" s="5">
        <f>VLOOKUP(Q108,whoscored!$E$2:$Q$500,8,FALSE)</f>
        <v>3.1</v>
      </c>
      <c r="N108" s="5">
        <f>VLOOKUP(Q108,whoscored!$E$2:$Q$500,9,FALSE)</f>
        <v>77.599999999999994</v>
      </c>
      <c r="O108" s="5">
        <f>VLOOKUP(Q108,whoscored!$E$2:$Q$500,10,FALSE)</f>
        <v>1.7</v>
      </c>
      <c r="P108" s="5">
        <f>VLOOKUP(Q108,whoscored!$E$2:$Q$500,12,FALSE)</f>
        <v>7.49</v>
      </c>
      <c r="Q108" t="s">
        <v>43</v>
      </c>
    </row>
    <row r="109" spans="2:17" x14ac:dyDescent="0.25">
      <c r="B109">
        <v>10</v>
      </c>
      <c r="C109" s="7" t="str">
        <f>INDEX(Mittelfeld!$D$2:$D$201,ROW(A10)*2-1)</f>
        <v>Leon Goretzka</v>
      </c>
      <c r="D109" t="s">
        <v>1118</v>
      </c>
      <c r="E109" t="str">
        <f>INDEX(Mittelfeld!$D$2:$D$201,ROW(A10)*2)</f>
        <v>Zentrales Mittelfeld</v>
      </c>
      <c r="F109">
        <f>INDEX(Mittelfeld!$F$2:$F$201,ROW(A10)*2-1)</f>
        <v>22</v>
      </c>
      <c r="G109" s="5">
        <f>LEFT(INDEX(Mittelfeld!$H$2:$H$201,ROW(A10)*2-1),4)*1</f>
        <v>20</v>
      </c>
      <c r="H109" s="5">
        <f>LEFT(INDEX(Mittelfeld!$J$2:$J$201,ROW(A10)*2-1),4)*1</f>
        <v>20</v>
      </c>
      <c r="I109" s="5">
        <f>VLOOKUP(Q109,whoscored!$E$2:$Q$500,4,FALSE)</f>
        <v>5</v>
      </c>
      <c r="J109" s="5">
        <f>VLOOKUP(Q109,whoscored!$E$2:$Q$500,5,FALSE)</f>
        <v>2</v>
      </c>
      <c r="K109" s="5">
        <f>VLOOKUP(Q109,whoscored!$E$2:$Q$500,6,FALSE)</f>
        <v>2</v>
      </c>
      <c r="L109" s="5">
        <f>VLOOKUP(Q109,whoscored!$E$2:$Q$500,7,FALSE)</f>
        <v>0</v>
      </c>
      <c r="M109" s="5">
        <f>VLOOKUP(Q109,whoscored!$E$2:$Q$500,8,FALSE)</f>
        <v>1.7</v>
      </c>
      <c r="N109" s="5">
        <f>VLOOKUP(Q109,whoscored!$E$2:$Q$500,9,FALSE)</f>
        <v>78.5</v>
      </c>
      <c r="O109" s="5">
        <f>VLOOKUP(Q109,whoscored!$E$2:$Q$500,10,FALSE)</f>
        <v>1.6</v>
      </c>
      <c r="P109" s="5">
        <f>VLOOKUP(Q109,whoscored!$E$2:$Q$500,12,FALSE)</f>
        <v>7.23</v>
      </c>
      <c r="Q109" t="s">
        <v>44</v>
      </c>
    </row>
    <row r="110" spans="2:17" x14ac:dyDescent="0.25">
      <c r="B110">
        <v>11</v>
      </c>
      <c r="C110" s="7" t="str">
        <f>INDEX(Mittelfeld!$D$2:$D$201,ROW(A11)*2-1)</f>
        <v>Julian Brandt</v>
      </c>
      <c r="D110" t="s">
        <v>1118</v>
      </c>
      <c r="E110" t="str">
        <f>INDEX(Mittelfeld!$D$2:$D$201,ROW(A11)*2)</f>
        <v>Linkes Mittelfeld</v>
      </c>
      <c r="F110">
        <f>INDEX(Mittelfeld!$F$2:$F$201,ROW(A11)*2-1)</f>
        <v>21</v>
      </c>
      <c r="G110" s="5">
        <f>LEFT(INDEX(Mittelfeld!$H$2:$H$201,ROW(A11)*2-1),4)*1</f>
        <v>20</v>
      </c>
      <c r="H110" s="5">
        <f>LEFT(INDEX(Mittelfeld!$J$2:$J$201,ROW(A11)*2-1),4)*1</f>
        <v>20</v>
      </c>
      <c r="I110" s="5">
        <f>VLOOKUP(Q110,whoscored!$E$2:$Q$500,4,FALSE)</f>
        <v>3</v>
      </c>
      <c r="J110" s="5">
        <f>VLOOKUP(Q110,whoscored!$E$2:$Q$500,5,FALSE)</f>
        <v>7</v>
      </c>
      <c r="K110" s="5">
        <f>VLOOKUP(Q110,whoscored!$E$2:$Q$500,6,FALSE)</f>
        <v>0</v>
      </c>
      <c r="L110" s="5">
        <f>VLOOKUP(Q110,whoscored!$E$2:$Q$500,7,FALSE)</f>
        <v>0</v>
      </c>
      <c r="M110" s="5">
        <f>VLOOKUP(Q110,whoscored!$E$2:$Q$500,8,FALSE)</f>
        <v>1.4</v>
      </c>
      <c r="N110" s="5">
        <f>VLOOKUP(Q110,whoscored!$E$2:$Q$500,9,FALSE)</f>
        <v>77.400000000000006</v>
      </c>
      <c r="O110" s="5">
        <f>VLOOKUP(Q110,whoscored!$E$2:$Q$500,10,FALSE)</f>
        <v>0.7</v>
      </c>
      <c r="P110" s="5">
        <f>VLOOKUP(Q110,whoscored!$E$2:$Q$500,12,FALSE)</f>
        <v>6.89</v>
      </c>
      <c r="Q110" t="s">
        <v>47</v>
      </c>
    </row>
    <row r="111" spans="2:17" x14ac:dyDescent="0.25">
      <c r="B111">
        <v>12</v>
      </c>
      <c r="C111" s="7" t="str">
        <f>INDEX(Mittelfeld!$D$2:$D$201,ROW(A12)*2-1)</f>
        <v>Nabil Bentaleb</v>
      </c>
      <c r="D111" t="s">
        <v>1118</v>
      </c>
      <c r="E111" t="str">
        <f>INDEX(Mittelfeld!$D$2:$D$201,ROW(A12)*2)</f>
        <v>Zentrales Mittelfeld</v>
      </c>
      <c r="F111">
        <f>INDEX(Mittelfeld!$F$2:$F$201,ROW(A12)*2-1)</f>
        <v>22</v>
      </c>
      <c r="G111" s="5">
        <f>LEFT(INDEX(Mittelfeld!$H$2:$H$201,ROW(A12)*2-1),4)*1</f>
        <v>18</v>
      </c>
      <c r="H111" s="5">
        <f>LEFT(INDEX(Mittelfeld!$J$2:$J$201,ROW(A12)*2-1),4)*1</f>
        <v>18</v>
      </c>
      <c r="I111" s="5">
        <f>VLOOKUP(Q111,whoscored!$E$2:$Q$500,4,FALSE)</f>
        <v>5</v>
      </c>
      <c r="J111" s="5">
        <f>VLOOKUP(Q111,whoscored!$E$2:$Q$500,5,FALSE)</f>
        <v>5</v>
      </c>
      <c r="K111" s="5">
        <f>VLOOKUP(Q111,whoscored!$E$2:$Q$500,6,FALSE)</f>
        <v>12</v>
      </c>
      <c r="L111" s="5">
        <f>VLOOKUP(Q111,whoscored!$E$2:$Q$500,7,FALSE)</f>
        <v>0</v>
      </c>
      <c r="M111" s="5">
        <f>VLOOKUP(Q111,whoscored!$E$2:$Q$500,8,FALSE)</f>
        <v>1.3</v>
      </c>
      <c r="N111" s="5">
        <f>VLOOKUP(Q111,whoscored!$E$2:$Q$500,9,FALSE)</f>
        <v>81.3</v>
      </c>
      <c r="O111" s="5">
        <f>VLOOKUP(Q111,whoscored!$E$2:$Q$500,10,FALSE)</f>
        <v>1.4</v>
      </c>
      <c r="P111" s="5">
        <f>VLOOKUP(Q111,whoscored!$E$2:$Q$500,12,FALSE)</f>
        <v>6.95</v>
      </c>
      <c r="Q111" t="s">
        <v>57</v>
      </c>
    </row>
    <row r="112" spans="2:17" x14ac:dyDescent="0.25">
      <c r="B112">
        <v>13</v>
      </c>
      <c r="C112" s="7" t="str">
        <f>INDEX(Mittelfeld!$D$2:$D$201,ROW(A13)*2-1)</f>
        <v>Max Meyer</v>
      </c>
      <c r="D112" t="s">
        <v>1118</v>
      </c>
      <c r="E112" t="str">
        <f>INDEX(Mittelfeld!$D$2:$D$201,ROW(A13)*2)</f>
        <v>Offensives Mittelfeld</v>
      </c>
      <c r="F112">
        <f>INDEX(Mittelfeld!$F$2:$F$201,ROW(A13)*2-1)</f>
        <v>21</v>
      </c>
      <c r="G112" s="5">
        <f>LEFT(INDEX(Mittelfeld!$H$2:$H$201,ROW(A13)*2-1),4)*1</f>
        <v>16</v>
      </c>
      <c r="H112" s="5">
        <f>LEFT(INDEX(Mittelfeld!$J$2:$J$201,ROW(A13)*2-1),4)*1</f>
        <v>16</v>
      </c>
      <c r="I112" s="5">
        <f>VLOOKUP(Q112,whoscored!$E$2:$Q$500,4,FALSE)</f>
        <v>1</v>
      </c>
      <c r="J112" s="5">
        <f>VLOOKUP(Q112,whoscored!$E$2:$Q$500,5,FALSE)</f>
        <v>1</v>
      </c>
      <c r="K112" s="5">
        <f>VLOOKUP(Q112,whoscored!$E$2:$Q$500,6,FALSE)</f>
        <v>4</v>
      </c>
      <c r="L112" s="5">
        <f>VLOOKUP(Q112,whoscored!$E$2:$Q$500,7,FALSE)</f>
        <v>0</v>
      </c>
      <c r="M112" s="5">
        <f>VLOOKUP(Q112,whoscored!$E$2:$Q$500,8,FALSE)</f>
        <v>1.1000000000000001</v>
      </c>
      <c r="N112" s="5">
        <f>VLOOKUP(Q112,whoscored!$E$2:$Q$500,9,FALSE)</f>
        <v>85</v>
      </c>
      <c r="O112" s="5">
        <f>VLOOKUP(Q112,whoscored!$E$2:$Q$500,10,FALSE)</f>
        <v>0.3</v>
      </c>
      <c r="P112" s="5">
        <f>VLOOKUP(Q112,whoscored!$E$2:$Q$500,12,FALSE)</f>
        <v>6.54</v>
      </c>
      <c r="Q112" t="s">
        <v>64</v>
      </c>
    </row>
    <row r="113" spans="2:17" x14ac:dyDescent="0.25">
      <c r="B113">
        <v>14</v>
      </c>
      <c r="C113" s="7" t="str">
        <f>INDEX(Mittelfeld!$D$2:$D$201,ROW(A14)*2-1)</f>
        <v>Gonzalo Castro</v>
      </c>
      <c r="D113" t="s">
        <v>1118</v>
      </c>
      <c r="E113" t="str">
        <f>INDEX(Mittelfeld!$D$2:$D$201,ROW(A14)*2)</f>
        <v>Zentrales Mittelfeld</v>
      </c>
      <c r="F113">
        <f>INDEX(Mittelfeld!$F$2:$F$201,ROW(A14)*2-1)</f>
        <v>29</v>
      </c>
      <c r="G113" s="5">
        <f>LEFT(INDEX(Mittelfeld!$H$2:$H$201,ROW(A14)*2-1),4)*1</f>
        <v>15</v>
      </c>
      <c r="H113" s="5">
        <f>LEFT(INDEX(Mittelfeld!$J$2:$J$201,ROW(A14)*2-1),4)*1</f>
        <v>15</v>
      </c>
      <c r="I113" s="5">
        <f>VLOOKUP(Q113,whoscored!$E$2:$Q$500,4,FALSE)</f>
        <v>3</v>
      </c>
      <c r="J113" s="5">
        <f>VLOOKUP(Q113,whoscored!$E$2:$Q$500,5,FALSE)</f>
        <v>6</v>
      </c>
      <c r="K113" s="5">
        <f>VLOOKUP(Q113,whoscored!$E$2:$Q$500,6,FALSE)</f>
        <v>5</v>
      </c>
      <c r="L113" s="5">
        <f>VLOOKUP(Q113,whoscored!$E$2:$Q$500,7,FALSE)</f>
        <v>0</v>
      </c>
      <c r="M113" s="5">
        <f>VLOOKUP(Q113,whoscored!$E$2:$Q$500,8,FALSE)</f>
        <v>1.1000000000000001</v>
      </c>
      <c r="N113" s="5">
        <f>VLOOKUP(Q113,whoscored!$E$2:$Q$500,9,FALSE)</f>
        <v>84</v>
      </c>
      <c r="O113" s="5">
        <f>VLOOKUP(Q113,whoscored!$E$2:$Q$500,10,FALSE)</f>
        <v>0.4</v>
      </c>
      <c r="P113" s="5">
        <f>VLOOKUP(Q113,whoscored!$E$2:$Q$500,12,FALSE)</f>
        <v>7</v>
      </c>
      <c r="Q113" t="s">
        <v>67</v>
      </c>
    </row>
    <row r="114" spans="2:17" x14ac:dyDescent="0.25">
      <c r="B114">
        <v>15</v>
      </c>
      <c r="C114" s="7" t="str">
        <f>INDEX(Mittelfeld!$D$2:$D$201,ROW(A15)*2-1)</f>
        <v>Lars Bender</v>
      </c>
      <c r="D114" t="s">
        <v>1118</v>
      </c>
      <c r="E114" t="str">
        <f>INDEX(Mittelfeld!$D$2:$D$201,ROW(A15)*2)</f>
        <v>Defensives Mittelfeld</v>
      </c>
      <c r="F114">
        <f>INDEX(Mittelfeld!$F$2:$F$201,ROW(A15)*2-1)</f>
        <v>28</v>
      </c>
      <c r="G114" s="5">
        <f>LEFT(INDEX(Mittelfeld!$H$2:$H$201,ROW(A15)*2-1),4)*1</f>
        <v>22</v>
      </c>
      <c r="H114" s="5">
        <f>LEFT(INDEX(Mittelfeld!$J$2:$J$201,ROW(A15)*2-1),4)*1</f>
        <v>15</v>
      </c>
      <c r="I114" s="5">
        <f>VLOOKUP(Q114,whoscored!$E$2:$Q$500,4,FALSE)</f>
        <v>0</v>
      </c>
      <c r="J114" s="5">
        <f>VLOOKUP(Q114,whoscored!$E$2:$Q$500,5,FALSE)</f>
        <v>1</v>
      </c>
      <c r="K114" s="5">
        <f>VLOOKUP(Q114,whoscored!$E$2:$Q$500,6,FALSE)</f>
        <v>4</v>
      </c>
      <c r="L114" s="5">
        <f>VLOOKUP(Q114,whoscored!$E$2:$Q$500,7,FALSE)</f>
        <v>0</v>
      </c>
      <c r="M114" s="5">
        <f>VLOOKUP(Q114,whoscored!$E$2:$Q$500,8,FALSE)</f>
        <v>0.6</v>
      </c>
      <c r="N114" s="5">
        <f>VLOOKUP(Q114,whoscored!$E$2:$Q$500,9,FALSE)</f>
        <v>76.599999999999994</v>
      </c>
      <c r="O114" s="5">
        <f>VLOOKUP(Q114,whoscored!$E$2:$Q$500,10,FALSE)</f>
        <v>1.7</v>
      </c>
      <c r="P114" s="5">
        <f>VLOOKUP(Q114,whoscored!$E$2:$Q$500,12,FALSE)</f>
        <v>6.91</v>
      </c>
      <c r="Q114" t="s">
        <v>69</v>
      </c>
    </row>
    <row r="115" spans="2:17" x14ac:dyDescent="0.25">
      <c r="B115">
        <v>16</v>
      </c>
      <c r="C115" s="7" t="str">
        <f>INDEX(Mittelfeld!$D$2:$D$201,ROW(A16)*2-1)</f>
        <v>Kevin Kampl</v>
      </c>
      <c r="D115" t="s">
        <v>1118</v>
      </c>
      <c r="E115" t="str">
        <f>INDEX(Mittelfeld!$D$2:$D$201,ROW(A16)*2)</f>
        <v>Zentrales Mittelfeld</v>
      </c>
      <c r="F115">
        <f>INDEX(Mittelfeld!$F$2:$F$201,ROW(A16)*2-1)</f>
        <v>26</v>
      </c>
      <c r="G115" s="5">
        <f>LEFT(INDEX(Mittelfeld!$H$2:$H$201,ROW(A16)*2-1),4)*1</f>
        <v>15</v>
      </c>
      <c r="H115" s="5">
        <f>LEFT(INDEX(Mittelfeld!$J$2:$J$201,ROW(A16)*2-1),4)*1</f>
        <v>15</v>
      </c>
      <c r="I115" s="5">
        <f>VLOOKUP(Q115,whoscored!$E$2:$Q$500,4,FALSE)</f>
        <v>1</v>
      </c>
      <c r="J115" s="5">
        <f>VLOOKUP(Q115,whoscored!$E$2:$Q$500,5,FALSE)</f>
        <v>2</v>
      </c>
      <c r="K115" s="5">
        <f>VLOOKUP(Q115,whoscored!$E$2:$Q$500,6,FALSE)</f>
        <v>4</v>
      </c>
      <c r="L115" s="5">
        <f>VLOOKUP(Q115,whoscored!$E$2:$Q$500,7,FALSE)</f>
        <v>0</v>
      </c>
      <c r="M115" s="5">
        <f>VLOOKUP(Q115,whoscored!$E$2:$Q$500,8,FALSE)</f>
        <v>1.1000000000000001</v>
      </c>
      <c r="N115" s="5">
        <f>VLOOKUP(Q115,whoscored!$E$2:$Q$500,9,FALSE)</f>
        <v>83.8</v>
      </c>
      <c r="O115" s="5">
        <f>VLOOKUP(Q115,whoscored!$E$2:$Q$500,10,FALSE)</f>
        <v>0.4</v>
      </c>
      <c r="P115" s="5">
        <f>VLOOKUP(Q115,whoscored!$E$2:$Q$500,12,FALSE)</f>
        <v>6.94</v>
      </c>
      <c r="Q115" t="s">
        <v>70</v>
      </c>
    </row>
    <row r="116" spans="2:17" x14ac:dyDescent="0.25">
      <c r="B116">
        <v>17</v>
      </c>
      <c r="C116" s="7" t="str">
        <f>INDEX(Mittelfeld!$D$2:$D$201,ROW(A17)*2-1)</f>
        <v>Johannes Geis</v>
      </c>
      <c r="D116" t="s">
        <v>1118</v>
      </c>
      <c r="E116" t="str">
        <f>INDEX(Mittelfeld!$D$2:$D$201,ROW(A17)*2)</f>
        <v>Defensives Mittelfeld</v>
      </c>
      <c r="F116">
        <f>INDEX(Mittelfeld!$F$2:$F$201,ROW(A17)*2-1)</f>
        <v>23</v>
      </c>
      <c r="G116" s="5">
        <f>LEFT(INDEX(Mittelfeld!$H$2:$H$201,ROW(A17)*2-1),4)*1</f>
        <v>15</v>
      </c>
      <c r="H116" s="5">
        <f>LEFT(INDEX(Mittelfeld!$J$2:$J$201,ROW(A17)*2-1),4)*1</f>
        <v>15</v>
      </c>
      <c r="I116" s="5">
        <f>VLOOKUP(Q116,whoscored!$E$2:$Q$500,4,FALSE)</f>
        <v>0</v>
      </c>
      <c r="J116" s="5">
        <f>VLOOKUP(Q116,whoscored!$E$2:$Q$500,5,FALSE)</f>
        <v>0</v>
      </c>
      <c r="K116" s="5">
        <f>VLOOKUP(Q116,whoscored!$E$2:$Q$500,6,FALSE)</f>
        <v>4</v>
      </c>
      <c r="L116" s="5">
        <f>VLOOKUP(Q116,whoscored!$E$2:$Q$500,7,FALSE)</f>
        <v>0</v>
      </c>
      <c r="M116" s="5">
        <f>VLOOKUP(Q116,whoscored!$E$2:$Q$500,8,FALSE)</f>
        <v>0.8</v>
      </c>
      <c r="N116" s="5">
        <f>VLOOKUP(Q116,whoscored!$E$2:$Q$500,9,FALSE)</f>
        <v>78.599999999999994</v>
      </c>
      <c r="O116" s="5">
        <f>VLOOKUP(Q116,whoscored!$E$2:$Q$500,10,FALSE)</f>
        <v>2.2999999999999998</v>
      </c>
      <c r="P116" s="5">
        <f>VLOOKUP(Q116,whoscored!$E$2:$Q$500,12,FALSE)</f>
        <v>7.29</v>
      </c>
      <c r="Q116" t="s">
        <v>72</v>
      </c>
    </row>
    <row r="117" spans="2:17" x14ac:dyDescent="0.25">
      <c r="B117">
        <v>18</v>
      </c>
      <c r="C117" s="7" t="str">
        <f>INDEX(Mittelfeld!$D$2:$D$201,ROW(A18)*2-1)</f>
        <v>Mahmoud Dahoud</v>
      </c>
      <c r="D117" t="s">
        <v>1118</v>
      </c>
      <c r="E117" t="str">
        <f>INDEX(Mittelfeld!$D$2:$D$201,ROW(A18)*2)</f>
        <v>Zentrales Mittelfeld</v>
      </c>
      <c r="F117">
        <f>INDEX(Mittelfeld!$F$2:$F$201,ROW(A18)*2-1)</f>
        <v>21</v>
      </c>
      <c r="G117" s="5">
        <f>LEFT(INDEX(Mittelfeld!$H$2:$H$201,ROW(A18)*2-1),4)*1</f>
        <v>15</v>
      </c>
      <c r="H117" s="5">
        <f>LEFT(INDEX(Mittelfeld!$J$2:$J$201,ROW(A18)*2-1),4)*1</f>
        <v>15</v>
      </c>
      <c r="I117" s="5">
        <f>VLOOKUP(Q117,whoscored!$E$2:$Q$500,4,FALSE)</f>
        <v>2</v>
      </c>
      <c r="J117" s="5">
        <f>VLOOKUP(Q117,whoscored!$E$2:$Q$500,5,FALSE)</f>
        <v>6</v>
      </c>
      <c r="K117" s="5">
        <f>VLOOKUP(Q117,whoscored!$E$2:$Q$500,6,FALSE)</f>
        <v>3</v>
      </c>
      <c r="L117" s="5">
        <f>VLOOKUP(Q117,whoscored!$E$2:$Q$500,7,FALSE)</f>
        <v>0</v>
      </c>
      <c r="M117" s="5">
        <f>VLOOKUP(Q117,whoscored!$E$2:$Q$500,8,FALSE)</f>
        <v>1.5</v>
      </c>
      <c r="N117" s="5">
        <f>VLOOKUP(Q117,whoscored!$E$2:$Q$500,9,FALSE)</f>
        <v>81.400000000000006</v>
      </c>
      <c r="O117" s="5">
        <f>VLOOKUP(Q117,whoscored!$E$2:$Q$500,10,FALSE)</f>
        <v>0.5</v>
      </c>
      <c r="P117" s="5">
        <f>VLOOKUP(Q117,whoscored!$E$2:$Q$500,12,FALSE)</f>
        <v>7.1</v>
      </c>
      <c r="Q117" t="s">
        <v>75</v>
      </c>
    </row>
    <row r="118" spans="2:17" x14ac:dyDescent="0.25">
      <c r="B118">
        <v>19</v>
      </c>
      <c r="C118" s="7" t="str">
        <f>INDEX(Mittelfeld!$D$2:$D$201,ROW(A19)*2-1)</f>
        <v>Luiz Gustavo</v>
      </c>
      <c r="D118" t="s">
        <v>1118</v>
      </c>
      <c r="E118" t="str">
        <f>INDEX(Mittelfeld!$D$2:$D$201,ROW(A19)*2)</f>
        <v>Defensives Mittelfeld</v>
      </c>
      <c r="F118">
        <f>INDEX(Mittelfeld!$F$2:$F$201,ROW(A19)*2-1)</f>
        <v>29</v>
      </c>
      <c r="G118" s="5">
        <f>LEFT(INDEX(Mittelfeld!$H$2:$H$201,ROW(A19)*2-1),4)*1</f>
        <v>22</v>
      </c>
      <c r="H118" s="5">
        <f>LEFT(INDEX(Mittelfeld!$J$2:$J$201,ROW(A19)*2-1),4)*1</f>
        <v>14</v>
      </c>
      <c r="I118" s="5">
        <f>VLOOKUP(Q118,whoscored!$E$2:$Q$500,4,FALSE)</f>
        <v>0</v>
      </c>
      <c r="J118" s="5">
        <f>VLOOKUP(Q118,whoscored!$E$2:$Q$500,5,FALSE)</f>
        <v>0</v>
      </c>
      <c r="K118" s="5">
        <f>VLOOKUP(Q118,whoscored!$E$2:$Q$500,6,FALSE)</f>
        <v>6</v>
      </c>
      <c r="L118" s="5">
        <f>VLOOKUP(Q118,whoscored!$E$2:$Q$500,7,FALSE)</f>
        <v>1</v>
      </c>
      <c r="M118" s="5">
        <f>VLOOKUP(Q118,whoscored!$E$2:$Q$500,8,FALSE)</f>
        <v>0.7</v>
      </c>
      <c r="N118" s="5">
        <f>VLOOKUP(Q118,whoscored!$E$2:$Q$500,9,FALSE)</f>
        <v>84.8</v>
      </c>
      <c r="O118" s="5">
        <f>VLOOKUP(Q118,whoscored!$E$2:$Q$500,10,FALSE)</f>
        <v>1.3</v>
      </c>
      <c r="P118" s="5">
        <f>VLOOKUP(Q118,whoscored!$E$2:$Q$500,12,FALSE)</f>
        <v>6.89</v>
      </c>
      <c r="Q118" t="s">
        <v>76</v>
      </c>
    </row>
    <row r="119" spans="2:17" x14ac:dyDescent="0.25">
      <c r="B119">
        <v>20</v>
      </c>
      <c r="C119" s="7" t="str">
        <f>INDEX(Mittelfeld!$D$2:$D$201,ROW(A20)*2-1)</f>
        <v>Shinji Kagawa</v>
      </c>
      <c r="D119" t="s">
        <v>1118</v>
      </c>
      <c r="E119" t="str">
        <f>INDEX(Mittelfeld!$D$2:$D$201,ROW(A20)*2)</f>
        <v>Offensives Mittelfeld</v>
      </c>
      <c r="F119">
        <f>INDEX(Mittelfeld!$F$2:$F$201,ROW(A20)*2-1)</f>
        <v>28</v>
      </c>
      <c r="G119" s="5">
        <f>LEFT(INDEX(Mittelfeld!$H$2:$H$201,ROW(A20)*2-1),4)*1</f>
        <v>22</v>
      </c>
      <c r="H119" s="5">
        <f>LEFT(INDEX(Mittelfeld!$J$2:$J$201,ROW(A20)*2-1),4)*1</f>
        <v>13</v>
      </c>
      <c r="I119" s="5">
        <f>VLOOKUP(Q119,whoscored!$E$2:$Q$500,4,FALSE)</f>
        <v>1</v>
      </c>
      <c r="J119" s="5">
        <f>VLOOKUP(Q119,whoscored!$E$2:$Q$500,5,FALSE)</f>
        <v>5</v>
      </c>
      <c r="K119" s="5">
        <f>VLOOKUP(Q119,whoscored!$E$2:$Q$500,6,FALSE)</f>
        <v>2</v>
      </c>
      <c r="L119" s="5">
        <f>VLOOKUP(Q119,whoscored!$E$2:$Q$500,7,FALSE)</f>
        <v>0</v>
      </c>
      <c r="M119" s="5">
        <f>VLOOKUP(Q119,whoscored!$E$2:$Q$500,8,FALSE)</f>
        <v>0.9</v>
      </c>
      <c r="N119" s="5">
        <f>VLOOKUP(Q119,whoscored!$E$2:$Q$500,9,FALSE)</f>
        <v>84.7</v>
      </c>
      <c r="O119" s="5">
        <f>VLOOKUP(Q119,whoscored!$E$2:$Q$500,10,FALSE)</f>
        <v>0.5</v>
      </c>
      <c r="P119" s="5">
        <f>VLOOKUP(Q119,whoscored!$E$2:$Q$500,12,FALSE)</f>
        <v>6.78</v>
      </c>
      <c r="Q119" t="s">
        <v>81</v>
      </c>
    </row>
    <row r="120" spans="2:17" x14ac:dyDescent="0.25">
      <c r="B120">
        <v>21</v>
      </c>
      <c r="C120" s="7" t="str">
        <f>INDEX(Mittelfeld!$D$2:$D$201,ROW(A21)*2-1)</f>
        <v>Yunus Malli</v>
      </c>
      <c r="D120" t="s">
        <v>1118</v>
      </c>
      <c r="E120" t="str">
        <f>INDEX(Mittelfeld!$D$2:$D$201,ROW(A21)*2)</f>
        <v>Offensives Mittelfeld</v>
      </c>
      <c r="F120">
        <f>INDEX(Mittelfeld!$F$2:$F$201,ROW(A21)*2-1)</f>
        <v>25</v>
      </c>
      <c r="G120" s="5">
        <f>LEFT(INDEX(Mittelfeld!$H$2:$H$201,ROW(A21)*2-1),4)*1</f>
        <v>13</v>
      </c>
      <c r="H120" s="5">
        <f>LEFT(INDEX(Mittelfeld!$J$2:$J$201,ROW(A21)*2-1),4)*1</f>
        <v>13</v>
      </c>
      <c r="I120" s="5">
        <f>VLOOKUP(Q120,whoscored!$E$2:$Q$500,4,FALSE)</f>
        <v>6</v>
      </c>
      <c r="J120" s="5">
        <f>VLOOKUP(Q120,whoscored!$E$2:$Q$500,5,FALSE)</f>
        <v>6</v>
      </c>
      <c r="K120" s="5">
        <f>VLOOKUP(Q120,whoscored!$E$2:$Q$500,6,FALSE)</f>
        <v>0</v>
      </c>
      <c r="L120" s="5">
        <f>VLOOKUP(Q120,whoscored!$E$2:$Q$500,7,FALSE)</f>
        <v>0</v>
      </c>
      <c r="M120" s="5">
        <f>VLOOKUP(Q120,whoscored!$E$2:$Q$500,8,FALSE)</f>
        <v>1.9</v>
      </c>
      <c r="N120" s="5">
        <f>VLOOKUP(Q120,whoscored!$E$2:$Q$500,9,FALSE)</f>
        <v>68.8</v>
      </c>
      <c r="O120" s="5">
        <f>VLOOKUP(Q120,whoscored!$E$2:$Q$500,10,FALSE)</f>
        <v>0.2</v>
      </c>
      <c r="P120" s="5">
        <f>VLOOKUP(Q120,whoscored!$E$2:$Q$500,12,FALSE)</f>
        <v>7</v>
      </c>
      <c r="Q120" t="s">
        <v>82</v>
      </c>
    </row>
    <row r="121" spans="2:17" x14ac:dyDescent="0.25">
      <c r="B121">
        <v>22</v>
      </c>
      <c r="C121" s="7" t="str">
        <f>INDEX(Mittelfeld!$D$2:$D$201,ROW(A22)*2-1)</f>
        <v>Christoph Kramer</v>
      </c>
      <c r="D121" t="s">
        <v>1118</v>
      </c>
      <c r="E121" t="str">
        <f>INDEX(Mittelfeld!$D$2:$D$201,ROW(A22)*2)</f>
        <v>Defensives Mittelfeld</v>
      </c>
      <c r="F121">
        <f>INDEX(Mittelfeld!$F$2:$F$201,ROW(A22)*2-1)</f>
        <v>26</v>
      </c>
      <c r="G121" s="5">
        <f>LEFT(INDEX(Mittelfeld!$H$2:$H$201,ROW(A22)*2-1),4)*1</f>
        <v>12</v>
      </c>
      <c r="H121" s="5">
        <f>LEFT(INDEX(Mittelfeld!$J$2:$J$201,ROW(A22)*2-1),4)*1</f>
        <v>12</v>
      </c>
      <c r="I121" s="5">
        <f>VLOOKUP(Q121,whoscored!$E$2:$Q$500,4,FALSE)</f>
        <v>0</v>
      </c>
      <c r="J121" s="5">
        <f>VLOOKUP(Q121,whoscored!$E$2:$Q$500,5,FALSE)</f>
        <v>4</v>
      </c>
      <c r="K121" s="5">
        <f>VLOOKUP(Q121,whoscored!$E$2:$Q$500,6,FALSE)</f>
        <v>4</v>
      </c>
      <c r="L121" s="5">
        <f>VLOOKUP(Q121,whoscored!$E$2:$Q$500,7,FALSE)</f>
        <v>1</v>
      </c>
      <c r="M121" s="5">
        <f>VLOOKUP(Q121,whoscored!$E$2:$Q$500,8,FALSE)</f>
        <v>0.1</v>
      </c>
      <c r="N121" s="5">
        <f>VLOOKUP(Q121,whoscored!$E$2:$Q$500,9,FALSE)</f>
        <v>84.7</v>
      </c>
      <c r="O121" s="5">
        <f>VLOOKUP(Q121,whoscored!$E$2:$Q$500,10,FALSE)</f>
        <v>2.2999999999999998</v>
      </c>
      <c r="P121" s="5">
        <f>VLOOKUP(Q121,whoscored!$E$2:$Q$500,12,FALSE)</f>
        <v>7.02</v>
      </c>
      <c r="Q121" t="s">
        <v>88</v>
      </c>
    </row>
    <row r="122" spans="2:17" x14ac:dyDescent="0.25">
      <c r="B122">
        <v>23</v>
      </c>
      <c r="C122" s="7" t="str">
        <f>INDEX(Mittelfeld!$D$2:$D$201,ROW(A23)*2-1)</f>
        <v>Thorgan Hazard</v>
      </c>
      <c r="D122" t="s">
        <v>1118</v>
      </c>
      <c r="E122" t="str">
        <f>INDEX(Mittelfeld!$D$2:$D$201,ROW(A23)*2)</f>
        <v>Offensives Mittelfeld</v>
      </c>
      <c r="F122">
        <f>INDEX(Mittelfeld!$F$2:$F$201,ROW(A23)*2-1)</f>
        <v>24</v>
      </c>
      <c r="G122" s="5">
        <f>LEFT(INDEX(Mittelfeld!$H$2:$H$201,ROW(A23)*2-1),4)*1</f>
        <v>12</v>
      </c>
      <c r="H122" s="5">
        <f>LEFT(INDEX(Mittelfeld!$J$2:$J$201,ROW(A23)*2-1),4)*1</f>
        <v>12</v>
      </c>
      <c r="I122" s="5">
        <f>VLOOKUP(Q122,whoscored!$E$2:$Q$500,4,FALSE)</f>
        <v>5</v>
      </c>
      <c r="J122" s="5">
        <f>VLOOKUP(Q122,whoscored!$E$2:$Q$500,5,FALSE)</f>
        <v>4</v>
      </c>
      <c r="K122" s="5">
        <f>VLOOKUP(Q122,whoscored!$E$2:$Q$500,6,FALSE)</f>
        <v>3</v>
      </c>
      <c r="L122" s="5">
        <f>VLOOKUP(Q122,whoscored!$E$2:$Q$500,7,FALSE)</f>
        <v>0</v>
      </c>
      <c r="M122" s="5">
        <f>VLOOKUP(Q122,whoscored!$E$2:$Q$500,8,FALSE)</f>
        <v>1.8</v>
      </c>
      <c r="N122" s="5">
        <f>VLOOKUP(Q122,whoscored!$E$2:$Q$500,9,FALSE)</f>
        <v>74.5</v>
      </c>
      <c r="O122" s="5">
        <f>VLOOKUP(Q122,whoscored!$E$2:$Q$500,10,FALSE)</f>
        <v>0.8</v>
      </c>
      <c r="P122" s="5">
        <f>VLOOKUP(Q122,whoscored!$E$2:$Q$500,12,FALSE)</f>
        <v>7</v>
      </c>
      <c r="Q122" t="s">
        <v>89</v>
      </c>
    </row>
    <row r="123" spans="2:17" x14ac:dyDescent="0.25">
      <c r="B123">
        <v>24</v>
      </c>
      <c r="C123" s="7" t="str">
        <f>INDEX(Mittelfeld!$D$2:$D$201,ROW(A24)*2-1)</f>
        <v>Riechedly Bazoer</v>
      </c>
      <c r="D123" t="s">
        <v>1118</v>
      </c>
      <c r="E123" t="str">
        <f>INDEX(Mittelfeld!$D$2:$D$201,ROW(A24)*2)</f>
        <v>Zentrales Mittelfeld</v>
      </c>
      <c r="F123">
        <f>INDEX(Mittelfeld!$F$2:$F$201,ROW(A24)*2-1)</f>
        <v>20</v>
      </c>
      <c r="G123" s="5">
        <f>LEFT(INDEX(Mittelfeld!$H$2:$H$201,ROW(A24)*2-1),4)*1</f>
        <v>15</v>
      </c>
      <c r="H123" s="5">
        <f>LEFT(INDEX(Mittelfeld!$J$2:$J$201,ROW(A24)*2-1),4)*1</f>
        <v>12</v>
      </c>
      <c r="I123" s="5">
        <f>VLOOKUP(Q123,whoscored!$E$2:$Q$500,4,FALSE)</f>
        <v>0</v>
      </c>
      <c r="J123" s="5">
        <f>VLOOKUP(Q123,whoscored!$E$2:$Q$500,5,FALSE)</f>
        <v>1</v>
      </c>
      <c r="K123" s="5">
        <f>VLOOKUP(Q123,whoscored!$E$2:$Q$500,6,FALSE)</f>
        <v>5</v>
      </c>
      <c r="L123" s="5">
        <f>VLOOKUP(Q123,whoscored!$E$2:$Q$500,7,FALSE)</f>
        <v>0</v>
      </c>
      <c r="M123" s="5">
        <f>VLOOKUP(Q123,whoscored!$E$2:$Q$500,8,FALSE)</f>
        <v>1.6</v>
      </c>
      <c r="N123" s="5">
        <f>VLOOKUP(Q123,whoscored!$E$2:$Q$500,9,FALSE)</f>
        <v>82.1</v>
      </c>
      <c r="O123" s="5">
        <f>VLOOKUP(Q123,whoscored!$E$2:$Q$500,10,FALSE)</f>
        <v>0.4</v>
      </c>
      <c r="P123" s="5">
        <f>VLOOKUP(Q123,whoscored!$E$2:$Q$500,12,FALSE)</f>
        <v>6.38</v>
      </c>
      <c r="Q123" t="s">
        <v>91</v>
      </c>
    </row>
    <row r="124" spans="2:17" x14ac:dyDescent="0.25">
      <c r="B124">
        <v>25</v>
      </c>
      <c r="C124" s="7" t="str">
        <f>INDEX(Mittelfeld!$D$2:$D$201,ROW(A25)*2-1)</f>
        <v>Josuha Guilavogui</v>
      </c>
      <c r="D124" t="s">
        <v>1118</v>
      </c>
      <c r="E124" t="str">
        <f>INDEX(Mittelfeld!$D$2:$D$201,ROW(A25)*2)</f>
        <v>Defensives Mittelfeld</v>
      </c>
      <c r="F124">
        <f>INDEX(Mittelfeld!$F$2:$F$201,ROW(A25)*2-1)</f>
        <v>26</v>
      </c>
      <c r="G124" s="5">
        <f>LEFT(INDEX(Mittelfeld!$H$2:$H$201,ROW(A25)*2-1),4)*1</f>
        <v>12</v>
      </c>
      <c r="H124" s="5">
        <f>LEFT(INDEX(Mittelfeld!$J$2:$J$201,ROW(A25)*2-1),4)*1</f>
        <v>10</v>
      </c>
      <c r="I124" s="5">
        <f>VLOOKUP(Q124,whoscored!$E$2:$Q$500,4,FALSE)</f>
        <v>0</v>
      </c>
      <c r="J124" s="5">
        <f>VLOOKUP(Q124,whoscored!$E$2:$Q$500,5,FALSE)</f>
        <v>0</v>
      </c>
      <c r="K124" s="5">
        <f>VLOOKUP(Q124,whoscored!$E$2:$Q$500,6,FALSE)</f>
        <v>5</v>
      </c>
      <c r="L124" s="5">
        <f>VLOOKUP(Q124,whoscored!$E$2:$Q$500,7,FALSE)</f>
        <v>0</v>
      </c>
      <c r="M124" s="5">
        <f>VLOOKUP(Q124,whoscored!$E$2:$Q$500,8,FALSE)</f>
        <v>0.3</v>
      </c>
      <c r="N124" s="5">
        <f>VLOOKUP(Q124,whoscored!$E$2:$Q$500,9,FALSE)</f>
        <v>82.7</v>
      </c>
      <c r="O124" s="5">
        <f>VLOOKUP(Q124,whoscored!$E$2:$Q$500,10,FALSE)</f>
        <v>1.9</v>
      </c>
      <c r="P124" s="5">
        <f>VLOOKUP(Q124,whoscored!$E$2:$Q$500,12,FALSE)</f>
        <v>7.13</v>
      </c>
      <c r="Q124" t="s">
        <v>99</v>
      </c>
    </row>
    <row r="125" spans="2:17" x14ac:dyDescent="0.25">
      <c r="B125">
        <v>26</v>
      </c>
      <c r="C125" s="7" t="str">
        <f>INDEX(Mittelfeld!$D$2:$D$201,ROW(A26)*2-1)</f>
        <v>Maximilian Arnold</v>
      </c>
      <c r="D125" t="s">
        <v>1118</v>
      </c>
      <c r="E125" t="str">
        <f>INDEX(Mittelfeld!$D$2:$D$201,ROW(A26)*2)</f>
        <v>Zentrales Mittelfeld</v>
      </c>
      <c r="F125">
        <f>INDEX(Mittelfeld!$F$2:$F$201,ROW(A26)*2-1)</f>
        <v>22</v>
      </c>
      <c r="G125" s="5">
        <f>LEFT(INDEX(Mittelfeld!$H$2:$H$201,ROW(A26)*2-1),4)*1</f>
        <v>12</v>
      </c>
      <c r="H125" s="5">
        <f>LEFT(INDEX(Mittelfeld!$J$2:$J$201,ROW(A26)*2-1),4)*1</f>
        <v>10</v>
      </c>
      <c r="I125" s="5">
        <f>VLOOKUP(Q125,whoscored!$E$2:$Q$500,4,FALSE)</f>
        <v>2</v>
      </c>
      <c r="J125" s="5">
        <f>VLOOKUP(Q125,whoscored!$E$2:$Q$500,5,FALSE)</f>
        <v>3</v>
      </c>
      <c r="K125" s="5">
        <f>VLOOKUP(Q125,whoscored!$E$2:$Q$500,6,FALSE)</f>
        <v>9</v>
      </c>
      <c r="L125" s="5">
        <f>VLOOKUP(Q125,whoscored!$E$2:$Q$500,7,FALSE)</f>
        <v>0</v>
      </c>
      <c r="M125" s="5">
        <f>VLOOKUP(Q125,whoscored!$E$2:$Q$500,8,FALSE)</f>
        <v>1.5</v>
      </c>
      <c r="N125" s="5">
        <f>VLOOKUP(Q125,whoscored!$E$2:$Q$500,9,FALSE)</f>
        <v>83.2</v>
      </c>
      <c r="O125" s="5">
        <f>VLOOKUP(Q125,whoscored!$E$2:$Q$500,10,FALSE)</f>
        <v>0.9</v>
      </c>
      <c r="P125" s="5">
        <f>VLOOKUP(Q125,whoscored!$E$2:$Q$500,12,FALSE)</f>
        <v>6.78</v>
      </c>
      <c r="Q125" t="s">
        <v>102</v>
      </c>
    </row>
    <row r="126" spans="2:17" x14ac:dyDescent="0.25">
      <c r="B126">
        <v>27</v>
      </c>
      <c r="C126" s="7" t="str">
        <f>INDEX(Mittelfeld!$D$2:$D$201,ROW(A27)*2-1)</f>
        <v>Serge Gnabry</v>
      </c>
      <c r="D126" t="s">
        <v>1118</v>
      </c>
      <c r="E126" t="str">
        <f>INDEX(Mittelfeld!$D$2:$D$201,ROW(A27)*2)</f>
        <v>Linkes Mittelfeld</v>
      </c>
      <c r="F126">
        <f>INDEX(Mittelfeld!$F$2:$F$201,ROW(A27)*2-1)</f>
        <v>21</v>
      </c>
      <c r="G126" s="5">
        <f>LEFT(INDEX(Mittelfeld!$H$2:$H$201,ROW(A27)*2-1),4)*1</f>
        <v>10</v>
      </c>
      <c r="H126" s="5">
        <f>LEFT(INDEX(Mittelfeld!$J$2:$J$201,ROW(A27)*2-1),4)*1</f>
        <v>10</v>
      </c>
      <c r="I126" s="5">
        <f>VLOOKUP(Q126,whoscored!$E$2:$Q$500,4,FALSE)</f>
        <v>11</v>
      </c>
      <c r="J126" s="5">
        <f>VLOOKUP(Q126,whoscored!$E$2:$Q$500,5,FALSE)</f>
        <v>1</v>
      </c>
      <c r="K126" s="5">
        <f>VLOOKUP(Q126,whoscored!$E$2:$Q$500,6,FALSE)</f>
        <v>1</v>
      </c>
      <c r="L126" s="5">
        <f>VLOOKUP(Q126,whoscored!$E$2:$Q$500,7,FALSE)</f>
        <v>0</v>
      </c>
      <c r="M126" s="5">
        <f>VLOOKUP(Q126,whoscored!$E$2:$Q$500,8,FALSE)</f>
        <v>2.4</v>
      </c>
      <c r="N126" s="5">
        <f>VLOOKUP(Q126,whoscored!$E$2:$Q$500,9,FALSE)</f>
        <v>76.5</v>
      </c>
      <c r="O126" s="5">
        <f>VLOOKUP(Q126,whoscored!$E$2:$Q$500,10,FALSE)</f>
        <v>0.5</v>
      </c>
      <c r="P126" s="5">
        <f>VLOOKUP(Q126,whoscored!$E$2:$Q$500,12,FALSE)</f>
        <v>6.99</v>
      </c>
      <c r="Q126" t="s">
        <v>105</v>
      </c>
    </row>
    <row r="127" spans="2:17" x14ac:dyDescent="0.25">
      <c r="B127">
        <v>28</v>
      </c>
      <c r="C127" s="7" t="str">
        <f>INDEX(Mittelfeld!$D$2:$D$201,ROW(A28)*2-1)</f>
        <v>Vladimír Darida</v>
      </c>
      <c r="D127" t="s">
        <v>1118</v>
      </c>
      <c r="E127" t="str">
        <f>INDEX(Mittelfeld!$D$2:$D$201,ROW(A28)*2)</f>
        <v>Zentrales Mittelfeld</v>
      </c>
      <c r="F127">
        <f>INDEX(Mittelfeld!$F$2:$F$201,ROW(A28)*2-1)</f>
        <v>26</v>
      </c>
      <c r="G127" s="5">
        <f>LEFT(INDEX(Mittelfeld!$H$2:$H$201,ROW(A28)*2-1),4)*1</f>
        <v>10</v>
      </c>
      <c r="H127" s="5">
        <f>LEFT(INDEX(Mittelfeld!$J$2:$J$201,ROW(A28)*2-1),4)*1</f>
        <v>10</v>
      </c>
      <c r="I127" s="5">
        <f>VLOOKUP(Q127,whoscored!$E$2:$Q$500,4,FALSE)</f>
        <v>2</v>
      </c>
      <c r="J127" s="5">
        <f>VLOOKUP(Q127,whoscored!$E$2:$Q$500,5,FALSE)</f>
        <v>2</v>
      </c>
      <c r="K127" s="5">
        <f>VLOOKUP(Q127,whoscored!$E$2:$Q$500,6,FALSE)</f>
        <v>5</v>
      </c>
      <c r="L127" s="5">
        <f>VLOOKUP(Q127,whoscored!$E$2:$Q$500,7,FALSE)</f>
        <v>0</v>
      </c>
      <c r="M127" s="5">
        <f>VLOOKUP(Q127,whoscored!$E$2:$Q$500,8,FALSE)</f>
        <v>1.2</v>
      </c>
      <c r="N127" s="5">
        <f>VLOOKUP(Q127,whoscored!$E$2:$Q$500,9,FALSE)</f>
        <v>80.599999999999994</v>
      </c>
      <c r="O127" s="5">
        <f>VLOOKUP(Q127,whoscored!$E$2:$Q$500,10,FALSE)</f>
        <v>0.8</v>
      </c>
      <c r="P127" s="5">
        <f>VLOOKUP(Q127,whoscored!$E$2:$Q$500,12,FALSE)</f>
        <v>6.74</v>
      </c>
      <c r="Q127" t="s">
        <v>107</v>
      </c>
    </row>
    <row r="128" spans="2:17" x14ac:dyDescent="0.25">
      <c r="B128">
        <v>29</v>
      </c>
      <c r="C128" s="7" t="str">
        <f>INDEX(Mittelfeld!$D$2:$D$201,ROW(A29)*2-1)</f>
        <v>Walace</v>
      </c>
      <c r="D128" t="s">
        <v>1118</v>
      </c>
      <c r="E128" t="str">
        <f>INDEX(Mittelfeld!$D$2:$D$201,ROW(A29)*2)</f>
        <v>Defensives Mittelfeld</v>
      </c>
      <c r="F128">
        <f>INDEX(Mittelfeld!$F$2:$F$201,ROW(A29)*2-1)</f>
        <v>22</v>
      </c>
      <c r="G128" s="5">
        <f>LEFT(INDEX(Mittelfeld!$H$2:$H$201,ROW(A29)*2-1),4)*1</f>
        <v>9</v>
      </c>
      <c r="H128" s="5">
        <f>LEFT(INDEX(Mittelfeld!$J$2:$J$201,ROW(A29)*2-1),4)*1</f>
        <v>9</v>
      </c>
      <c r="I128" s="5">
        <f>VLOOKUP(Q128,whoscored!$E$2:$Q$500,4,FALSE)</f>
        <v>1</v>
      </c>
      <c r="J128" s="5">
        <f>VLOOKUP(Q128,whoscored!$E$2:$Q$500,5,FALSE)</f>
        <v>0</v>
      </c>
      <c r="K128" s="5">
        <f>VLOOKUP(Q128,whoscored!$E$2:$Q$500,6,FALSE)</f>
        <v>2</v>
      </c>
      <c r="L128" s="5">
        <f>VLOOKUP(Q128,whoscored!$E$2:$Q$500,7,FALSE)</f>
        <v>0</v>
      </c>
      <c r="M128" s="5">
        <f>VLOOKUP(Q128,whoscored!$E$2:$Q$500,8,FALSE)</f>
        <v>0.7</v>
      </c>
      <c r="N128" s="5">
        <f>VLOOKUP(Q128,whoscored!$E$2:$Q$500,9,FALSE)</f>
        <v>75</v>
      </c>
      <c r="O128" s="5">
        <f>VLOOKUP(Q128,whoscored!$E$2:$Q$500,10,FALSE)</f>
        <v>2.1</v>
      </c>
      <c r="P128" s="5">
        <f>VLOOKUP(Q128,whoscored!$E$2:$Q$500,12,FALSE)</f>
        <v>6.93</v>
      </c>
      <c r="Q128" t="s">
        <v>116</v>
      </c>
    </row>
    <row r="129" spans="2:17" x14ac:dyDescent="0.25">
      <c r="B129">
        <v>30</v>
      </c>
      <c r="C129" s="7" t="str">
        <f>INDEX(Mittelfeld!$D$2:$D$201,ROW(A30)*2-1)</f>
        <v>Franck Ribéry</v>
      </c>
      <c r="D129" t="s">
        <v>1118</v>
      </c>
      <c r="E129" t="str">
        <f>INDEX(Mittelfeld!$D$2:$D$201,ROW(A30)*2)</f>
        <v>Linkes Mittelfeld</v>
      </c>
      <c r="F129">
        <f>INDEX(Mittelfeld!$F$2:$F$201,ROW(A30)*2-1)</f>
        <v>34</v>
      </c>
      <c r="G129" s="5">
        <f>LEFT(INDEX(Mittelfeld!$H$2:$H$201,ROW(A30)*2-1),4)*1</f>
        <v>50</v>
      </c>
      <c r="H129" s="5">
        <f>LEFT(INDEX(Mittelfeld!$J$2:$J$201,ROW(A30)*2-1),4)*1</f>
        <v>8</v>
      </c>
      <c r="I129" s="5">
        <f>VLOOKUP(Q129,whoscored!$E$2:$Q$500,4,FALSE)</f>
        <v>4</v>
      </c>
      <c r="J129" s="5">
        <f>VLOOKUP(Q129,whoscored!$E$2:$Q$500,5,FALSE)</f>
        <v>11</v>
      </c>
      <c r="K129" s="5">
        <f>VLOOKUP(Q129,whoscored!$E$2:$Q$500,6,FALSE)</f>
        <v>2</v>
      </c>
      <c r="L129" s="5">
        <f>VLOOKUP(Q129,whoscored!$E$2:$Q$500,7,FALSE)</f>
        <v>0</v>
      </c>
      <c r="M129" s="5">
        <f>VLOOKUP(Q129,whoscored!$E$2:$Q$500,8,FALSE)</f>
        <v>1</v>
      </c>
      <c r="N129" s="5">
        <f>VLOOKUP(Q129,whoscored!$E$2:$Q$500,9,FALSE)</f>
        <v>83.7</v>
      </c>
      <c r="O129" s="5">
        <f>VLOOKUP(Q129,whoscored!$E$2:$Q$500,10,FALSE)</f>
        <v>0.4</v>
      </c>
      <c r="P129" s="5">
        <f>VLOOKUP(Q129,whoscored!$E$2:$Q$500,12,FALSE)</f>
        <v>7.39</v>
      </c>
      <c r="Q129" t="s">
        <v>117</v>
      </c>
    </row>
    <row r="130" spans="2:17" x14ac:dyDescent="0.25">
      <c r="B130">
        <v>31</v>
      </c>
      <c r="C130" s="7" t="str">
        <f>INDEX(Mittelfeld!$D$2:$D$201,ROW(A31)*2-1)</f>
        <v>Patrick Herrmann</v>
      </c>
      <c r="D130" t="s">
        <v>1118</v>
      </c>
      <c r="E130" t="str">
        <f>INDEX(Mittelfeld!$D$2:$D$201,ROW(A31)*2)</f>
        <v>Rechtes Mittelfeld</v>
      </c>
      <c r="F130">
        <f>INDEX(Mittelfeld!$F$2:$F$201,ROW(A31)*2-1)</f>
        <v>26</v>
      </c>
      <c r="G130" s="5">
        <f>LEFT(INDEX(Mittelfeld!$H$2:$H$201,ROW(A31)*2-1),4)*1</f>
        <v>12</v>
      </c>
      <c r="H130" s="5">
        <f>LEFT(INDEX(Mittelfeld!$J$2:$J$201,ROW(A31)*2-1),4)*1</f>
        <v>8</v>
      </c>
      <c r="I130" s="5">
        <f>VLOOKUP(Q130,whoscored!$E$2:$Q$500,4,FALSE)</f>
        <v>1</v>
      </c>
      <c r="J130" s="5">
        <f>VLOOKUP(Q130,whoscored!$E$2:$Q$500,5,FALSE)</f>
        <v>1</v>
      </c>
      <c r="K130" s="5">
        <f>VLOOKUP(Q130,whoscored!$E$2:$Q$500,6,FALSE)</f>
        <v>1</v>
      </c>
      <c r="L130" s="5">
        <f>VLOOKUP(Q130,whoscored!$E$2:$Q$500,7,FALSE)</f>
        <v>0</v>
      </c>
      <c r="M130" s="5">
        <f>VLOOKUP(Q130,whoscored!$E$2:$Q$500,8,FALSE)</f>
        <v>0.4</v>
      </c>
      <c r="N130" s="5">
        <f>VLOOKUP(Q130,whoscored!$E$2:$Q$500,9,FALSE)</f>
        <v>65.8</v>
      </c>
      <c r="O130" s="5">
        <f>VLOOKUP(Q130,whoscored!$E$2:$Q$500,10,FALSE)</f>
        <v>0.2</v>
      </c>
      <c r="P130" s="5">
        <f>VLOOKUP(Q130,whoscored!$E$2:$Q$500,12,FALSE)</f>
        <v>6.35</v>
      </c>
      <c r="Q130" t="s">
        <v>119</v>
      </c>
    </row>
    <row r="131" spans="2:17" x14ac:dyDescent="0.25">
      <c r="B131">
        <v>32</v>
      </c>
      <c r="C131" s="7" t="str">
        <f>INDEX(Mittelfeld!$D$2:$D$201,ROW(A32)*2-1)</f>
        <v>Sebastian Rode</v>
      </c>
      <c r="D131" t="s">
        <v>1118</v>
      </c>
      <c r="E131" t="str">
        <f>INDEX(Mittelfeld!$D$2:$D$201,ROW(A32)*2)</f>
        <v>Zentrales Mittelfeld</v>
      </c>
      <c r="F131">
        <f>INDEX(Mittelfeld!$F$2:$F$201,ROW(A32)*2-1)</f>
        <v>26</v>
      </c>
      <c r="G131" s="5">
        <f>LEFT(INDEX(Mittelfeld!$H$2:$H$201,ROW(A32)*2-1),4)*1</f>
        <v>10</v>
      </c>
      <c r="H131" s="5">
        <f>LEFT(INDEX(Mittelfeld!$J$2:$J$201,ROW(A32)*2-1),4)*1</f>
        <v>8</v>
      </c>
      <c r="I131" s="5">
        <f>VLOOKUP(Q131,whoscored!$E$2:$Q$500,4,FALSE)</f>
        <v>1</v>
      </c>
      <c r="J131" s="5">
        <f>VLOOKUP(Q131,whoscored!$E$2:$Q$500,5,FALSE)</f>
        <v>0</v>
      </c>
      <c r="K131" s="5">
        <f>VLOOKUP(Q131,whoscored!$E$2:$Q$500,6,FALSE)</f>
        <v>0</v>
      </c>
      <c r="L131" s="5">
        <f>VLOOKUP(Q131,whoscored!$E$2:$Q$500,7,FALSE)</f>
        <v>0</v>
      </c>
      <c r="M131" s="5">
        <f>VLOOKUP(Q131,whoscored!$E$2:$Q$500,8,FALSE)</f>
        <v>0.4</v>
      </c>
      <c r="N131" s="5">
        <f>VLOOKUP(Q131,whoscored!$E$2:$Q$500,9,FALSE)</f>
        <v>88.9</v>
      </c>
      <c r="O131" s="5">
        <f>VLOOKUP(Q131,whoscored!$E$2:$Q$500,10,FALSE)</f>
        <v>0.9</v>
      </c>
      <c r="P131" s="5">
        <f>VLOOKUP(Q131,whoscored!$E$2:$Q$500,12,FALSE)</f>
        <v>6.47</v>
      </c>
      <c r="Q131" t="s">
        <v>121</v>
      </c>
    </row>
    <row r="132" spans="2:17" x14ac:dyDescent="0.25">
      <c r="B132">
        <v>33</v>
      </c>
      <c r="C132" s="7" t="str">
        <f>INDEX(Mittelfeld!$D$2:$D$201,ROW(A33)*2-1)</f>
        <v>Charles Aránguiz</v>
      </c>
      <c r="D132" t="s">
        <v>1118</v>
      </c>
      <c r="E132" t="str">
        <f>INDEX(Mittelfeld!$D$2:$D$201,ROW(A33)*2)</f>
        <v>Zentrales Mittelfeld</v>
      </c>
      <c r="F132">
        <f>INDEX(Mittelfeld!$F$2:$F$201,ROW(A33)*2-1)</f>
        <v>28</v>
      </c>
      <c r="G132" s="5">
        <f>LEFT(INDEX(Mittelfeld!$H$2:$H$201,ROW(A33)*2-1),4)*1</f>
        <v>12</v>
      </c>
      <c r="H132" s="5">
        <f>LEFT(INDEX(Mittelfeld!$J$2:$J$201,ROW(A33)*2-1),4)*1</f>
        <v>8</v>
      </c>
      <c r="I132" s="5">
        <f>VLOOKUP(Q132,whoscored!$E$2:$Q$500,4,FALSE)</f>
        <v>1</v>
      </c>
      <c r="J132" s="5">
        <f>VLOOKUP(Q132,whoscored!$E$2:$Q$500,5,FALSE)</f>
        <v>2</v>
      </c>
      <c r="K132" s="5">
        <f>VLOOKUP(Q132,whoscored!$E$2:$Q$500,6,FALSE)</f>
        <v>7</v>
      </c>
      <c r="L132" s="5">
        <f>VLOOKUP(Q132,whoscored!$E$2:$Q$500,7,FALSE)</f>
        <v>1</v>
      </c>
      <c r="M132" s="5">
        <f>VLOOKUP(Q132,whoscored!$E$2:$Q$500,8,FALSE)</f>
        <v>0.7</v>
      </c>
      <c r="N132" s="5">
        <f>VLOOKUP(Q132,whoscored!$E$2:$Q$500,9,FALSE)</f>
        <v>79.099999999999994</v>
      </c>
      <c r="O132" s="5">
        <f>VLOOKUP(Q132,whoscored!$E$2:$Q$500,10,FALSE)</f>
        <v>0.8</v>
      </c>
      <c r="P132" s="5">
        <f>VLOOKUP(Q132,whoscored!$E$2:$Q$500,12,FALSE)</f>
        <v>6.58</v>
      </c>
      <c r="Q132" t="s">
        <v>125</v>
      </c>
    </row>
    <row r="133" spans="2:17" x14ac:dyDescent="0.25">
      <c r="B133">
        <v>34</v>
      </c>
      <c r="C133" s="7" t="str">
        <f>INDEX(Mittelfeld!$D$2:$D$201,ROW(A34)*2-1)</f>
        <v>Alessandro Schöpf</v>
      </c>
      <c r="D133" t="s">
        <v>1118</v>
      </c>
      <c r="E133" t="str">
        <f>INDEX(Mittelfeld!$D$2:$D$201,ROW(A34)*2)</f>
        <v>Rechtes Mittelfeld</v>
      </c>
      <c r="F133">
        <f>INDEX(Mittelfeld!$F$2:$F$201,ROW(A34)*2-1)</f>
        <v>23</v>
      </c>
      <c r="G133" s="5">
        <f>LEFT(INDEX(Mittelfeld!$H$2:$H$201,ROW(A34)*2-1),4)*1</f>
        <v>7.5</v>
      </c>
      <c r="H133" s="5">
        <f>LEFT(INDEX(Mittelfeld!$J$2:$J$201,ROW(A34)*2-1),4)*1</f>
        <v>7.5</v>
      </c>
      <c r="I133" s="5">
        <f>VLOOKUP(Q133,whoscored!$E$2:$Q$500,4,FALSE)</f>
        <v>6</v>
      </c>
      <c r="J133" s="5">
        <f>VLOOKUP(Q133,whoscored!$E$2:$Q$500,5,FALSE)</f>
        <v>2</v>
      </c>
      <c r="K133" s="5">
        <f>VLOOKUP(Q133,whoscored!$E$2:$Q$500,6,FALSE)</f>
        <v>4</v>
      </c>
      <c r="L133" s="5">
        <f>VLOOKUP(Q133,whoscored!$E$2:$Q$500,7,FALSE)</f>
        <v>0</v>
      </c>
      <c r="M133" s="5">
        <f>VLOOKUP(Q133,whoscored!$E$2:$Q$500,8,FALSE)</f>
        <v>1</v>
      </c>
      <c r="N133" s="5">
        <f>VLOOKUP(Q133,whoscored!$E$2:$Q$500,9,FALSE)</f>
        <v>77.5</v>
      </c>
      <c r="O133" s="5">
        <f>VLOOKUP(Q133,whoscored!$E$2:$Q$500,10,FALSE)</f>
        <v>0.8</v>
      </c>
      <c r="P133" s="5">
        <f>VLOOKUP(Q133,whoscored!$E$2:$Q$500,12,FALSE)</f>
        <v>7.12</v>
      </c>
      <c r="Q133" t="s">
        <v>132</v>
      </c>
    </row>
    <row r="134" spans="2:17" x14ac:dyDescent="0.25">
      <c r="B134">
        <v>35</v>
      </c>
      <c r="C134" s="7" t="str">
        <f>INDEX(Mittelfeld!$D$2:$D$201,ROW(A35)*2-1)</f>
        <v>Benjamin Stambouli</v>
      </c>
      <c r="D134" t="s">
        <v>1118</v>
      </c>
      <c r="E134" t="str">
        <f>INDEX(Mittelfeld!$D$2:$D$201,ROW(A35)*2)</f>
        <v>Defensives Mittelfeld</v>
      </c>
      <c r="F134">
        <f>INDEX(Mittelfeld!$F$2:$F$201,ROW(A35)*2-1)</f>
        <v>26</v>
      </c>
      <c r="G134" s="5">
        <f>LEFT(INDEX(Mittelfeld!$H$2:$H$201,ROW(A35)*2-1),4)*1</f>
        <v>8</v>
      </c>
      <c r="H134" s="5">
        <f>LEFT(INDEX(Mittelfeld!$J$2:$J$201,ROW(A35)*2-1),4)*1</f>
        <v>7</v>
      </c>
      <c r="I134" s="5">
        <f>VLOOKUP(Q134,whoscored!$E$2:$Q$500,4,FALSE)</f>
        <v>0</v>
      </c>
      <c r="J134" s="5">
        <f>VLOOKUP(Q134,whoscored!$E$2:$Q$500,5,FALSE)</f>
        <v>0</v>
      </c>
      <c r="K134" s="5">
        <f>VLOOKUP(Q134,whoscored!$E$2:$Q$500,6,FALSE)</f>
        <v>3</v>
      </c>
      <c r="L134" s="5">
        <f>VLOOKUP(Q134,whoscored!$E$2:$Q$500,7,FALSE)</f>
        <v>0</v>
      </c>
      <c r="M134" s="5">
        <f>VLOOKUP(Q134,whoscored!$E$2:$Q$500,8,FALSE)</f>
        <v>0.2</v>
      </c>
      <c r="N134" s="5">
        <f>VLOOKUP(Q134,whoscored!$E$2:$Q$500,9,FALSE)</f>
        <v>83.4</v>
      </c>
      <c r="O134" s="5">
        <f>VLOOKUP(Q134,whoscored!$E$2:$Q$500,10,FALSE)</f>
        <v>1.3</v>
      </c>
      <c r="P134" s="5">
        <f>VLOOKUP(Q134,whoscored!$E$2:$Q$500,12,FALSE)</f>
        <v>6.51</v>
      </c>
      <c r="Q134" t="s">
        <v>261</v>
      </c>
    </row>
    <row r="135" spans="2:17" x14ac:dyDescent="0.25">
      <c r="B135">
        <v>36</v>
      </c>
      <c r="C135" s="7" t="str">
        <f>INDEX(Mittelfeld!$D$2:$D$201,ROW(A36)*2-1)</f>
        <v>Marc Stendera</v>
      </c>
      <c r="D135" t="s">
        <v>1118</v>
      </c>
      <c r="E135" t="str">
        <f>INDEX(Mittelfeld!$D$2:$D$201,ROW(A36)*2)</f>
        <v>Zentrales Mittelfeld</v>
      </c>
      <c r="F135">
        <f>INDEX(Mittelfeld!$F$2:$F$201,ROW(A36)*2-1)</f>
        <v>21</v>
      </c>
      <c r="G135" s="5">
        <f>LEFT(INDEX(Mittelfeld!$H$2:$H$201,ROW(A36)*2-1),4)*1</f>
        <v>8</v>
      </c>
      <c r="H135" s="5">
        <f>LEFT(INDEX(Mittelfeld!$J$2:$J$201,ROW(A36)*2-1),4)*1</f>
        <v>7</v>
      </c>
      <c r="I135" s="5">
        <f>VLOOKUP(Q135,whoscored!$E$2:$Q$500,4,FALSE)</f>
        <v>0</v>
      </c>
      <c r="J135" s="5">
        <f>VLOOKUP(Q135,whoscored!$E$2:$Q$500,5,FALSE)</f>
        <v>0</v>
      </c>
      <c r="K135" s="5">
        <f>VLOOKUP(Q135,whoscored!$E$2:$Q$500,6,FALSE)</f>
        <v>0</v>
      </c>
      <c r="L135" s="5">
        <f>VLOOKUP(Q135,whoscored!$E$2:$Q$500,7,FALSE)</f>
        <v>0</v>
      </c>
      <c r="M135" s="5">
        <f>VLOOKUP(Q135,whoscored!$E$2:$Q$500,8,FALSE)</f>
        <v>0</v>
      </c>
      <c r="N135" s="5">
        <f>VLOOKUP(Q135,whoscored!$E$2:$Q$500,9,FALSE)</f>
        <v>60.9</v>
      </c>
      <c r="O135" s="5">
        <f>VLOOKUP(Q135,whoscored!$E$2:$Q$500,10,FALSE)</f>
        <v>0</v>
      </c>
      <c r="P135" s="5">
        <f>VLOOKUP(Q135,whoscored!$E$2:$Q$500,12,FALSE)</f>
        <v>7.09</v>
      </c>
      <c r="Q135" t="s">
        <v>262</v>
      </c>
    </row>
    <row r="136" spans="2:17" x14ac:dyDescent="0.25">
      <c r="B136">
        <v>37</v>
      </c>
      <c r="C136" s="7" t="str">
        <f>INDEX(Mittelfeld!$D$2:$D$201,ROW(A37)*2-1)</f>
        <v>Nadiem Amiri</v>
      </c>
      <c r="D136" t="s">
        <v>1118</v>
      </c>
      <c r="E136" t="str">
        <f>INDEX(Mittelfeld!$D$2:$D$201,ROW(A37)*2)</f>
        <v>Offensives Mittelfeld</v>
      </c>
      <c r="F136">
        <f>INDEX(Mittelfeld!$F$2:$F$201,ROW(A37)*2-1)</f>
        <v>20</v>
      </c>
      <c r="G136" s="5">
        <f>LEFT(INDEX(Mittelfeld!$H$2:$H$201,ROW(A37)*2-1),4)*1</f>
        <v>7</v>
      </c>
      <c r="H136" s="5">
        <f>LEFT(INDEX(Mittelfeld!$J$2:$J$201,ROW(A37)*2-1),4)*1</f>
        <v>7</v>
      </c>
      <c r="I136" s="5">
        <f>VLOOKUP(Q136,whoscored!$E$2:$Q$500,4,FALSE)</f>
        <v>2</v>
      </c>
      <c r="J136" s="5">
        <f>VLOOKUP(Q136,whoscored!$E$2:$Q$500,5,FALSE)</f>
        <v>4</v>
      </c>
      <c r="K136" s="5">
        <f>VLOOKUP(Q136,whoscored!$E$2:$Q$500,6,FALSE)</f>
        <v>2</v>
      </c>
      <c r="L136" s="5">
        <f>VLOOKUP(Q136,whoscored!$E$2:$Q$500,7,FALSE)</f>
        <v>0</v>
      </c>
      <c r="M136" s="5">
        <f>VLOOKUP(Q136,whoscored!$E$2:$Q$500,8,FALSE)</f>
        <v>1.4</v>
      </c>
      <c r="N136" s="5">
        <f>VLOOKUP(Q136,whoscored!$E$2:$Q$500,9,FALSE)</f>
        <v>83.6</v>
      </c>
      <c r="O136" s="5">
        <f>VLOOKUP(Q136,whoscored!$E$2:$Q$500,10,FALSE)</f>
        <v>0.3</v>
      </c>
      <c r="P136" s="5">
        <f>VLOOKUP(Q136,whoscored!$E$2:$Q$500,12,FALSE)</f>
        <v>6.74</v>
      </c>
      <c r="Q136" t="s">
        <v>263</v>
      </c>
    </row>
    <row r="137" spans="2:17" x14ac:dyDescent="0.25">
      <c r="B137">
        <v>38</v>
      </c>
      <c r="C137" s="7" t="str">
        <f>INDEX(Mittelfeld!$D$2:$D$201,ROW(A38)*2-1)</f>
        <v>Sebastian Rudy</v>
      </c>
      <c r="D137" t="s">
        <v>1118</v>
      </c>
      <c r="E137" t="str">
        <f>INDEX(Mittelfeld!$D$2:$D$201,ROW(A38)*2)</f>
        <v>Defensives Mittelfeld</v>
      </c>
      <c r="F137">
        <f>INDEX(Mittelfeld!$F$2:$F$201,ROW(A38)*2-1)</f>
        <v>27</v>
      </c>
      <c r="G137" s="5">
        <f>LEFT(INDEX(Mittelfeld!$H$2:$H$201,ROW(A38)*2-1),4)*1</f>
        <v>6.5</v>
      </c>
      <c r="H137" s="5">
        <f>LEFT(INDEX(Mittelfeld!$J$2:$J$201,ROW(A38)*2-1),4)*1</f>
        <v>6.5</v>
      </c>
      <c r="I137" s="5">
        <f>VLOOKUP(Q137,whoscored!$E$2:$Q$500,4,FALSE)</f>
        <v>2</v>
      </c>
      <c r="J137" s="5">
        <f>VLOOKUP(Q137,whoscored!$E$2:$Q$500,5,FALSE)</f>
        <v>7</v>
      </c>
      <c r="K137" s="5">
        <f>VLOOKUP(Q137,whoscored!$E$2:$Q$500,6,FALSE)</f>
        <v>8</v>
      </c>
      <c r="L137" s="5">
        <f>VLOOKUP(Q137,whoscored!$E$2:$Q$500,7,FALSE)</f>
        <v>0</v>
      </c>
      <c r="M137" s="5">
        <f>VLOOKUP(Q137,whoscored!$E$2:$Q$500,8,FALSE)</f>
        <v>0.9</v>
      </c>
      <c r="N137" s="5">
        <f>VLOOKUP(Q137,whoscored!$E$2:$Q$500,9,FALSE)</f>
        <v>80.599999999999994</v>
      </c>
      <c r="O137" s="5">
        <f>VLOOKUP(Q137,whoscored!$E$2:$Q$500,10,FALSE)</f>
        <v>1.2</v>
      </c>
      <c r="P137" s="5">
        <f>VLOOKUP(Q137,whoscored!$E$2:$Q$500,12,FALSE)</f>
        <v>7.42</v>
      </c>
      <c r="Q137" t="s">
        <v>264</v>
      </c>
    </row>
    <row r="138" spans="2:17" x14ac:dyDescent="0.25">
      <c r="B138">
        <v>39</v>
      </c>
      <c r="C138" s="7" t="str">
        <f>INDEX(Mittelfeld!$D$2:$D$201,ROW(A39)*2-1)</f>
        <v>Zlatko Junuzovic</v>
      </c>
      <c r="D138" t="s">
        <v>1118</v>
      </c>
      <c r="E138" t="str">
        <f>INDEX(Mittelfeld!$D$2:$D$201,ROW(A39)*2)</f>
        <v>Offensives Mittelfeld</v>
      </c>
      <c r="F138">
        <f>INDEX(Mittelfeld!$F$2:$F$201,ROW(A39)*2-1)</f>
        <v>29</v>
      </c>
      <c r="G138" s="5">
        <f>LEFT(INDEX(Mittelfeld!$H$2:$H$201,ROW(A39)*2-1),4)*1</f>
        <v>7</v>
      </c>
      <c r="H138" s="5">
        <f>LEFT(INDEX(Mittelfeld!$J$2:$J$201,ROW(A39)*2-1),4)*1</f>
        <v>6</v>
      </c>
      <c r="I138" s="5">
        <f>VLOOKUP(Q138,whoscored!$E$2:$Q$500,4,FALSE)</f>
        <v>3</v>
      </c>
      <c r="J138" s="5">
        <f>VLOOKUP(Q138,whoscored!$E$2:$Q$500,5,FALSE)</f>
        <v>7</v>
      </c>
      <c r="K138" s="5">
        <f>VLOOKUP(Q138,whoscored!$E$2:$Q$500,6,FALSE)</f>
        <v>5</v>
      </c>
      <c r="L138" s="5">
        <f>VLOOKUP(Q138,whoscored!$E$2:$Q$500,7,FALSE)</f>
        <v>0</v>
      </c>
      <c r="M138" s="5">
        <f>VLOOKUP(Q138,whoscored!$E$2:$Q$500,8,FALSE)</f>
        <v>1.4</v>
      </c>
      <c r="N138" s="5">
        <f>VLOOKUP(Q138,whoscored!$E$2:$Q$500,9,FALSE)</f>
        <v>74.400000000000006</v>
      </c>
      <c r="O138" s="5">
        <f>VLOOKUP(Q138,whoscored!$E$2:$Q$500,10,FALSE)</f>
        <v>0.4</v>
      </c>
      <c r="P138" s="5">
        <f>VLOOKUP(Q138,whoscored!$E$2:$Q$500,12,FALSE)</f>
        <v>6.96</v>
      </c>
      <c r="Q138" t="s">
        <v>266</v>
      </c>
    </row>
    <row r="139" spans="2:17" x14ac:dyDescent="0.25">
      <c r="B139">
        <v>40</v>
      </c>
      <c r="C139" s="7" t="str">
        <f>INDEX(Mittelfeld!$D$2:$D$201,ROW(A40)*2-1)</f>
        <v>Fabian Johnson</v>
      </c>
      <c r="D139" t="s">
        <v>1118</v>
      </c>
      <c r="E139" t="str">
        <f>INDEX(Mittelfeld!$D$2:$D$201,ROW(A40)*2)</f>
        <v>Linkes Mittelfeld</v>
      </c>
      <c r="F139">
        <f>INDEX(Mittelfeld!$F$2:$F$201,ROW(A40)*2-1)</f>
        <v>29</v>
      </c>
      <c r="G139" s="5">
        <f>LEFT(INDEX(Mittelfeld!$H$2:$H$201,ROW(A40)*2-1),4)*1</f>
        <v>7</v>
      </c>
      <c r="H139" s="5">
        <f>LEFT(INDEX(Mittelfeld!$J$2:$J$201,ROW(A40)*2-1),4)*1</f>
        <v>6</v>
      </c>
      <c r="I139" s="5">
        <f>VLOOKUP(Q139,whoscored!$E$2:$Q$500,4,FALSE)</f>
        <v>3</v>
      </c>
      <c r="J139" s="5">
        <f>VLOOKUP(Q139,whoscored!$E$2:$Q$500,5,FALSE)</f>
        <v>2</v>
      </c>
      <c r="K139" s="5">
        <f>VLOOKUP(Q139,whoscored!$E$2:$Q$500,6,FALSE)</f>
        <v>1</v>
      </c>
      <c r="L139" s="5">
        <f>VLOOKUP(Q139,whoscored!$E$2:$Q$500,7,FALSE)</f>
        <v>0</v>
      </c>
      <c r="M139" s="5">
        <f>VLOOKUP(Q139,whoscored!$E$2:$Q$500,8,FALSE)</f>
        <v>1.1000000000000001</v>
      </c>
      <c r="N139" s="5">
        <f>VLOOKUP(Q139,whoscored!$E$2:$Q$500,9,FALSE)</f>
        <v>71.900000000000006</v>
      </c>
      <c r="O139" s="5">
        <f>VLOOKUP(Q139,whoscored!$E$2:$Q$500,10,FALSE)</f>
        <v>1.1000000000000001</v>
      </c>
      <c r="P139" s="5">
        <f>VLOOKUP(Q139,whoscored!$E$2:$Q$500,12,FALSE)</f>
        <v>6.64</v>
      </c>
      <c r="Q139" t="s">
        <v>267</v>
      </c>
    </row>
    <row r="140" spans="2:17" x14ac:dyDescent="0.25">
      <c r="B140">
        <v>41</v>
      </c>
      <c r="C140" s="7" t="str">
        <f>INDEX(Mittelfeld!$D$2:$D$201,ROW(A41)*2-1)</f>
        <v>Lewis Holtby</v>
      </c>
      <c r="D140" t="s">
        <v>1118</v>
      </c>
      <c r="E140" t="str">
        <f>INDEX(Mittelfeld!$D$2:$D$201,ROW(A41)*2)</f>
        <v>Offensives Mittelfeld</v>
      </c>
      <c r="F140">
        <f>INDEX(Mittelfeld!$F$2:$F$201,ROW(A41)*2-1)</f>
        <v>26</v>
      </c>
      <c r="G140" s="5">
        <f>LEFT(INDEX(Mittelfeld!$H$2:$H$201,ROW(A41)*2-1),4)*1</f>
        <v>11</v>
      </c>
      <c r="H140" s="5">
        <f>LEFT(INDEX(Mittelfeld!$J$2:$J$201,ROW(A41)*2-1),4)*1</f>
        <v>5.5</v>
      </c>
      <c r="I140" s="5">
        <f>VLOOKUP(Q140,whoscored!$E$2:$Q$500,4,FALSE)</f>
        <v>1</v>
      </c>
      <c r="J140" s="5">
        <f>VLOOKUP(Q140,whoscored!$E$2:$Q$500,5,FALSE)</f>
        <v>5</v>
      </c>
      <c r="K140" s="5">
        <f>VLOOKUP(Q140,whoscored!$E$2:$Q$500,6,FALSE)</f>
        <v>4</v>
      </c>
      <c r="L140" s="5">
        <f>VLOOKUP(Q140,whoscored!$E$2:$Q$500,7,FALSE)</f>
        <v>1</v>
      </c>
      <c r="M140" s="5">
        <f>VLOOKUP(Q140,whoscored!$E$2:$Q$500,8,FALSE)</f>
        <v>1</v>
      </c>
      <c r="N140" s="5">
        <f>VLOOKUP(Q140,whoscored!$E$2:$Q$500,9,FALSE)</f>
        <v>73.099999999999994</v>
      </c>
      <c r="O140" s="5">
        <f>VLOOKUP(Q140,whoscored!$E$2:$Q$500,10,FALSE)</f>
        <v>1.3</v>
      </c>
      <c r="P140" s="5">
        <f>VLOOKUP(Q140,whoscored!$E$2:$Q$500,12,FALSE)</f>
        <v>6.83</v>
      </c>
      <c r="Q140" t="s">
        <v>268</v>
      </c>
    </row>
    <row r="141" spans="2:17" x14ac:dyDescent="0.25">
      <c r="B141">
        <v>42</v>
      </c>
      <c r="C141" s="7" t="str">
        <f>INDEX(Mittelfeld!$D$2:$D$201,ROW(A42)*2-1)</f>
        <v>Julian Baumgartlinger</v>
      </c>
      <c r="D141" t="s">
        <v>1118</v>
      </c>
      <c r="E141" t="str">
        <f>INDEX(Mittelfeld!$D$2:$D$201,ROW(A42)*2)</f>
        <v>Defensives Mittelfeld</v>
      </c>
      <c r="F141">
        <f>INDEX(Mittelfeld!$F$2:$F$201,ROW(A42)*2-1)</f>
        <v>29</v>
      </c>
      <c r="G141" s="5">
        <f>LEFT(INDEX(Mittelfeld!$H$2:$H$201,ROW(A42)*2-1),4)*1</f>
        <v>6</v>
      </c>
      <c r="H141" s="5">
        <f>LEFT(INDEX(Mittelfeld!$J$2:$J$201,ROW(A42)*2-1),4)*1</f>
        <v>5</v>
      </c>
      <c r="I141" s="5">
        <f>VLOOKUP(Q141,whoscored!$E$2:$Q$500,4,FALSE)</f>
        <v>0</v>
      </c>
      <c r="J141" s="5">
        <f>VLOOKUP(Q141,whoscored!$E$2:$Q$500,5,FALSE)</f>
        <v>1</v>
      </c>
      <c r="K141" s="5">
        <f>VLOOKUP(Q141,whoscored!$E$2:$Q$500,6,FALSE)</f>
        <v>1</v>
      </c>
      <c r="L141" s="5">
        <f>VLOOKUP(Q141,whoscored!$E$2:$Q$500,7,FALSE)</f>
        <v>0</v>
      </c>
      <c r="M141" s="5">
        <f>VLOOKUP(Q141,whoscored!$E$2:$Q$500,8,FALSE)</f>
        <v>0.6</v>
      </c>
      <c r="N141" s="5">
        <f>VLOOKUP(Q141,whoscored!$E$2:$Q$500,9,FALSE)</f>
        <v>85.7</v>
      </c>
      <c r="O141" s="5">
        <f>VLOOKUP(Q141,whoscored!$E$2:$Q$500,10,FALSE)</f>
        <v>0.9</v>
      </c>
      <c r="P141" s="5">
        <f>VLOOKUP(Q141,whoscored!$E$2:$Q$500,12,FALSE)</f>
        <v>6.67</v>
      </c>
      <c r="Q141" t="s">
        <v>270</v>
      </c>
    </row>
    <row r="142" spans="2:17" x14ac:dyDescent="0.25">
      <c r="B142">
        <v>43</v>
      </c>
      <c r="C142" s="7" t="str">
        <f>INDEX(Mittelfeld!$D$2:$D$201,ROW(A43)*2-1)</f>
        <v>Ibrahima Traoré</v>
      </c>
      <c r="D142" t="s">
        <v>1118</v>
      </c>
      <c r="E142" t="str">
        <f>INDEX(Mittelfeld!$D$2:$D$201,ROW(A43)*2)</f>
        <v>Rechtes Mittelfeld</v>
      </c>
      <c r="F142">
        <f>INDEX(Mittelfeld!$F$2:$F$201,ROW(A43)*2-1)</f>
        <v>29</v>
      </c>
      <c r="G142" s="5">
        <f>LEFT(INDEX(Mittelfeld!$H$2:$H$201,ROW(A43)*2-1),4)*1</f>
        <v>6</v>
      </c>
      <c r="H142" s="5">
        <f>LEFT(INDEX(Mittelfeld!$J$2:$J$201,ROW(A43)*2-1),4)*1</f>
        <v>5</v>
      </c>
      <c r="I142" s="5">
        <f>VLOOKUP(Q142,whoscored!$E$2:$Q$500,4,FALSE)</f>
        <v>1</v>
      </c>
      <c r="J142" s="5">
        <f>VLOOKUP(Q142,whoscored!$E$2:$Q$500,5,FALSE)</f>
        <v>3</v>
      </c>
      <c r="K142" s="5">
        <f>VLOOKUP(Q142,whoscored!$E$2:$Q$500,6,FALSE)</f>
        <v>0</v>
      </c>
      <c r="L142" s="5">
        <f>VLOOKUP(Q142,whoscored!$E$2:$Q$500,7,FALSE)</f>
        <v>0</v>
      </c>
      <c r="M142" s="5">
        <f>VLOOKUP(Q142,whoscored!$E$2:$Q$500,8,FALSE)</f>
        <v>0.6</v>
      </c>
      <c r="N142" s="5">
        <f>VLOOKUP(Q142,whoscored!$E$2:$Q$500,9,FALSE)</f>
        <v>79</v>
      </c>
      <c r="O142" s="5">
        <f>VLOOKUP(Q142,whoscored!$E$2:$Q$500,10,FALSE)</f>
        <v>0.1</v>
      </c>
      <c r="P142" s="5">
        <f>VLOOKUP(Q142,whoscored!$E$2:$Q$500,12,FALSE)</f>
        <v>6.95</v>
      </c>
      <c r="Q142" t="s">
        <v>271</v>
      </c>
    </row>
    <row r="143" spans="2:17" x14ac:dyDescent="0.25">
      <c r="B143">
        <v>44</v>
      </c>
      <c r="C143" s="7" t="str">
        <f>INDEX(Mittelfeld!$D$2:$D$201,ROW(A44)*2-1)</f>
        <v>Daniel Didavi</v>
      </c>
      <c r="D143" t="s">
        <v>1118</v>
      </c>
      <c r="E143" t="str">
        <f>INDEX(Mittelfeld!$D$2:$D$201,ROW(A44)*2)</f>
        <v>Offensives Mittelfeld</v>
      </c>
      <c r="F143">
        <f>INDEX(Mittelfeld!$F$2:$F$201,ROW(A44)*2-1)</f>
        <v>27</v>
      </c>
      <c r="G143" s="5">
        <f>LEFT(INDEX(Mittelfeld!$H$2:$H$201,ROW(A44)*2-1),4)*1</f>
        <v>7</v>
      </c>
      <c r="H143" s="5">
        <f>LEFT(INDEX(Mittelfeld!$J$2:$J$201,ROW(A44)*2-1),4)*1</f>
        <v>5</v>
      </c>
      <c r="I143" s="5">
        <f>VLOOKUP(Q143,whoscored!$E$2:$Q$500,4,FALSE)</f>
        <v>4</v>
      </c>
      <c r="J143" s="5">
        <f>VLOOKUP(Q143,whoscored!$E$2:$Q$500,5,FALSE)</f>
        <v>2</v>
      </c>
      <c r="K143" s="5">
        <f>VLOOKUP(Q143,whoscored!$E$2:$Q$500,6,FALSE)</f>
        <v>0</v>
      </c>
      <c r="L143" s="5">
        <f>VLOOKUP(Q143,whoscored!$E$2:$Q$500,7,FALSE)</f>
        <v>0</v>
      </c>
      <c r="M143" s="5">
        <f>VLOOKUP(Q143,whoscored!$E$2:$Q$500,8,FALSE)</f>
        <v>1.6</v>
      </c>
      <c r="N143" s="5">
        <f>VLOOKUP(Q143,whoscored!$E$2:$Q$500,9,FALSE)</f>
        <v>78.099999999999994</v>
      </c>
      <c r="O143" s="5">
        <f>VLOOKUP(Q143,whoscored!$E$2:$Q$500,10,FALSE)</f>
        <v>0.7</v>
      </c>
      <c r="P143" s="5">
        <f>VLOOKUP(Q143,whoscored!$E$2:$Q$500,12,FALSE)</f>
        <v>6.57</v>
      </c>
      <c r="Q143" t="s">
        <v>272</v>
      </c>
    </row>
    <row r="144" spans="2:17" x14ac:dyDescent="0.25">
      <c r="B144">
        <v>45</v>
      </c>
      <c r="C144" s="7" t="str">
        <f>INDEX(Mittelfeld!$D$2:$D$201,ROW(A45)*2-1)</f>
        <v>Marco Fabián</v>
      </c>
      <c r="D144" t="s">
        <v>1118</v>
      </c>
      <c r="E144" t="str">
        <f>INDEX(Mittelfeld!$D$2:$D$201,ROW(A45)*2)</f>
        <v>Offensives Mittelfeld</v>
      </c>
      <c r="F144">
        <f>INDEX(Mittelfeld!$F$2:$F$201,ROW(A45)*2-1)</f>
        <v>27</v>
      </c>
      <c r="G144" s="5">
        <f>LEFT(INDEX(Mittelfeld!$H$2:$H$201,ROW(A45)*2-1),4)*1</f>
        <v>7</v>
      </c>
      <c r="H144" s="5">
        <f>LEFT(INDEX(Mittelfeld!$J$2:$J$201,ROW(A45)*2-1),4)*1</f>
        <v>5</v>
      </c>
      <c r="I144" s="5">
        <f>VLOOKUP(Q144,whoscored!$E$2:$Q$500,4,FALSE)</f>
        <v>7</v>
      </c>
      <c r="J144" s="5">
        <f>VLOOKUP(Q144,whoscored!$E$2:$Q$500,5,FALSE)</f>
        <v>4</v>
      </c>
      <c r="K144" s="5">
        <f>VLOOKUP(Q144,whoscored!$E$2:$Q$500,6,FALSE)</f>
        <v>9</v>
      </c>
      <c r="L144" s="5">
        <f>VLOOKUP(Q144,whoscored!$E$2:$Q$500,7,FALSE)</f>
        <v>0</v>
      </c>
      <c r="M144" s="5">
        <f>VLOOKUP(Q144,whoscored!$E$2:$Q$500,8,FALSE)</f>
        <v>2.7</v>
      </c>
      <c r="N144" s="5">
        <f>VLOOKUP(Q144,whoscored!$E$2:$Q$500,9,FALSE)</f>
        <v>79</v>
      </c>
      <c r="O144" s="5">
        <f>VLOOKUP(Q144,whoscored!$E$2:$Q$500,10,FALSE)</f>
        <v>0.9</v>
      </c>
      <c r="P144" s="5">
        <f>VLOOKUP(Q144,whoscored!$E$2:$Q$500,12,FALSE)</f>
        <v>7.15</v>
      </c>
      <c r="Q144" t="s">
        <v>273</v>
      </c>
    </row>
    <row r="145" spans="2:17" x14ac:dyDescent="0.25">
      <c r="B145">
        <v>46</v>
      </c>
      <c r="C145" s="7" t="str">
        <f>INDEX(Mittelfeld!$D$2:$D$201,ROW(A46)*2-1)</f>
        <v>Lukas Rupp</v>
      </c>
      <c r="D145" t="s">
        <v>1118</v>
      </c>
      <c r="E145" t="str">
        <f>INDEX(Mittelfeld!$D$2:$D$201,ROW(A46)*2)</f>
        <v>Zentrales Mittelfeld</v>
      </c>
      <c r="F145">
        <f>INDEX(Mittelfeld!$F$2:$F$201,ROW(A46)*2-1)</f>
        <v>26</v>
      </c>
      <c r="G145" s="5">
        <f>LEFT(INDEX(Mittelfeld!$H$2:$H$201,ROW(A46)*2-1),4)*1</f>
        <v>5</v>
      </c>
      <c r="H145" s="5">
        <f>LEFT(INDEX(Mittelfeld!$J$2:$J$201,ROW(A46)*2-1),4)*1</f>
        <v>5</v>
      </c>
      <c r="I145" s="5">
        <f>VLOOKUP(Q145,whoscored!$E$2:$Q$500,4,FALSE)</f>
        <v>2</v>
      </c>
      <c r="J145" s="5">
        <f>VLOOKUP(Q145,whoscored!$E$2:$Q$500,5,FALSE)</f>
        <v>1</v>
      </c>
      <c r="K145" s="5">
        <f>VLOOKUP(Q145,whoscored!$E$2:$Q$500,6,FALSE)</f>
        <v>2</v>
      </c>
      <c r="L145" s="5">
        <f>VLOOKUP(Q145,whoscored!$E$2:$Q$500,7,FALSE)</f>
        <v>0</v>
      </c>
      <c r="M145" s="5">
        <f>VLOOKUP(Q145,whoscored!$E$2:$Q$500,8,FALSE)</f>
        <v>1.1000000000000001</v>
      </c>
      <c r="N145" s="5">
        <f>VLOOKUP(Q145,whoscored!$E$2:$Q$500,9,FALSE)</f>
        <v>77.400000000000006</v>
      </c>
      <c r="O145" s="5">
        <f>VLOOKUP(Q145,whoscored!$E$2:$Q$500,10,FALSE)</f>
        <v>0.6</v>
      </c>
      <c r="P145" s="5">
        <f>VLOOKUP(Q145,whoscored!$E$2:$Q$500,12,FALSE)</f>
        <v>6.76</v>
      </c>
      <c r="Q145" t="s">
        <v>274</v>
      </c>
    </row>
    <row r="146" spans="2:17" x14ac:dyDescent="0.25">
      <c r="B146">
        <v>47</v>
      </c>
      <c r="C146" s="7" t="str">
        <f>INDEX(Mittelfeld!$D$2:$D$201,ROW(A47)*2-1)</f>
        <v>Leonardo Bittencourt</v>
      </c>
      <c r="D146" t="s">
        <v>1118</v>
      </c>
      <c r="E146" t="str">
        <f>INDEX(Mittelfeld!$D$2:$D$201,ROW(A47)*2)</f>
        <v>Linkes Mittelfeld</v>
      </c>
      <c r="F146">
        <f>INDEX(Mittelfeld!$F$2:$F$201,ROW(A47)*2-1)</f>
        <v>23</v>
      </c>
      <c r="G146" s="5">
        <f>LEFT(INDEX(Mittelfeld!$H$2:$H$201,ROW(A47)*2-1),4)*1</f>
        <v>6.5</v>
      </c>
      <c r="H146" s="5">
        <f>LEFT(INDEX(Mittelfeld!$J$2:$J$201,ROW(A47)*2-1),4)*1</f>
        <v>5</v>
      </c>
      <c r="I146" s="5">
        <f>VLOOKUP(Q146,whoscored!$E$2:$Q$500,4,FALSE)</f>
        <v>3</v>
      </c>
      <c r="J146" s="5">
        <f>VLOOKUP(Q146,whoscored!$E$2:$Q$500,5,FALSE)</f>
        <v>5</v>
      </c>
      <c r="K146" s="5">
        <f>VLOOKUP(Q146,whoscored!$E$2:$Q$500,6,FALSE)</f>
        <v>3</v>
      </c>
      <c r="L146" s="5">
        <f>VLOOKUP(Q146,whoscored!$E$2:$Q$500,7,FALSE)</f>
        <v>0</v>
      </c>
      <c r="M146" s="5">
        <f>VLOOKUP(Q146,whoscored!$E$2:$Q$500,8,FALSE)</f>
        <v>1.3</v>
      </c>
      <c r="N146" s="5">
        <f>VLOOKUP(Q146,whoscored!$E$2:$Q$500,9,FALSE)</f>
        <v>66.400000000000006</v>
      </c>
      <c r="O146" s="5">
        <f>VLOOKUP(Q146,whoscored!$E$2:$Q$500,10,FALSE)</f>
        <v>0.2</v>
      </c>
      <c r="P146" s="5">
        <f>VLOOKUP(Q146,whoscored!$E$2:$Q$500,12,FALSE)</f>
        <v>7.02</v>
      </c>
      <c r="Q146" t="s">
        <v>275</v>
      </c>
    </row>
    <row r="147" spans="2:17" x14ac:dyDescent="0.25">
      <c r="B147">
        <v>48</v>
      </c>
      <c r="C147" s="7" t="str">
        <f>INDEX(Mittelfeld!$D$2:$D$201,ROW(A48)*2-1)</f>
        <v>Jean-Philippe Gbamin</v>
      </c>
      <c r="D147" t="s">
        <v>1118</v>
      </c>
      <c r="E147" t="str">
        <f>INDEX(Mittelfeld!$D$2:$D$201,ROW(A48)*2)</f>
        <v>Defensives Mittelfeld</v>
      </c>
      <c r="F147">
        <f>INDEX(Mittelfeld!$F$2:$F$201,ROW(A48)*2-1)</f>
        <v>21</v>
      </c>
      <c r="G147" s="5">
        <f>LEFT(INDEX(Mittelfeld!$H$2:$H$201,ROW(A48)*2-1),4)*1</f>
        <v>5</v>
      </c>
      <c r="H147" s="5">
        <f>LEFT(INDEX(Mittelfeld!$J$2:$J$201,ROW(A48)*2-1),4)*1</f>
        <v>5</v>
      </c>
      <c r="I147" s="5">
        <f>VLOOKUP(Q147,whoscored!$E$2:$Q$500,4,FALSE)</f>
        <v>0</v>
      </c>
      <c r="J147" s="5">
        <f>VLOOKUP(Q147,whoscored!$E$2:$Q$500,5,FALSE)</f>
        <v>0</v>
      </c>
      <c r="K147" s="5">
        <f>VLOOKUP(Q147,whoscored!$E$2:$Q$500,6,FALSE)</f>
        <v>2</v>
      </c>
      <c r="L147" s="5">
        <f>VLOOKUP(Q147,whoscored!$E$2:$Q$500,7,FALSE)</f>
        <v>3</v>
      </c>
      <c r="M147" s="5">
        <f>VLOOKUP(Q147,whoscored!$E$2:$Q$500,8,FALSE)</f>
        <v>0.9</v>
      </c>
      <c r="N147" s="5">
        <f>VLOOKUP(Q147,whoscored!$E$2:$Q$500,9,FALSE)</f>
        <v>71.3</v>
      </c>
      <c r="O147" s="5">
        <f>VLOOKUP(Q147,whoscored!$E$2:$Q$500,10,FALSE)</f>
        <v>2.1</v>
      </c>
      <c r="P147" s="5">
        <f>VLOOKUP(Q147,whoscored!$E$2:$Q$500,12,FALSE)</f>
        <v>6.55</v>
      </c>
      <c r="Q147" t="s">
        <v>276</v>
      </c>
    </row>
    <row r="148" spans="2:17" x14ac:dyDescent="0.25">
      <c r="B148">
        <v>49</v>
      </c>
      <c r="C148" s="7" t="str">
        <f>INDEX(Mittelfeld!$D$2:$D$201,ROW(A49)*2-1)</f>
        <v>Kai Havertz</v>
      </c>
      <c r="D148" t="s">
        <v>1118</v>
      </c>
      <c r="E148" t="str">
        <f>INDEX(Mittelfeld!$D$2:$D$201,ROW(A49)*2)</f>
        <v>Offensives Mittelfeld</v>
      </c>
      <c r="F148">
        <f>INDEX(Mittelfeld!$F$2:$F$201,ROW(A49)*2-1)</f>
        <v>17</v>
      </c>
      <c r="G148" s="5">
        <f>LEFT(INDEX(Mittelfeld!$H$2:$H$201,ROW(A49)*2-1),4)*1</f>
        <v>5</v>
      </c>
      <c r="H148" s="5">
        <f>LEFT(INDEX(Mittelfeld!$J$2:$J$201,ROW(A49)*2-1),4)*1</f>
        <v>5</v>
      </c>
      <c r="I148" s="5">
        <f>VLOOKUP(Q148,whoscored!$E$2:$Q$500,4,FALSE)</f>
        <v>2</v>
      </c>
      <c r="J148" s="5">
        <f>VLOOKUP(Q148,whoscored!$E$2:$Q$500,5,FALSE)</f>
        <v>5</v>
      </c>
      <c r="K148" s="5">
        <f>VLOOKUP(Q148,whoscored!$E$2:$Q$500,6,FALSE)</f>
        <v>2</v>
      </c>
      <c r="L148" s="5">
        <f>VLOOKUP(Q148,whoscored!$E$2:$Q$500,7,FALSE)</f>
        <v>0</v>
      </c>
      <c r="M148" s="5">
        <f>VLOOKUP(Q148,whoscored!$E$2:$Q$500,8,FALSE)</f>
        <v>1.2</v>
      </c>
      <c r="N148" s="5">
        <f>VLOOKUP(Q148,whoscored!$E$2:$Q$500,9,FALSE)</f>
        <v>72.900000000000006</v>
      </c>
      <c r="O148" s="5">
        <f>VLOOKUP(Q148,whoscored!$E$2:$Q$500,10,FALSE)</f>
        <v>3.6</v>
      </c>
      <c r="P148" s="5">
        <f>VLOOKUP(Q148,whoscored!$E$2:$Q$500,12,FALSE)</f>
        <v>6.86</v>
      </c>
      <c r="Q148" t="s">
        <v>277</v>
      </c>
    </row>
    <row r="149" spans="2:17" x14ac:dyDescent="0.25">
      <c r="B149">
        <v>50</v>
      </c>
      <c r="C149" s="7" t="str">
        <f>INDEX(Mittelfeld!$D$2:$D$201,ROW(A50)*2-1)</f>
        <v>Nuri Sahin</v>
      </c>
      <c r="D149" t="s">
        <v>1118</v>
      </c>
      <c r="E149" t="str">
        <f>INDEX(Mittelfeld!$D$2:$D$201,ROW(A50)*2)</f>
        <v>Zentrales Mittelfeld</v>
      </c>
      <c r="F149">
        <f>INDEX(Mittelfeld!$F$2:$F$201,ROW(A50)*2-1)</f>
        <v>28</v>
      </c>
      <c r="G149" s="5">
        <f>LEFT(INDEX(Mittelfeld!$H$2:$H$201,ROW(A50)*2-1),4)*1</f>
        <v>20</v>
      </c>
      <c r="H149" s="5">
        <f>LEFT(INDEX(Mittelfeld!$J$2:$J$201,ROW(A50)*2-1),4)*1</f>
        <v>4.5</v>
      </c>
      <c r="I149" s="5">
        <f>VLOOKUP(Q149,whoscored!$E$2:$Q$500,4,FALSE)</f>
        <v>0</v>
      </c>
      <c r="J149" s="5">
        <f>VLOOKUP(Q149,whoscored!$E$2:$Q$500,5,FALSE)</f>
        <v>0</v>
      </c>
      <c r="K149" s="5">
        <f>VLOOKUP(Q149,whoscored!$E$2:$Q$500,6,FALSE)</f>
        <v>0</v>
      </c>
      <c r="L149" s="5">
        <f>VLOOKUP(Q149,whoscored!$E$2:$Q$500,7,FALSE)</f>
        <v>0</v>
      </c>
      <c r="M149" s="5">
        <f>VLOOKUP(Q149,whoscored!$E$2:$Q$500,8,FALSE)</f>
        <v>0.3</v>
      </c>
      <c r="N149" s="5">
        <f>VLOOKUP(Q149,whoscored!$E$2:$Q$500,9,FALSE)</f>
        <v>87.4</v>
      </c>
      <c r="O149" s="5">
        <f>VLOOKUP(Q149,whoscored!$E$2:$Q$500,10,FALSE)</f>
        <v>0.5</v>
      </c>
      <c r="P149" s="5">
        <f>VLOOKUP(Q149,whoscored!$E$2:$Q$500,12,FALSE)</f>
        <v>6.68</v>
      </c>
      <c r="Q149" t="s">
        <v>278</v>
      </c>
    </row>
    <row r="150" spans="2:17" x14ac:dyDescent="0.25">
      <c r="B150">
        <v>51</v>
      </c>
      <c r="C150" s="7" t="str">
        <f>INDEX(Mittelfeld!$D$2:$D$201,ROW(A51)*2-1)</f>
        <v>Marcel Risse</v>
      </c>
      <c r="D150" t="s">
        <v>1118</v>
      </c>
      <c r="E150" t="str">
        <f>INDEX(Mittelfeld!$D$2:$D$201,ROW(A51)*2)</f>
        <v>Rechtes Mittelfeld</v>
      </c>
      <c r="F150">
        <f>INDEX(Mittelfeld!$F$2:$F$201,ROW(A51)*2-1)</f>
        <v>27</v>
      </c>
      <c r="G150" s="5">
        <f>LEFT(INDEX(Mittelfeld!$H$2:$H$201,ROW(A51)*2-1),4)*1</f>
        <v>4.5</v>
      </c>
      <c r="H150" s="5">
        <f>LEFT(INDEX(Mittelfeld!$J$2:$J$201,ROW(A51)*2-1),4)*1</f>
        <v>4.5</v>
      </c>
      <c r="I150" s="5">
        <f>VLOOKUP(Q150,whoscored!$E$2:$Q$500,4,FALSE)</f>
        <v>2</v>
      </c>
      <c r="J150" s="5">
        <f>VLOOKUP(Q150,whoscored!$E$2:$Q$500,5,FALSE)</f>
        <v>4</v>
      </c>
      <c r="K150" s="5">
        <f>VLOOKUP(Q150,whoscored!$E$2:$Q$500,6,FALSE)</f>
        <v>1</v>
      </c>
      <c r="L150" s="5">
        <f>VLOOKUP(Q150,whoscored!$E$2:$Q$500,7,FALSE)</f>
        <v>0</v>
      </c>
      <c r="M150" s="5">
        <f>VLOOKUP(Q150,whoscored!$E$2:$Q$500,8,FALSE)</f>
        <v>1.7</v>
      </c>
      <c r="N150" s="5">
        <f>VLOOKUP(Q150,whoscored!$E$2:$Q$500,9,FALSE)</f>
        <v>62.1</v>
      </c>
      <c r="O150" s="5">
        <f>VLOOKUP(Q150,whoscored!$E$2:$Q$500,10,FALSE)</f>
        <v>0.3</v>
      </c>
      <c r="P150" s="5">
        <f>VLOOKUP(Q150,whoscored!$E$2:$Q$500,12,FALSE)</f>
        <v>7.24</v>
      </c>
      <c r="Q150" t="s">
        <v>279</v>
      </c>
    </row>
    <row r="151" spans="2:17" x14ac:dyDescent="0.25">
      <c r="B151">
        <v>52</v>
      </c>
      <c r="C151" s="7" t="str">
        <f>INDEX(Mittelfeld!$D$2:$D$201,ROW(A52)*2-1)</f>
        <v>Ja-Cheol Koo</v>
      </c>
      <c r="D151" t="s">
        <v>1118</v>
      </c>
      <c r="E151" t="str">
        <f>INDEX(Mittelfeld!$D$2:$D$201,ROW(A52)*2)</f>
        <v>Offensives Mittelfeld</v>
      </c>
      <c r="F151">
        <f>INDEX(Mittelfeld!$F$2:$F$201,ROW(A52)*2-1)</f>
        <v>28</v>
      </c>
      <c r="G151" s="5">
        <f>LEFT(INDEX(Mittelfeld!$H$2:$H$201,ROW(A52)*2-1),4)*1</f>
        <v>5.5</v>
      </c>
      <c r="H151" s="5">
        <f>LEFT(INDEX(Mittelfeld!$J$2:$J$201,ROW(A52)*2-1),4)*1</f>
        <v>4.5</v>
      </c>
      <c r="I151" s="5">
        <f>VLOOKUP(Q151,whoscored!$E$2:$Q$500,4,FALSE)</f>
        <v>2</v>
      </c>
      <c r="J151" s="5">
        <f>VLOOKUP(Q151,whoscored!$E$2:$Q$500,5,FALSE)</f>
        <v>3</v>
      </c>
      <c r="K151" s="5">
        <f>VLOOKUP(Q151,whoscored!$E$2:$Q$500,6,FALSE)</f>
        <v>6</v>
      </c>
      <c r="L151" s="5">
        <f>VLOOKUP(Q151,whoscored!$E$2:$Q$500,7,FALSE)</f>
        <v>1</v>
      </c>
      <c r="M151" s="5">
        <f>VLOOKUP(Q151,whoscored!$E$2:$Q$500,8,FALSE)</f>
        <v>1.3</v>
      </c>
      <c r="N151" s="5">
        <f>VLOOKUP(Q151,whoscored!$E$2:$Q$500,9,FALSE)</f>
        <v>78.099999999999994</v>
      </c>
      <c r="O151" s="5">
        <f>VLOOKUP(Q151,whoscored!$E$2:$Q$500,10,FALSE)</f>
        <v>2.5</v>
      </c>
      <c r="P151" s="5">
        <f>VLOOKUP(Q151,whoscored!$E$2:$Q$500,12,FALSE)</f>
        <v>6.7</v>
      </c>
      <c r="Q151" t="s">
        <v>280</v>
      </c>
    </row>
    <row r="152" spans="2:17" x14ac:dyDescent="0.25">
      <c r="B152">
        <v>53</v>
      </c>
      <c r="C152" s="7" t="str">
        <f>INDEX(Mittelfeld!$D$2:$D$201,ROW(A53)*2-1)</f>
        <v>Thomas Delaney</v>
      </c>
      <c r="D152" t="s">
        <v>1118</v>
      </c>
      <c r="E152" t="str">
        <f>INDEX(Mittelfeld!$D$2:$D$201,ROW(A53)*2)</f>
        <v>Zentrales Mittelfeld</v>
      </c>
      <c r="F152">
        <f>INDEX(Mittelfeld!$F$2:$F$201,ROW(A53)*2-1)</f>
        <v>25</v>
      </c>
      <c r="G152" s="5">
        <f>LEFT(INDEX(Mittelfeld!$H$2:$H$201,ROW(A53)*2-1),4)*1</f>
        <v>4.5</v>
      </c>
      <c r="H152" s="5">
        <f>LEFT(INDEX(Mittelfeld!$J$2:$J$201,ROW(A53)*2-1),4)*1</f>
        <v>4.5</v>
      </c>
      <c r="I152" s="5">
        <f>VLOOKUP(Q152,whoscored!$E$2:$Q$500,4,FALSE)</f>
        <v>4</v>
      </c>
      <c r="J152" s="5">
        <f>VLOOKUP(Q152,whoscored!$E$2:$Q$500,5,FALSE)</f>
        <v>1</v>
      </c>
      <c r="K152" s="5">
        <f>VLOOKUP(Q152,whoscored!$E$2:$Q$500,6,FALSE)</f>
        <v>3</v>
      </c>
      <c r="L152" s="5">
        <f>VLOOKUP(Q152,whoscored!$E$2:$Q$500,7,FALSE)</f>
        <v>0</v>
      </c>
      <c r="M152" s="5">
        <f>VLOOKUP(Q152,whoscored!$E$2:$Q$500,8,FALSE)</f>
        <v>1</v>
      </c>
      <c r="N152" s="5">
        <f>VLOOKUP(Q152,whoscored!$E$2:$Q$500,9,FALSE)</f>
        <v>69.400000000000006</v>
      </c>
      <c r="O152" s="5">
        <f>VLOOKUP(Q152,whoscored!$E$2:$Q$500,10,FALSE)</f>
        <v>3.3</v>
      </c>
      <c r="P152" s="5">
        <f>VLOOKUP(Q152,whoscored!$E$2:$Q$500,12,FALSE)</f>
        <v>7.17</v>
      </c>
      <c r="Q152" t="s">
        <v>281</v>
      </c>
    </row>
    <row r="153" spans="2:17" x14ac:dyDescent="0.25">
      <c r="B153">
        <v>54</v>
      </c>
      <c r="C153" s="7" t="str">
        <f>INDEX(Mittelfeld!$D$2:$D$201,ROW(A54)*2-1)</f>
        <v>Kerem Demirbay</v>
      </c>
      <c r="D153" t="s">
        <v>1118</v>
      </c>
      <c r="E153" t="str">
        <f>INDEX(Mittelfeld!$D$2:$D$201,ROW(A54)*2)</f>
        <v>Offensives Mittelfeld</v>
      </c>
      <c r="F153">
        <f>INDEX(Mittelfeld!$F$2:$F$201,ROW(A54)*2-1)</f>
        <v>23</v>
      </c>
      <c r="G153" s="5">
        <f>LEFT(INDEX(Mittelfeld!$H$2:$H$201,ROW(A54)*2-1),4)*1</f>
        <v>4.5</v>
      </c>
      <c r="H153" s="5">
        <f>LEFT(INDEX(Mittelfeld!$J$2:$J$201,ROW(A54)*2-1),4)*1</f>
        <v>4.5</v>
      </c>
      <c r="I153" s="5">
        <f>VLOOKUP(Q153,whoscored!$E$2:$Q$500,4,FALSE)</f>
        <v>6</v>
      </c>
      <c r="J153" s="5">
        <f>VLOOKUP(Q153,whoscored!$E$2:$Q$500,5,FALSE)</f>
        <v>8</v>
      </c>
      <c r="K153" s="5">
        <f>VLOOKUP(Q153,whoscored!$E$2:$Q$500,6,FALSE)</f>
        <v>4</v>
      </c>
      <c r="L153" s="5">
        <f>VLOOKUP(Q153,whoscored!$E$2:$Q$500,7,FALSE)</f>
        <v>0</v>
      </c>
      <c r="M153" s="5">
        <f>VLOOKUP(Q153,whoscored!$E$2:$Q$500,8,FALSE)</f>
        <v>1.9</v>
      </c>
      <c r="N153" s="5">
        <f>VLOOKUP(Q153,whoscored!$E$2:$Q$500,9,FALSE)</f>
        <v>78.5</v>
      </c>
      <c r="O153" s="5">
        <f>VLOOKUP(Q153,whoscored!$E$2:$Q$500,10,FALSE)</f>
        <v>0.3</v>
      </c>
      <c r="P153" s="5">
        <f>VLOOKUP(Q153,whoscored!$E$2:$Q$500,12,FALSE)</f>
        <v>7.53</v>
      </c>
      <c r="Q153" t="s">
        <v>282</v>
      </c>
    </row>
    <row r="154" spans="2:17" x14ac:dyDescent="0.25">
      <c r="B154">
        <v>55</v>
      </c>
      <c r="C154" s="7" t="str">
        <f>INDEX(Mittelfeld!$D$2:$D$201,ROW(A55)*2-1)</f>
        <v>Per Ciljan Skjelbred</v>
      </c>
      <c r="D154" t="s">
        <v>1118</v>
      </c>
      <c r="E154" t="str">
        <f>INDEX(Mittelfeld!$D$2:$D$201,ROW(A55)*2)</f>
        <v>Zentrales Mittelfeld</v>
      </c>
      <c r="F154">
        <f>INDEX(Mittelfeld!$F$2:$F$201,ROW(A55)*2-1)</f>
        <v>29</v>
      </c>
      <c r="G154" s="5">
        <f>LEFT(INDEX(Mittelfeld!$H$2:$H$201,ROW(A55)*2-1),4)*1</f>
        <v>4</v>
      </c>
      <c r="H154" s="5">
        <f>LEFT(INDEX(Mittelfeld!$J$2:$J$201,ROW(A55)*2-1),4)*1</f>
        <v>4</v>
      </c>
      <c r="I154" s="5">
        <f>VLOOKUP(Q154,whoscored!$E$2:$Q$500,4,FALSE)</f>
        <v>0</v>
      </c>
      <c r="J154" s="5">
        <f>VLOOKUP(Q154,whoscored!$E$2:$Q$500,5,FALSE)</f>
        <v>0</v>
      </c>
      <c r="K154" s="5">
        <f>VLOOKUP(Q154,whoscored!$E$2:$Q$500,6,FALSE)</f>
        <v>2</v>
      </c>
      <c r="L154" s="5">
        <f>VLOOKUP(Q154,whoscored!$E$2:$Q$500,7,FALSE)</f>
        <v>0</v>
      </c>
      <c r="M154" s="5">
        <f>VLOOKUP(Q154,whoscored!$E$2:$Q$500,8,FALSE)</f>
        <v>0.2</v>
      </c>
      <c r="N154" s="5">
        <f>VLOOKUP(Q154,whoscored!$E$2:$Q$500,9,FALSE)</f>
        <v>84.9</v>
      </c>
      <c r="O154" s="5">
        <f>VLOOKUP(Q154,whoscored!$E$2:$Q$500,10,FALSE)</f>
        <v>1.4</v>
      </c>
      <c r="P154" s="5">
        <f>VLOOKUP(Q154,whoscored!$E$2:$Q$500,12,FALSE)</f>
        <v>6.85</v>
      </c>
      <c r="Q154" t="s">
        <v>283</v>
      </c>
    </row>
    <row r="155" spans="2:17" x14ac:dyDescent="0.25">
      <c r="B155">
        <v>56</v>
      </c>
      <c r="C155" s="7" t="str">
        <f>INDEX(Mittelfeld!$D$2:$D$201,ROW(A56)*2-1)</f>
        <v>Vieirinha</v>
      </c>
      <c r="D155" t="s">
        <v>1118</v>
      </c>
      <c r="E155" t="str">
        <f>INDEX(Mittelfeld!$D$2:$D$201,ROW(A56)*2)</f>
        <v>Rechtes Mittelfeld</v>
      </c>
      <c r="F155">
        <f>INDEX(Mittelfeld!$F$2:$F$201,ROW(A56)*2-1)</f>
        <v>31</v>
      </c>
      <c r="G155" s="5">
        <f>LEFT(INDEX(Mittelfeld!$H$2:$H$201,ROW(A56)*2-1),4)*1</f>
        <v>8</v>
      </c>
      <c r="H155" s="5">
        <f>LEFT(INDEX(Mittelfeld!$J$2:$J$201,ROW(A56)*2-1),4)*1</f>
        <v>4</v>
      </c>
      <c r="I155" s="5">
        <f>VLOOKUP(Q155,whoscored!$E$2:$Q$500,4,FALSE)</f>
        <v>0</v>
      </c>
      <c r="J155" s="5">
        <f>VLOOKUP(Q155,whoscored!$E$2:$Q$500,5,FALSE)</f>
        <v>0</v>
      </c>
      <c r="K155" s="5">
        <f>VLOOKUP(Q155,whoscored!$E$2:$Q$500,6,FALSE)</f>
        <v>2</v>
      </c>
      <c r="L155" s="5">
        <f>VLOOKUP(Q155,whoscored!$E$2:$Q$500,7,FALSE)</f>
        <v>0</v>
      </c>
      <c r="M155" s="5">
        <f>VLOOKUP(Q155,whoscored!$E$2:$Q$500,8,FALSE)</f>
        <v>1</v>
      </c>
      <c r="N155" s="5">
        <f>VLOOKUP(Q155,whoscored!$E$2:$Q$500,9,FALSE)</f>
        <v>75.099999999999994</v>
      </c>
      <c r="O155" s="5">
        <f>VLOOKUP(Q155,whoscored!$E$2:$Q$500,10,FALSE)</f>
        <v>1.5</v>
      </c>
      <c r="P155" s="5">
        <f>VLOOKUP(Q155,whoscored!$E$2:$Q$500,12,FALSE)</f>
        <v>6.72</v>
      </c>
      <c r="Q155" t="s">
        <v>284</v>
      </c>
    </row>
    <row r="156" spans="2:17" x14ac:dyDescent="0.25">
      <c r="B156">
        <v>57</v>
      </c>
      <c r="C156" s="7" t="str">
        <f>INDEX(Mittelfeld!$D$2:$D$201,ROW(A57)*2-1)</f>
        <v>Danny Latza</v>
      </c>
      <c r="D156" t="s">
        <v>1118</v>
      </c>
      <c r="E156" t="str">
        <f>INDEX(Mittelfeld!$D$2:$D$201,ROW(A57)*2)</f>
        <v>Zentrales Mittelfeld</v>
      </c>
      <c r="F156">
        <f>INDEX(Mittelfeld!$F$2:$F$201,ROW(A57)*2-1)</f>
        <v>27</v>
      </c>
      <c r="G156" s="5">
        <f>LEFT(INDEX(Mittelfeld!$H$2:$H$201,ROW(A57)*2-1),4)*1</f>
        <v>4</v>
      </c>
      <c r="H156" s="5">
        <f>LEFT(INDEX(Mittelfeld!$J$2:$J$201,ROW(A57)*2-1),4)*1</f>
        <v>4</v>
      </c>
      <c r="I156" s="5">
        <f>VLOOKUP(Q156,whoscored!$E$2:$Q$500,4,FALSE)</f>
        <v>4</v>
      </c>
      <c r="J156" s="5">
        <f>VLOOKUP(Q156,whoscored!$E$2:$Q$500,5,FALSE)</f>
        <v>0</v>
      </c>
      <c r="K156" s="5">
        <f>VLOOKUP(Q156,whoscored!$E$2:$Q$500,6,FALSE)</f>
        <v>6</v>
      </c>
      <c r="L156" s="5">
        <f>VLOOKUP(Q156,whoscored!$E$2:$Q$500,7,FALSE)</f>
        <v>0</v>
      </c>
      <c r="M156" s="5">
        <f>VLOOKUP(Q156,whoscored!$E$2:$Q$500,8,FALSE)</f>
        <v>1.3</v>
      </c>
      <c r="N156" s="5">
        <f>VLOOKUP(Q156,whoscored!$E$2:$Q$500,9,FALSE)</f>
        <v>76.400000000000006</v>
      </c>
      <c r="O156" s="5">
        <f>VLOOKUP(Q156,whoscored!$E$2:$Q$500,10,FALSE)</f>
        <v>2.8</v>
      </c>
      <c r="P156" s="5">
        <f>VLOOKUP(Q156,whoscored!$E$2:$Q$500,12,FALSE)</f>
        <v>6.99</v>
      </c>
      <c r="Q156" t="s">
        <v>285</v>
      </c>
    </row>
    <row r="157" spans="2:17" x14ac:dyDescent="0.25">
      <c r="B157">
        <v>58</v>
      </c>
      <c r="C157" s="7" t="str">
        <f>INDEX(Mittelfeld!$D$2:$D$201,ROW(A58)*2-1)</f>
        <v>Stefan Ilsanker</v>
      </c>
      <c r="D157" t="s">
        <v>1118</v>
      </c>
      <c r="E157" t="str">
        <f>INDEX(Mittelfeld!$D$2:$D$201,ROW(A58)*2)</f>
        <v>Defensives Mittelfeld</v>
      </c>
      <c r="F157">
        <f>INDEX(Mittelfeld!$F$2:$F$201,ROW(A58)*2-1)</f>
        <v>27</v>
      </c>
      <c r="G157" s="5">
        <f>LEFT(INDEX(Mittelfeld!$H$2:$H$201,ROW(A58)*2-1),4)*1</f>
        <v>4</v>
      </c>
      <c r="H157" s="5">
        <f>LEFT(INDEX(Mittelfeld!$J$2:$J$201,ROW(A58)*2-1),4)*1</f>
        <v>4</v>
      </c>
      <c r="I157" s="5">
        <f>VLOOKUP(Q157,whoscored!$E$2:$Q$500,4,FALSE)</f>
        <v>0</v>
      </c>
      <c r="J157" s="5">
        <f>VLOOKUP(Q157,whoscored!$E$2:$Q$500,5,FALSE)</f>
        <v>0</v>
      </c>
      <c r="K157" s="5">
        <f>VLOOKUP(Q157,whoscored!$E$2:$Q$500,6,FALSE)</f>
        <v>8</v>
      </c>
      <c r="L157" s="5">
        <f>VLOOKUP(Q157,whoscored!$E$2:$Q$500,7,FALSE)</f>
        <v>0</v>
      </c>
      <c r="M157" s="5">
        <f>VLOOKUP(Q157,whoscored!$E$2:$Q$500,8,FALSE)</f>
        <v>0.3</v>
      </c>
      <c r="N157" s="5">
        <f>VLOOKUP(Q157,whoscored!$E$2:$Q$500,9,FALSE)</f>
        <v>77.7</v>
      </c>
      <c r="O157" s="5">
        <f>VLOOKUP(Q157,whoscored!$E$2:$Q$500,10,FALSE)</f>
        <v>2.7</v>
      </c>
      <c r="P157" s="5">
        <f>VLOOKUP(Q157,whoscored!$E$2:$Q$500,12,FALSE)</f>
        <v>7.05</v>
      </c>
      <c r="Q157" t="s">
        <v>286</v>
      </c>
    </row>
    <row r="158" spans="2:17" x14ac:dyDescent="0.25">
      <c r="B158">
        <v>59</v>
      </c>
      <c r="C158" s="7" t="str">
        <f>INDEX(Mittelfeld!$D$2:$D$201,ROW(A59)*2-1)</f>
        <v>Marco Höger</v>
      </c>
      <c r="D158" t="s">
        <v>1118</v>
      </c>
      <c r="E158" t="str">
        <f>INDEX(Mittelfeld!$D$2:$D$201,ROW(A59)*2)</f>
        <v>Zentrales Mittelfeld</v>
      </c>
      <c r="F158">
        <f>INDEX(Mittelfeld!$F$2:$F$201,ROW(A59)*2-1)</f>
        <v>27</v>
      </c>
      <c r="G158" s="5">
        <f>LEFT(INDEX(Mittelfeld!$H$2:$H$201,ROW(A59)*2-1),4)*1</f>
        <v>6</v>
      </c>
      <c r="H158" s="5">
        <f>LEFT(INDEX(Mittelfeld!$J$2:$J$201,ROW(A59)*2-1),4)*1</f>
        <v>4</v>
      </c>
      <c r="I158" s="5">
        <f>VLOOKUP(Q158,whoscored!$E$2:$Q$500,4,FALSE)</f>
        <v>0</v>
      </c>
      <c r="J158" s="5">
        <f>VLOOKUP(Q158,whoscored!$E$2:$Q$500,5,FALSE)</f>
        <v>1</v>
      </c>
      <c r="K158" s="5">
        <f>VLOOKUP(Q158,whoscored!$E$2:$Q$500,6,FALSE)</f>
        <v>7</v>
      </c>
      <c r="L158" s="5">
        <f>VLOOKUP(Q158,whoscored!$E$2:$Q$500,7,FALSE)</f>
        <v>0</v>
      </c>
      <c r="M158" s="5">
        <f>VLOOKUP(Q158,whoscored!$E$2:$Q$500,8,FALSE)</f>
        <v>0.3</v>
      </c>
      <c r="N158" s="5">
        <f>VLOOKUP(Q158,whoscored!$E$2:$Q$500,9,FALSE)</f>
        <v>81.3</v>
      </c>
      <c r="O158" s="5">
        <f>VLOOKUP(Q158,whoscored!$E$2:$Q$500,10,FALSE)</f>
        <v>1.9</v>
      </c>
      <c r="P158" s="5">
        <f>VLOOKUP(Q158,whoscored!$E$2:$Q$500,12,FALSE)</f>
        <v>6.92</v>
      </c>
      <c r="Q158" t="s">
        <v>287</v>
      </c>
    </row>
    <row r="159" spans="2:17" x14ac:dyDescent="0.25">
      <c r="B159">
        <v>60</v>
      </c>
      <c r="C159" s="7" t="str">
        <f>INDEX(Mittelfeld!$D$2:$D$201,ROW(A60)*2-1)</f>
        <v>Diego Demme</v>
      </c>
      <c r="D159" t="s">
        <v>1118</v>
      </c>
      <c r="E159" t="str">
        <f>INDEX(Mittelfeld!$D$2:$D$201,ROW(A60)*2)</f>
        <v>Defensives Mittelfeld</v>
      </c>
      <c r="F159">
        <f>INDEX(Mittelfeld!$F$2:$F$201,ROW(A60)*2-1)</f>
        <v>25</v>
      </c>
      <c r="G159" s="5">
        <f>LEFT(INDEX(Mittelfeld!$H$2:$H$201,ROW(A60)*2-1),4)*1</f>
        <v>4</v>
      </c>
      <c r="H159" s="5">
        <f>LEFT(INDEX(Mittelfeld!$J$2:$J$201,ROW(A60)*2-1),4)*1</f>
        <v>4</v>
      </c>
      <c r="I159" s="5">
        <f>VLOOKUP(Q159,whoscored!$E$2:$Q$500,4,FALSE)</f>
        <v>1</v>
      </c>
      <c r="J159" s="5">
        <f>VLOOKUP(Q159,whoscored!$E$2:$Q$500,5,FALSE)</f>
        <v>3</v>
      </c>
      <c r="K159" s="5">
        <f>VLOOKUP(Q159,whoscored!$E$2:$Q$500,6,FALSE)</f>
        <v>4</v>
      </c>
      <c r="L159" s="5">
        <f>VLOOKUP(Q159,whoscored!$E$2:$Q$500,7,FALSE)</f>
        <v>0</v>
      </c>
      <c r="M159" s="5">
        <f>VLOOKUP(Q159,whoscored!$E$2:$Q$500,8,FALSE)</f>
        <v>0.5</v>
      </c>
      <c r="N159" s="5">
        <f>VLOOKUP(Q159,whoscored!$E$2:$Q$500,9,FALSE)</f>
        <v>78.900000000000006</v>
      </c>
      <c r="O159" s="5">
        <f>VLOOKUP(Q159,whoscored!$E$2:$Q$500,10,FALSE)</f>
        <v>0.9</v>
      </c>
      <c r="P159" s="5">
        <f>VLOOKUP(Q159,whoscored!$E$2:$Q$500,12,FALSE)</f>
        <v>7.17</v>
      </c>
      <c r="Q159" t="s">
        <v>288</v>
      </c>
    </row>
    <row r="160" spans="2:17" x14ac:dyDescent="0.25">
      <c r="B160">
        <v>61</v>
      </c>
      <c r="C160" s="7" t="str">
        <f>INDEX(Mittelfeld!$D$2:$D$201,ROW(A61)*2-1)</f>
        <v>Pascal Groß</v>
      </c>
      <c r="D160" t="s">
        <v>1118</v>
      </c>
      <c r="E160" t="str">
        <f>INDEX(Mittelfeld!$D$2:$D$201,ROW(A61)*2)</f>
        <v>Zentrales Mittelfeld</v>
      </c>
      <c r="F160">
        <f>INDEX(Mittelfeld!$F$2:$F$201,ROW(A61)*2-1)</f>
        <v>25</v>
      </c>
      <c r="G160" s="5">
        <f>LEFT(INDEX(Mittelfeld!$H$2:$H$201,ROW(A61)*2-1),4)*1</f>
        <v>4</v>
      </c>
      <c r="H160" s="5">
        <f>LEFT(INDEX(Mittelfeld!$J$2:$J$201,ROW(A61)*2-1),4)*1</f>
        <v>4</v>
      </c>
      <c r="I160" s="5">
        <f>VLOOKUP(Q160,whoscored!$E$2:$Q$500,4,FALSE)</f>
        <v>4</v>
      </c>
      <c r="J160" s="5">
        <f>VLOOKUP(Q160,whoscored!$E$2:$Q$500,5,FALSE)</f>
        <v>4</v>
      </c>
      <c r="K160" s="5">
        <f>VLOOKUP(Q160,whoscored!$E$2:$Q$500,6,FALSE)</f>
        <v>5</v>
      </c>
      <c r="L160" s="5">
        <f>VLOOKUP(Q160,whoscored!$E$2:$Q$500,7,FALSE)</f>
        <v>0</v>
      </c>
      <c r="M160" s="5">
        <f>VLOOKUP(Q160,whoscored!$E$2:$Q$500,8,FALSE)</f>
        <v>1.5</v>
      </c>
      <c r="N160" s="5">
        <f>VLOOKUP(Q160,whoscored!$E$2:$Q$500,9,FALSE)</f>
        <v>69.099999999999994</v>
      </c>
      <c r="O160" s="5">
        <f>VLOOKUP(Q160,whoscored!$E$2:$Q$500,10,FALSE)</f>
        <v>1.1000000000000001</v>
      </c>
      <c r="P160" s="5">
        <f>VLOOKUP(Q160,whoscored!$E$2:$Q$500,12,FALSE)</f>
        <v>7.01</v>
      </c>
      <c r="Q160" t="s">
        <v>289</v>
      </c>
    </row>
    <row r="161" spans="2:17" x14ac:dyDescent="0.25">
      <c r="B161">
        <v>62</v>
      </c>
      <c r="C161" s="7" t="str">
        <f>INDEX(Mittelfeld!$D$2:$D$201,ROW(A62)*2-1)</f>
        <v>Omar Mascarell</v>
      </c>
      <c r="D161" t="s">
        <v>1118</v>
      </c>
      <c r="E161" t="str">
        <f>INDEX(Mittelfeld!$D$2:$D$201,ROW(A62)*2)</f>
        <v>Defensives Mittelfeld</v>
      </c>
      <c r="F161">
        <f>INDEX(Mittelfeld!$F$2:$F$201,ROW(A62)*2-1)</f>
        <v>24</v>
      </c>
      <c r="G161" s="5">
        <f>LEFT(INDEX(Mittelfeld!$H$2:$H$201,ROW(A62)*2-1),4)*1</f>
        <v>4</v>
      </c>
      <c r="H161" s="5">
        <f>LEFT(INDEX(Mittelfeld!$J$2:$J$201,ROW(A62)*2-1),4)*1</f>
        <v>4</v>
      </c>
      <c r="I161" s="5">
        <f>VLOOKUP(Q161,whoscored!$E$2:$Q$500,4,FALSE)</f>
        <v>0</v>
      </c>
      <c r="J161" s="5">
        <f>VLOOKUP(Q161,whoscored!$E$2:$Q$500,5,FALSE)</f>
        <v>0</v>
      </c>
      <c r="K161" s="5">
        <f>VLOOKUP(Q161,whoscored!$E$2:$Q$500,6,FALSE)</f>
        <v>13</v>
      </c>
      <c r="L161" s="5">
        <f>VLOOKUP(Q161,whoscored!$E$2:$Q$500,7,FALSE)</f>
        <v>0</v>
      </c>
      <c r="M161" s="5">
        <f>VLOOKUP(Q161,whoscored!$E$2:$Q$500,8,FALSE)</f>
        <v>0.4</v>
      </c>
      <c r="N161" s="5">
        <f>VLOOKUP(Q161,whoscored!$E$2:$Q$500,9,FALSE)</f>
        <v>80.7</v>
      </c>
      <c r="O161" s="5">
        <f>VLOOKUP(Q161,whoscored!$E$2:$Q$500,10,FALSE)</f>
        <v>2.4</v>
      </c>
      <c r="P161" s="5">
        <f>VLOOKUP(Q161,whoscored!$E$2:$Q$500,12,FALSE)</f>
        <v>7.09</v>
      </c>
      <c r="Q161" t="s">
        <v>290</v>
      </c>
    </row>
    <row r="162" spans="2:17" x14ac:dyDescent="0.25">
      <c r="B162">
        <v>63</v>
      </c>
      <c r="C162" s="7" t="str">
        <f>INDEX(Mittelfeld!$D$2:$D$201,ROW(A63)*2-1)</f>
        <v>Florian Grillitsch</v>
      </c>
      <c r="D162" t="s">
        <v>1118</v>
      </c>
      <c r="E162" t="str">
        <f>INDEX(Mittelfeld!$D$2:$D$201,ROW(A63)*2)</f>
        <v>Zentrales Mittelfeld</v>
      </c>
      <c r="F162">
        <f>INDEX(Mittelfeld!$F$2:$F$201,ROW(A63)*2-1)</f>
        <v>21</v>
      </c>
      <c r="G162" s="5">
        <f>LEFT(INDEX(Mittelfeld!$H$2:$H$201,ROW(A63)*2-1),4)*1</f>
        <v>4</v>
      </c>
      <c r="H162" s="5">
        <f>LEFT(INDEX(Mittelfeld!$J$2:$J$201,ROW(A63)*2-1),4)*1</f>
        <v>4</v>
      </c>
      <c r="I162" s="5">
        <f>VLOOKUP(Q162,whoscored!$E$2:$Q$500,4,FALSE)</f>
        <v>2</v>
      </c>
      <c r="J162" s="5">
        <f>VLOOKUP(Q162,whoscored!$E$2:$Q$500,5,FALSE)</f>
        <v>0</v>
      </c>
      <c r="K162" s="5">
        <f>VLOOKUP(Q162,whoscored!$E$2:$Q$500,6,FALSE)</f>
        <v>4</v>
      </c>
      <c r="L162" s="5">
        <f>VLOOKUP(Q162,whoscored!$E$2:$Q$500,7,FALSE)</f>
        <v>0</v>
      </c>
      <c r="M162" s="5">
        <f>VLOOKUP(Q162,whoscored!$E$2:$Q$500,8,FALSE)</f>
        <v>0.8</v>
      </c>
      <c r="N162" s="5">
        <f>VLOOKUP(Q162,whoscored!$E$2:$Q$500,9,FALSE)</f>
        <v>79.8</v>
      </c>
      <c r="O162" s="5">
        <f>VLOOKUP(Q162,whoscored!$E$2:$Q$500,10,FALSE)</f>
        <v>1.6</v>
      </c>
      <c r="P162" s="5">
        <f>VLOOKUP(Q162,whoscored!$E$2:$Q$500,12,FALSE)</f>
        <v>6.81</v>
      </c>
      <c r="Q162" t="s">
        <v>291</v>
      </c>
    </row>
    <row r="163" spans="2:17" x14ac:dyDescent="0.25">
      <c r="B163">
        <v>64</v>
      </c>
      <c r="C163" s="7" t="str">
        <f>INDEX(Mittelfeld!$D$2:$D$201,ROW(A64)*2-1)</f>
        <v>Ondrej Duda</v>
      </c>
      <c r="D163" t="s">
        <v>1118</v>
      </c>
      <c r="E163" t="str">
        <f>INDEX(Mittelfeld!$D$2:$D$201,ROW(A64)*2)</f>
        <v>Offensives Mittelfeld</v>
      </c>
      <c r="F163">
        <f>INDEX(Mittelfeld!$F$2:$F$201,ROW(A64)*2-1)</f>
        <v>22</v>
      </c>
      <c r="G163" s="5">
        <f>LEFT(INDEX(Mittelfeld!$H$2:$H$201,ROW(A64)*2-1),4)*1</f>
        <v>4.5</v>
      </c>
      <c r="H163" s="5">
        <f>LEFT(INDEX(Mittelfeld!$J$2:$J$201,ROW(A64)*2-1),4)*1</f>
        <v>4</v>
      </c>
      <c r="I163" s="5">
        <f>VLOOKUP(Q163,whoscored!$E$2:$Q$500,4,FALSE)</f>
        <v>0</v>
      </c>
      <c r="J163" s="5">
        <f>VLOOKUP(Q163,whoscored!$E$2:$Q$500,5,FALSE)</f>
        <v>0</v>
      </c>
      <c r="K163" s="5">
        <f>VLOOKUP(Q163,whoscored!$E$2:$Q$500,6,FALSE)</f>
        <v>0</v>
      </c>
      <c r="L163" s="5">
        <f>VLOOKUP(Q163,whoscored!$E$2:$Q$500,7,FALSE)</f>
        <v>0</v>
      </c>
      <c r="M163" s="5">
        <f>VLOOKUP(Q163,whoscored!$E$2:$Q$500,8,FALSE)</f>
        <v>0</v>
      </c>
      <c r="N163" s="5">
        <f>VLOOKUP(Q163,whoscored!$E$2:$Q$500,9,FALSE)</f>
        <v>74.099999999999994</v>
      </c>
      <c r="O163" s="5">
        <f>VLOOKUP(Q163,whoscored!$E$2:$Q$500,10,FALSE)</f>
        <v>0.7</v>
      </c>
      <c r="P163" s="5">
        <f>VLOOKUP(Q163,whoscored!$E$2:$Q$500,12,FALSE)</f>
        <v>6.23</v>
      </c>
      <c r="Q163" t="s">
        <v>292</v>
      </c>
    </row>
    <row r="164" spans="2:17" x14ac:dyDescent="0.25">
      <c r="B164">
        <v>65</v>
      </c>
      <c r="C164" s="7" t="str">
        <f>INDEX(Mittelfeld!$D$2:$D$201,ROW(A65)*2-1)</f>
        <v>Jonas Hofmann</v>
      </c>
      <c r="D164" t="s">
        <v>1118</v>
      </c>
      <c r="E164" t="str">
        <f>INDEX(Mittelfeld!$D$2:$D$201,ROW(A65)*2)</f>
        <v>Rechtes Mittelfeld</v>
      </c>
      <c r="F164">
        <f>INDEX(Mittelfeld!$F$2:$F$201,ROW(A65)*2-1)</f>
        <v>24</v>
      </c>
      <c r="G164" s="5">
        <f>LEFT(INDEX(Mittelfeld!$H$2:$H$201,ROW(A65)*2-1),4)*1</f>
        <v>6</v>
      </c>
      <c r="H164" s="5">
        <f>LEFT(INDEX(Mittelfeld!$J$2:$J$201,ROW(A65)*2-1),4)*1</f>
        <v>3.5</v>
      </c>
      <c r="I164" s="5">
        <f>VLOOKUP(Q164,whoscored!$E$2:$Q$500,4,FALSE)</f>
        <v>0</v>
      </c>
      <c r="J164" s="5">
        <f>VLOOKUP(Q164,whoscored!$E$2:$Q$500,5,FALSE)</f>
        <v>0</v>
      </c>
      <c r="K164" s="5">
        <f>VLOOKUP(Q164,whoscored!$E$2:$Q$500,6,FALSE)</f>
        <v>0</v>
      </c>
      <c r="L164" s="5">
        <f>VLOOKUP(Q164,whoscored!$E$2:$Q$500,7,FALSE)</f>
        <v>0</v>
      </c>
      <c r="M164" s="5">
        <f>VLOOKUP(Q164,whoscored!$E$2:$Q$500,8,FALSE)</f>
        <v>1.1000000000000001</v>
      </c>
      <c r="N164" s="5">
        <f>VLOOKUP(Q164,whoscored!$E$2:$Q$500,9,FALSE)</f>
        <v>77.099999999999994</v>
      </c>
      <c r="O164" s="5">
        <f>VLOOKUP(Q164,whoscored!$E$2:$Q$500,10,FALSE)</f>
        <v>0.1</v>
      </c>
      <c r="P164" s="5">
        <f>VLOOKUP(Q164,whoscored!$E$2:$Q$500,12,FALSE)</f>
        <v>6.53</v>
      </c>
      <c r="Q164" t="s">
        <v>293</v>
      </c>
    </row>
    <row r="165" spans="2:17" x14ac:dyDescent="0.25">
      <c r="B165">
        <v>66</v>
      </c>
      <c r="C165" s="7" t="str">
        <f>INDEX(Mittelfeld!$D$2:$D$201,ROW(A66)*2-1)</f>
        <v>Xabi Alonso</v>
      </c>
      <c r="D165" t="s">
        <v>1118</v>
      </c>
      <c r="E165" t="str">
        <f>INDEX(Mittelfeld!$D$2:$D$201,ROW(A66)*2)</f>
        <v>Defensives Mittelfeld</v>
      </c>
      <c r="F165">
        <f>INDEX(Mittelfeld!$F$2:$F$201,ROW(A66)*2-1)</f>
        <v>35</v>
      </c>
      <c r="G165" s="5">
        <f>LEFT(INDEX(Mittelfeld!$H$2:$H$201,ROW(A66)*2-1),4)*1</f>
        <v>35</v>
      </c>
      <c r="H165" s="5">
        <f>LEFT(INDEX(Mittelfeld!$J$2:$J$201,ROW(A66)*2-1),4)*1</f>
        <v>3.5</v>
      </c>
      <c r="I165" s="5">
        <f>VLOOKUP(Q165,whoscored!$E$2:$Q$500,4,FALSE)</f>
        <v>3</v>
      </c>
      <c r="J165" s="5">
        <f>VLOOKUP(Q165,whoscored!$E$2:$Q$500,5,FALSE)</f>
        <v>1</v>
      </c>
      <c r="K165" s="5">
        <f>VLOOKUP(Q165,whoscored!$E$2:$Q$500,6,FALSE)</f>
        <v>6</v>
      </c>
      <c r="L165" s="5">
        <f>VLOOKUP(Q165,whoscored!$E$2:$Q$500,7,FALSE)</f>
        <v>0</v>
      </c>
      <c r="M165" s="5">
        <f>VLOOKUP(Q165,whoscored!$E$2:$Q$500,8,FALSE)</f>
        <v>0.9</v>
      </c>
      <c r="N165" s="5">
        <f>VLOOKUP(Q165,whoscored!$E$2:$Q$500,9,FALSE)</f>
        <v>89.3</v>
      </c>
      <c r="O165" s="5">
        <f>VLOOKUP(Q165,whoscored!$E$2:$Q$500,10,FALSE)</f>
        <v>1.6</v>
      </c>
      <c r="P165" s="5">
        <f>VLOOKUP(Q165,whoscored!$E$2:$Q$500,12,FALSE)</f>
        <v>7.2</v>
      </c>
      <c r="Q165" t="s">
        <v>294</v>
      </c>
    </row>
    <row r="166" spans="2:17" x14ac:dyDescent="0.25">
      <c r="B166">
        <v>67</v>
      </c>
      <c r="C166" s="7" t="str">
        <f>INDEX(Mittelfeld!$D$2:$D$201,ROW(A67)*2-1)</f>
        <v>Fabian Lustenberger</v>
      </c>
      <c r="D166" t="s">
        <v>1118</v>
      </c>
      <c r="E166" t="str">
        <f>INDEX(Mittelfeld!$D$2:$D$201,ROW(A67)*2)</f>
        <v>Defensives Mittelfeld</v>
      </c>
      <c r="F166">
        <f>INDEX(Mittelfeld!$F$2:$F$201,ROW(A67)*2-1)</f>
        <v>29</v>
      </c>
      <c r="G166" s="5">
        <f>LEFT(INDEX(Mittelfeld!$H$2:$H$201,ROW(A67)*2-1),4)*1</f>
        <v>5</v>
      </c>
      <c r="H166" s="5">
        <f>LEFT(INDEX(Mittelfeld!$J$2:$J$201,ROW(A67)*2-1),4)*1</f>
        <v>3.5</v>
      </c>
      <c r="I166" s="5">
        <f>VLOOKUP(Q166,whoscored!$E$2:$Q$500,4,FALSE)</f>
        <v>0</v>
      </c>
      <c r="J166" s="5">
        <f>VLOOKUP(Q166,whoscored!$E$2:$Q$500,5,FALSE)</f>
        <v>1</v>
      </c>
      <c r="K166" s="5">
        <f>VLOOKUP(Q166,whoscored!$E$2:$Q$500,6,FALSE)</f>
        <v>1</v>
      </c>
      <c r="L166" s="5">
        <f>VLOOKUP(Q166,whoscored!$E$2:$Q$500,7,FALSE)</f>
        <v>0</v>
      </c>
      <c r="M166" s="5">
        <f>VLOOKUP(Q166,whoscored!$E$2:$Q$500,8,FALSE)</f>
        <v>0.1</v>
      </c>
      <c r="N166" s="5">
        <f>VLOOKUP(Q166,whoscored!$E$2:$Q$500,9,FALSE)</f>
        <v>81.900000000000006</v>
      </c>
      <c r="O166" s="5">
        <f>VLOOKUP(Q166,whoscored!$E$2:$Q$500,10,FALSE)</f>
        <v>1.4</v>
      </c>
      <c r="P166" s="5">
        <f>VLOOKUP(Q166,whoscored!$E$2:$Q$500,12,FALSE)</f>
        <v>6.88</v>
      </c>
      <c r="Q166" t="s">
        <v>295</v>
      </c>
    </row>
    <row r="167" spans="2:17" x14ac:dyDescent="0.25">
      <c r="B167">
        <v>68</v>
      </c>
      <c r="C167" s="7" t="str">
        <f>INDEX(Mittelfeld!$D$2:$D$201,ROW(A68)*2-1)</f>
        <v>Valentin Stocker</v>
      </c>
      <c r="D167" t="s">
        <v>1118</v>
      </c>
      <c r="E167" t="str">
        <f>INDEX(Mittelfeld!$D$2:$D$201,ROW(A68)*2)</f>
        <v>Offensives Mittelfeld</v>
      </c>
      <c r="F167">
        <f>INDEX(Mittelfeld!$F$2:$F$201,ROW(A68)*2-1)</f>
        <v>28</v>
      </c>
      <c r="G167" s="5">
        <f>LEFT(INDEX(Mittelfeld!$H$2:$H$201,ROW(A68)*2-1),4)*1</f>
        <v>7</v>
      </c>
      <c r="H167" s="5">
        <f>LEFT(INDEX(Mittelfeld!$J$2:$J$201,ROW(A68)*2-1),4)*1</f>
        <v>3.5</v>
      </c>
      <c r="I167" s="5">
        <f>VLOOKUP(Q167,whoscored!$E$2:$Q$500,4,FALSE)</f>
        <v>4</v>
      </c>
      <c r="J167" s="5">
        <f>VLOOKUP(Q167,whoscored!$E$2:$Q$500,5,FALSE)</f>
        <v>1</v>
      </c>
      <c r="K167" s="5">
        <f>VLOOKUP(Q167,whoscored!$E$2:$Q$500,6,FALSE)</f>
        <v>1</v>
      </c>
      <c r="L167" s="5">
        <f>VLOOKUP(Q167,whoscored!$E$2:$Q$500,7,FALSE)</f>
        <v>1</v>
      </c>
      <c r="M167" s="5">
        <f>VLOOKUP(Q167,whoscored!$E$2:$Q$500,8,FALSE)</f>
        <v>1.4</v>
      </c>
      <c r="N167" s="5">
        <f>VLOOKUP(Q167,whoscored!$E$2:$Q$500,9,FALSE)</f>
        <v>64.099999999999994</v>
      </c>
      <c r="O167" s="5">
        <f>VLOOKUP(Q167,whoscored!$E$2:$Q$500,10,FALSE)</f>
        <v>1.2</v>
      </c>
      <c r="P167" s="5">
        <f>VLOOKUP(Q167,whoscored!$E$2:$Q$500,12,FALSE)</f>
        <v>6.66</v>
      </c>
      <c r="Q167" t="s">
        <v>296</v>
      </c>
    </row>
    <row r="168" spans="2:17" x14ac:dyDescent="0.25">
      <c r="B168">
        <v>69</v>
      </c>
      <c r="C168" s="7" t="str">
        <f>INDEX(Mittelfeld!$D$2:$D$201,ROW(A69)*2-1)</f>
        <v>Dominik Kohr</v>
      </c>
      <c r="D168" t="s">
        <v>1118</v>
      </c>
      <c r="E168" t="str">
        <f>INDEX(Mittelfeld!$D$2:$D$201,ROW(A69)*2)</f>
        <v>Zentrales Mittelfeld</v>
      </c>
      <c r="F168">
        <f>INDEX(Mittelfeld!$F$2:$F$201,ROW(A69)*2-1)</f>
        <v>23</v>
      </c>
      <c r="G168" s="5">
        <f>LEFT(INDEX(Mittelfeld!$H$2:$H$201,ROW(A69)*2-1),4)*1</f>
        <v>3.5</v>
      </c>
      <c r="H168" s="5">
        <f>LEFT(INDEX(Mittelfeld!$J$2:$J$201,ROW(A69)*2-1),4)*1</f>
        <v>3.5</v>
      </c>
      <c r="I168" s="5">
        <f>VLOOKUP(Q168,whoscored!$E$2:$Q$500,4,FALSE)</f>
        <v>2</v>
      </c>
      <c r="J168" s="5">
        <f>VLOOKUP(Q168,whoscored!$E$2:$Q$500,5,FALSE)</f>
        <v>0</v>
      </c>
      <c r="K168" s="5">
        <f>VLOOKUP(Q168,whoscored!$E$2:$Q$500,6,FALSE)</f>
        <v>12</v>
      </c>
      <c r="L168" s="5">
        <f>VLOOKUP(Q168,whoscored!$E$2:$Q$500,7,FALSE)</f>
        <v>1</v>
      </c>
      <c r="M168" s="5">
        <f>VLOOKUP(Q168,whoscored!$E$2:$Q$500,8,FALSE)</f>
        <v>1.1000000000000001</v>
      </c>
      <c r="N168" s="5">
        <f>VLOOKUP(Q168,whoscored!$E$2:$Q$500,9,FALSE)</f>
        <v>73.7</v>
      </c>
      <c r="O168" s="5">
        <f>VLOOKUP(Q168,whoscored!$E$2:$Q$500,10,FALSE)</f>
        <v>1.9</v>
      </c>
      <c r="P168" s="5">
        <f>VLOOKUP(Q168,whoscored!$E$2:$Q$500,12,FALSE)</f>
        <v>6.96</v>
      </c>
      <c r="Q168" t="s">
        <v>297</v>
      </c>
    </row>
    <row r="169" spans="2:17" x14ac:dyDescent="0.25">
      <c r="B169">
        <v>70</v>
      </c>
      <c r="C169" s="7" t="str">
        <f>INDEX(Mittelfeld!$D$2:$D$201,ROW(A70)*2-1)</f>
        <v>Fin Bartels</v>
      </c>
      <c r="D169" t="s">
        <v>1118</v>
      </c>
      <c r="E169" t="str">
        <f>INDEX(Mittelfeld!$D$2:$D$201,ROW(A70)*2)</f>
        <v>Rechtes Mittelfeld</v>
      </c>
      <c r="F169">
        <f>INDEX(Mittelfeld!$F$2:$F$201,ROW(A70)*2-1)</f>
        <v>30</v>
      </c>
      <c r="G169" s="5">
        <f>LEFT(INDEX(Mittelfeld!$H$2:$H$201,ROW(A70)*2-1),4)*1</f>
        <v>3</v>
      </c>
      <c r="H169" s="5">
        <f>LEFT(INDEX(Mittelfeld!$J$2:$J$201,ROW(A70)*2-1),4)*1</f>
        <v>3</v>
      </c>
      <c r="I169" s="5">
        <f>VLOOKUP(Q169,whoscored!$E$2:$Q$500,4,FALSE)</f>
        <v>7</v>
      </c>
      <c r="J169" s="5">
        <f>VLOOKUP(Q169,whoscored!$E$2:$Q$500,5,FALSE)</f>
        <v>7</v>
      </c>
      <c r="K169" s="5">
        <f>VLOOKUP(Q169,whoscored!$E$2:$Q$500,6,FALSE)</f>
        <v>3</v>
      </c>
      <c r="L169" s="5">
        <f>VLOOKUP(Q169,whoscored!$E$2:$Q$500,7,FALSE)</f>
        <v>0</v>
      </c>
      <c r="M169" s="5">
        <f>VLOOKUP(Q169,whoscored!$E$2:$Q$500,8,FALSE)</f>
        <v>1.4</v>
      </c>
      <c r="N169" s="5">
        <f>VLOOKUP(Q169,whoscored!$E$2:$Q$500,9,FALSE)</f>
        <v>74.599999999999994</v>
      </c>
      <c r="O169" s="5">
        <f>VLOOKUP(Q169,whoscored!$E$2:$Q$500,10,FALSE)</f>
        <v>0.6</v>
      </c>
      <c r="P169" s="5">
        <f>VLOOKUP(Q169,whoscored!$E$2:$Q$500,12,FALSE)</f>
        <v>7.04</v>
      </c>
      <c r="Q169" t="s">
        <v>298</v>
      </c>
    </row>
    <row r="170" spans="2:17" x14ac:dyDescent="0.25">
      <c r="B170">
        <v>71</v>
      </c>
      <c r="C170" s="7" t="str">
        <f>INDEX(Mittelfeld!$D$2:$D$201,ROW(A71)*2-1)</f>
        <v>Albin Ekdal</v>
      </c>
      <c r="D170" t="s">
        <v>1118</v>
      </c>
      <c r="E170" t="str">
        <f>INDEX(Mittelfeld!$D$2:$D$201,ROW(A71)*2)</f>
        <v>Zentrales Mittelfeld</v>
      </c>
      <c r="F170">
        <f>INDEX(Mittelfeld!$F$2:$F$201,ROW(A71)*2-1)</f>
        <v>27</v>
      </c>
      <c r="G170" s="5">
        <f>LEFT(INDEX(Mittelfeld!$H$2:$H$201,ROW(A71)*2-1),4)*1</f>
        <v>4.5</v>
      </c>
      <c r="H170" s="5">
        <f>LEFT(INDEX(Mittelfeld!$J$2:$J$201,ROW(A71)*2-1),4)*1</f>
        <v>3</v>
      </c>
      <c r="I170" s="5">
        <f>VLOOKUP(Q170,whoscored!$E$2:$Q$500,4,FALSE)</f>
        <v>1</v>
      </c>
      <c r="J170" s="5">
        <f>VLOOKUP(Q170,whoscored!$E$2:$Q$500,5,FALSE)</f>
        <v>1</v>
      </c>
      <c r="K170" s="5">
        <f>VLOOKUP(Q170,whoscored!$E$2:$Q$500,6,FALSE)</f>
        <v>2</v>
      </c>
      <c r="L170" s="5">
        <f>VLOOKUP(Q170,whoscored!$E$2:$Q$500,7,FALSE)</f>
        <v>1</v>
      </c>
      <c r="M170" s="5">
        <f>VLOOKUP(Q170,whoscored!$E$2:$Q$500,8,FALSE)</f>
        <v>0.3</v>
      </c>
      <c r="N170" s="5">
        <f>VLOOKUP(Q170,whoscored!$E$2:$Q$500,9,FALSE)</f>
        <v>71.2</v>
      </c>
      <c r="O170" s="5">
        <f>VLOOKUP(Q170,whoscored!$E$2:$Q$500,10,FALSE)</f>
        <v>1.8</v>
      </c>
      <c r="P170" s="5">
        <f>VLOOKUP(Q170,whoscored!$E$2:$Q$500,12,FALSE)</f>
        <v>6.54</v>
      </c>
      <c r="Q170" t="s">
        <v>299</v>
      </c>
    </row>
    <row r="171" spans="2:17" x14ac:dyDescent="0.25">
      <c r="B171">
        <v>72</v>
      </c>
      <c r="C171" s="7" t="str">
        <f>INDEX(Mittelfeld!$D$2:$D$201,ROW(A72)*2-1)</f>
        <v>Dominik Kaiser</v>
      </c>
      <c r="D171" t="s">
        <v>1118</v>
      </c>
      <c r="E171" t="str">
        <f>INDEX(Mittelfeld!$D$2:$D$201,ROW(A72)*2)</f>
        <v>Zentrales Mittelfeld</v>
      </c>
      <c r="F171">
        <f>INDEX(Mittelfeld!$F$2:$F$201,ROW(A72)*2-1)</f>
        <v>28</v>
      </c>
      <c r="G171" s="5">
        <f>LEFT(INDEX(Mittelfeld!$H$2:$H$201,ROW(A72)*2-1),4)*1</f>
        <v>3</v>
      </c>
      <c r="H171" s="5">
        <f>LEFT(INDEX(Mittelfeld!$J$2:$J$201,ROW(A72)*2-1),4)*1</f>
        <v>3</v>
      </c>
      <c r="I171" s="5">
        <f>VLOOKUP(Q171,whoscored!$E$2:$Q$500,4,FALSE)</f>
        <v>1</v>
      </c>
      <c r="J171" s="5">
        <f>VLOOKUP(Q171,whoscored!$E$2:$Q$500,5,FALSE)</f>
        <v>0</v>
      </c>
      <c r="K171" s="5">
        <f>VLOOKUP(Q171,whoscored!$E$2:$Q$500,6,FALSE)</f>
        <v>1</v>
      </c>
      <c r="L171" s="5">
        <f>VLOOKUP(Q171,whoscored!$E$2:$Q$500,7,FALSE)</f>
        <v>0</v>
      </c>
      <c r="M171" s="5">
        <f>VLOOKUP(Q171,whoscored!$E$2:$Q$500,8,FALSE)</f>
        <v>0.6</v>
      </c>
      <c r="N171" s="5">
        <f>VLOOKUP(Q171,whoscored!$E$2:$Q$500,9,FALSE)</f>
        <v>71.3</v>
      </c>
      <c r="O171" s="5">
        <f>VLOOKUP(Q171,whoscored!$E$2:$Q$500,10,FALSE)</f>
        <v>0.5</v>
      </c>
      <c r="P171" s="5">
        <f>VLOOKUP(Q171,whoscored!$E$2:$Q$500,12,FALSE)</f>
        <v>6.42</v>
      </c>
      <c r="Q171" t="s">
        <v>300</v>
      </c>
    </row>
    <row r="172" spans="2:17" x14ac:dyDescent="0.25">
      <c r="B172">
        <v>73</v>
      </c>
      <c r="C172" s="7" t="str">
        <f>INDEX(Mittelfeld!$D$2:$D$201,ROW(A73)*2-1)</f>
        <v>Tobias Strobl</v>
      </c>
      <c r="D172" t="s">
        <v>1118</v>
      </c>
      <c r="E172" t="str">
        <f>INDEX(Mittelfeld!$D$2:$D$201,ROW(A73)*2)</f>
        <v>Defensives Mittelfeld</v>
      </c>
      <c r="F172">
        <f>INDEX(Mittelfeld!$F$2:$F$201,ROW(A73)*2-1)</f>
        <v>27</v>
      </c>
      <c r="G172" s="5">
        <f>LEFT(INDEX(Mittelfeld!$H$2:$H$201,ROW(A73)*2-1),4)*1</f>
        <v>3</v>
      </c>
      <c r="H172" s="5">
        <f>LEFT(INDEX(Mittelfeld!$J$2:$J$201,ROW(A73)*2-1),4)*1</f>
        <v>3</v>
      </c>
      <c r="I172" s="5">
        <f>VLOOKUP(Q172,whoscored!$E$2:$Q$500,4,FALSE)</f>
        <v>0</v>
      </c>
      <c r="J172" s="5">
        <f>VLOOKUP(Q172,whoscored!$E$2:$Q$500,5,FALSE)</f>
        <v>2</v>
      </c>
      <c r="K172" s="5">
        <f>VLOOKUP(Q172,whoscored!$E$2:$Q$500,6,FALSE)</f>
        <v>6</v>
      </c>
      <c r="L172" s="5">
        <f>VLOOKUP(Q172,whoscored!$E$2:$Q$500,7,FALSE)</f>
        <v>1</v>
      </c>
      <c r="M172" s="5">
        <f>VLOOKUP(Q172,whoscored!$E$2:$Q$500,8,FALSE)</f>
        <v>0.4</v>
      </c>
      <c r="N172" s="5">
        <f>VLOOKUP(Q172,whoscored!$E$2:$Q$500,9,FALSE)</f>
        <v>86.1</v>
      </c>
      <c r="O172" s="5">
        <f>VLOOKUP(Q172,whoscored!$E$2:$Q$500,10,FALSE)</f>
        <v>1.6</v>
      </c>
      <c r="P172" s="5">
        <f>VLOOKUP(Q172,whoscored!$E$2:$Q$500,12,FALSE)</f>
        <v>6.55</v>
      </c>
      <c r="Q172" t="s">
        <v>301</v>
      </c>
    </row>
    <row r="173" spans="2:17" x14ac:dyDescent="0.25">
      <c r="B173">
        <v>74</v>
      </c>
      <c r="C173" s="7" t="str">
        <f>INDEX(Mittelfeld!$D$2:$D$201,ROW(A74)*2-1)</f>
        <v>Mikel Merino</v>
      </c>
      <c r="D173" t="s">
        <v>1118</v>
      </c>
      <c r="E173" t="str">
        <f>INDEX(Mittelfeld!$D$2:$D$201,ROW(A74)*2)</f>
        <v>Zentrales Mittelfeld</v>
      </c>
      <c r="F173">
        <f>INDEX(Mittelfeld!$F$2:$F$201,ROW(A74)*2-1)</f>
        <v>20</v>
      </c>
      <c r="G173" s="5">
        <f>LEFT(INDEX(Mittelfeld!$H$2:$H$201,ROW(A74)*2-1),4)*1</f>
        <v>3</v>
      </c>
      <c r="H173" s="5">
        <f>LEFT(INDEX(Mittelfeld!$J$2:$J$201,ROW(A74)*2-1),4)*1</f>
        <v>3</v>
      </c>
      <c r="I173" s="5">
        <f>VLOOKUP(Q173,whoscored!$E$2:$Q$500,4,FALSE)</f>
        <v>0</v>
      </c>
      <c r="J173" s="5">
        <f>VLOOKUP(Q173,whoscored!$E$2:$Q$500,5,FALSE)</f>
        <v>0</v>
      </c>
      <c r="K173" s="5">
        <f>VLOOKUP(Q173,whoscored!$E$2:$Q$500,6,FALSE)</f>
        <v>1</v>
      </c>
      <c r="L173" s="5">
        <f>VLOOKUP(Q173,whoscored!$E$2:$Q$500,7,FALSE)</f>
        <v>0</v>
      </c>
      <c r="M173" s="5">
        <f>VLOOKUP(Q173,whoscored!$E$2:$Q$500,8,FALSE)</f>
        <v>0.6</v>
      </c>
      <c r="N173" s="5">
        <f>VLOOKUP(Q173,whoscored!$E$2:$Q$500,9,FALSE)</f>
        <v>83.7</v>
      </c>
      <c r="O173" s="5">
        <f>VLOOKUP(Q173,whoscored!$E$2:$Q$500,10,FALSE)</f>
        <v>1.6</v>
      </c>
      <c r="P173" s="5">
        <f>VLOOKUP(Q173,whoscored!$E$2:$Q$500,12,FALSE)</f>
        <v>6.54</v>
      </c>
      <c r="Q173" t="s">
        <v>302</v>
      </c>
    </row>
    <row r="174" spans="2:17" x14ac:dyDescent="0.25">
      <c r="B174">
        <v>75</v>
      </c>
      <c r="C174" s="7" t="str">
        <f>INDEX(Mittelfeld!$D$2:$D$201,ROW(A75)*2-1)</f>
        <v>Christian Clemens</v>
      </c>
      <c r="D174" t="s">
        <v>1118</v>
      </c>
      <c r="E174" t="str">
        <f>INDEX(Mittelfeld!$D$2:$D$201,ROW(A75)*2)</f>
        <v>Rechtes Mittelfeld</v>
      </c>
      <c r="F174">
        <f>INDEX(Mittelfeld!$F$2:$F$201,ROW(A75)*2-1)</f>
        <v>25</v>
      </c>
      <c r="G174" s="5">
        <f>LEFT(INDEX(Mittelfeld!$H$2:$H$201,ROW(A75)*2-1),4)*1</f>
        <v>3.5</v>
      </c>
      <c r="H174" s="5">
        <f>LEFT(INDEX(Mittelfeld!$J$2:$J$201,ROW(A75)*2-1),4)*1</f>
        <v>2.75</v>
      </c>
      <c r="I174" s="5">
        <f>VLOOKUP(Q174,whoscored!$E$2:$Q$500,4,FALSE)</f>
        <v>0</v>
      </c>
      <c r="J174" s="5">
        <f>VLOOKUP(Q174,whoscored!$E$2:$Q$500,5,FALSE)</f>
        <v>0</v>
      </c>
      <c r="K174" s="5">
        <f>VLOOKUP(Q174,whoscored!$E$2:$Q$500,6,FALSE)</f>
        <v>0</v>
      </c>
      <c r="L174" s="5">
        <f>VLOOKUP(Q174,whoscored!$E$2:$Q$500,7,FALSE)</f>
        <v>0</v>
      </c>
      <c r="M174" s="5">
        <f>VLOOKUP(Q174,whoscored!$E$2:$Q$500,8,FALSE)</f>
        <v>1.3</v>
      </c>
      <c r="N174" s="5">
        <f>VLOOKUP(Q174,whoscored!$E$2:$Q$500,9,FALSE)</f>
        <v>77.099999999999994</v>
      </c>
      <c r="O174" s="5">
        <f>VLOOKUP(Q174,whoscored!$E$2:$Q$500,10,FALSE)</f>
        <v>0</v>
      </c>
      <c r="P174" s="5">
        <f>VLOOKUP(Q174,whoscored!$E$2:$Q$500,12,FALSE)</f>
        <v>6.34</v>
      </c>
      <c r="Q174" t="s">
        <v>303</v>
      </c>
    </row>
    <row r="175" spans="2:17" x14ac:dyDescent="0.25">
      <c r="B175">
        <v>76</v>
      </c>
      <c r="C175" s="7" t="str">
        <f>INDEX(Mittelfeld!$D$2:$D$201,ROW(A76)*2-1)</f>
        <v>Fabian Frei</v>
      </c>
      <c r="D175" t="s">
        <v>1118</v>
      </c>
      <c r="E175" t="str">
        <f>INDEX(Mittelfeld!$D$2:$D$201,ROW(A76)*2)</f>
        <v>Zentrales Mittelfeld</v>
      </c>
      <c r="F175">
        <f>INDEX(Mittelfeld!$F$2:$F$201,ROW(A76)*2-1)</f>
        <v>28</v>
      </c>
      <c r="G175" s="5">
        <f>LEFT(INDEX(Mittelfeld!$H$2:$H$201,ROW(A76)*2-1),4)*1</f>
        <v>5</v>
      </c>
      <c r="H175" s="5">
        <f>LEFT(INDEX(Mittelfeld!$J$2:$J$201,ROW(A76)*2-1),4)*1</f>
        <v>2.75</v>
      </c>
      <c r="I175" s="5">
        <f>VLOOKUP(Q175,whoscored!$E$2:$Q$500,4,FALSE)</f>
        <v>0</v>
      </c>
      <c r="J175" s="5">
        <f>VLOOKUP(Q175,whoscored!$E$2:$Q$500,5,FALSE)</f>
        <v>1</v>
      </c>
      <c r="K175" s="5">
        <f>VLOOKUP(Q175,whoscored!$E$2:$Q$500,6,FALSE)</f>
        <v>3</v>
      </c>
      <c r="L175" s="5">
        <f>VLOOKUP(Q175,whoscored!$E$2:$Q$500,7,FALSE)</f>
        <v>0</v>
      </c>
      <c r="M175" s="5">
        <f>VLOOKUP(Q175,whoscored!$E$2:$Q$500,8,FALSE)</f>
        <v>0.7</v>
      </c>
      <c r="N175" s="5">
        <f>VLOOKUP(Q175,whoscored!$E$2:$Q$500,9,FALSE)</f>
        <v>75.099999999999994</v>
      </c>
      <c r="O175" s="5">
        <f>VLOOKUP(Q175,whoscored!$E$2:$Q$500,10,FALSE)</f>
        <v>1.1000000000000001</v>
      </c>
      <c r="P175" s="5">
        <f>VLOOKUP(Q175,whoscored!$E$2:$Q$500,12,FALSE)</f>
        <v>6.67</v>
      </c>
      <c r="Q175" t="s">
        <v>305</v>
      </c>
    </row>
    <row r="176" spans="2:17" x14ac:dyDescent="0.25">
      <c r="B176">
        <v>77</v>
      </c>
      <c r="C176" s="7" t="str">
        <f>INDEX(Mittelfeld!$D$2:$D$201,ROW(A77)*2-1)</f>
        <v>Florian Kainz</v>
      </c>
      <c r="D176" t="s">
        <v>1118</v>
      </c>
      <c r="E176" t="str">
        <f>INDEX(Mittelfeld!$D$2:$D$201,ROW(A77)*2)</f>
        <v>Linkes Mittelfeld</v>
      </c>
      <c r="F176">
        <f>INDEX(Mittelfeld!$F$2:$F$201,ROW(A77)*2-1)</f>
        <v>24</v>
      </c>
      <c r="G176" s="5">
        <f>LEFT(INDEX(Mittelfeld!$H$2:$H$201,ROW(A77)*2-1),4)*1</f>
        <v>4.5</v>
      </c>
      <c r="H176" s="5">
        <f>LEFT(INDEX(Mittelfeld!$J$2:$J$201,ROW(A77)*2-1),4)*1</f>
        <v>2.75</v>
      </c>
      <c r="I176" s="5">
        <f>VLOOKUP(Q176,whoscored!$E$2:$Q$500,4,FALSE)</f>
        <v>2</v>
      </c>
      <c r="J176" s="5">
        <f>VLOOKUP(Q176,whoscored!$E$2:$Q$500,5,FALSE)</f>
        <v>3</v>
      </c>
      <c r="K176" s="5">
        <f>VLOOKUP(Q176,whoscored!$E$2:$Q$500,6,FALSE)</f>
        <v>0</v>
      </c>
      <c r="L176" s="5">
        <f>VLOOKUP(Q176,whoscored!$E$2:$Q$500,7,FALSE)</f>
        <v>0</v>
      </c>
      <c r="M176" s="5">
        <f>VLOOKUP(Q176,whoscored!$E$2:$Q$500,8,FALSE)</f>
        <v>0.1</v>
      </c>
      <c r="N176" s="5">
        <f>VLOOKUP(Q176,whoscored!$E$2:$Q$500,9,FALSE)</f>
        <v>79.7</v>
      </c>
      <c r="O176" s="5">
        <f>VLOOKUP(Q176,whoscored!$E$2:$Q$500,10,FALSE)</f>
        <v>0.4</v>
      </c>
      <c r="P176" s="5">
        <f>VLOOKUP(Q176,whoscored!$E$2:$Q$500,12,FALSE)</f>
        <v>6.53</v>
      </c>
      <c r="Q176" t="s">
        <v>306</v>
      </c>
    </row>
    <row r="177" spans="2:17" x14ac:dyDescent="0.25">
      <c r="B177">
        <v>78</v>
      </c>
      <c r="C177" s="7" t="str">
        <f>INDEX(Mittelfeld!$D$2:$D$201,ROW(A78)*2-1)</f>
        <v>Eugen Polanski</v>
      </c>
      <c r="D177" t="s">
        <v>1118</v>
      </c>
      <c r="E177" t="str">
        <f>INDEX(Mittelfeld!$D$2:$D$201,ROW(A78)*2)</f>
        <v>Defensives Mittelfeld</v>
      </c>
      <c r="F177">
        <f>INDEX(Mittelfeld!$F$2:$F$201,ROW(A78)*2-1)</f>
        <v>31</v>
      </c>
      <c r="G177" s="5">
        <f>LEFT(INDEX(Mittelfeld!$H$2:$H$201,ROW(A78)*2-1),4)*1</f>
        <v>4.5</v>
      </c>
      <c r="H177" s="5">
        <f>LEFT(INDEX(Mittelfeld!$J$2:$J$201,ROW(A78)*2-1),4)*1</f>
        <v>2.5</v>
      </c>
      <c r="I177" s="5">
        <f>VLOOKUP(Q177,whoscored!$E$2:$Q$500,4,FALSE)</f>
        <v>0</v>
      </c>
      <c r="J177" s="5">
        <f>VLOOKUP(Q177,whoscored!$E$2:$Q$500,5,FALSE)</f>
        <v>0</v>
      </c>
      <c r="K177" s="5">
        <f>VLOOKUP(Q177,whoscored!$E$2:$Q$500,6,FALSE)</f>
        <v>1</v>
      </c>
      <c r="L177" s="5">
        <f>VLOOKUP(Q177,whoscored!$E$2:$Q$500,7,FALSE)</f>
        <v>0</v>
      </c>
      <c r="M177" s="5">
        <f>VLOOKUP(Q177,whoscored!$E$2:$Q$500,8,FALSE)</f>
        <v>0.4</v>
      </c>
      <c r="N177" s="5">
        <f>VLOOKUP(Q177,whoscored!$E$2:$Q$500,9,FALSE)</f>
        <v>88.9</v>
      </c>
      <c r="O177" s="5">
        <f>VLOOKUP(Q177,whoscored!$E$2:$Q$500,10,FALSE)</f>
        <v>0.9</v>
      </c>
      <c r="P177" s="5">
        <f>VLOOKUP(Q177,whoscored!$E$2:$Q$500,12,FALSE)</f>
        <v>6.5</v>
      </c>
      <c r="Q177" t="s">
        <v>307</v>
      </c>
    </row>
    <row r="178" spans="2:17" x14ac:dyDescent="0.25">
      <c r="B178">
        <v>79</v>
      </c>
      <c r="C178" s="7" t="str">
        <f>INDEX(Mittelfeld!$D$2:$D$201,ROW(A79)*2-1)</f>
        <v>Nicolas Höfler</v>
      </c>
      <c r="D178" t="s">
        <v>1118</v>
      </c>
      <c r="E178" t="str">
        <f>INDEX(Mittelfeld!$D$2:$D$201,ROW(A79)*2)</f>
        <v>Defensives Mittelfeld</v>
      </c>
      <c r="F178">
        <f>INDEX(Mittelfeld!$F$2:$F$201,ROW(A79)*2-1)</f>
        <v>27</v>
      </c>
      <c r="G178" s="5">
        <f>LEFT(INDEX(Mittelfeld!$H$2:$H$201,ROW(A79)*2-1),4)*1</f>
        <v>2.5</v>
      </c>
      <c r="H178" s="5">
        <f>LEFT(INDEX(Mittelfeld!$J$2:$J$201,ROW(A79)*2-1),4)*1</f>
        <v>2.5</v>
      </c>
      <c r="I178" s="5">
        <f>VLOOKUP(Q178,whoscored!$E$2:$Q$500,4,FALSE)</f>
        <v>1</v>
      </c>
      <c r="J178" s="5">
        <f>VLOOKUP(Q178,whoscored!$E$2:$Q$500,5,FALSE)</f>
        <v>1</v>
      </c>
      <c r="K178" s="5">
        <f>VLOOKUP(Q178,whoscored!$E$2:$Q$500,6,FALSE)</f>
        <v>7</v>
      </c>
      <c r="L178" s="5">
        <f>VLOOKUP(Q178,whoscored!$E$2:$Q$500,7,FALSE)</f>
        <v>0</v>
      </c>
      <c r="M178" s="5">
        <f>VLOOKUP(Q178,whoscored!$E$2:$Q$500,8,FALSE)</f>
        <v>0.2</v>
      </c>
      <c r="N178" s="5">
        <f>VLOOKUP(Q178,whoscored!$E$2:$Q$500,9,FALSE)</f>
        <v>83.3</v>
      </c>
      <c r="O178" s="5">
        <f>VLOOKUP(Q178,whoscored!$E$2:$Q$500,10,FALSE)</f>
        <v>2.5</v>
      </c>
      <c r="P178" s="5">
        <f>VLOOKUP(Q178,whoscored!$E$2:$Q$500,12,FALSE)</f>
        <v>6.83</v>
      </c>
      <c r="Q178" t="s">
        <v>308</v>
      </c>
    </row>
    <row r="179" spans="2:17" x14ac:dyDescent="0.25">
      <c r="B179">
        <v>80</v>
      </c>
      <c r="C179" s="7" t="str">
        <f>INDEX(Mittelfeld!$D$2:$D$201,ROW(A80)*2-1)</f>
        <v>Amir Abrashi</v>
      </c>
      <c r="D179" t="s">
        <v>1118</v>
      </c>
      <c r="E179" t="str">
        <f>INDEX(Mittelfeld!$D$2:$D$201,ROW(A80)*2)</f>
        <v>Defensives Mittelfeld</v>
      </c>
      <c r="F179">
        <f>INDEX(Mittelfeld!$F$2:$F$201,ROW(A80)*2-1)</f>
        <v>27</v>
      </c>
      <c r="G179" s="5">
        <f>LEFT(INDEX(Mittelfeld!$H$2:$H$201,ROW(A80)*2-1),4)*1</f>
        <v>2.5</v>
      </c>
      <c r="H179" s="5">
        <f>LEFT(INDEX(Mittelfeld!$J$2:$J$201,ROW(A80)*2-1),4)*1</f>
        <v>2.5</v>
      </c>
      <c r="I179" s="5">
        <f>VLOOKUP(Q179,whoscored!$E$2:$Q$500,4,FALSE)</f>
        <v>1</v>
      </c>
      <c r="J179" s="5">
        <f>VLOOKUP(Q179,whoscored!$E$2:$Q$500,5,FALSE)</f>
        <v>0</v>
      </c>
      <c r="K179" s="5">
        <f>VLOOKUP(Q179,whoscored!$E$2:$Q$500,6,FALSE)</f>
        <v>3</v>
      </c>
      <c r="L179" s="5">
        <f>VLOOKUP(Q179,whoscored!$E$2:$Q$500,7,FALSE)</f>
        <v>0</v>
      </c>
      <c r="M179" s="5">
        <f>VLOOKUP(Q179,whoscored!$E$2:$Q$500,8,FALSE)</f>
        <v>0.5</v>
      </c>
      <c r="N179" s="5">
        <f>VLOOKUP(Q179,whoscored!$E$2:$Q$500,9,FALSE)</f>
        <v>77</v>
      </c>
      <c r="O179" s="5">
        <f>VLOOKUP(Q179,whoscored!$E$2:$Q$500,10,FALSE)</f>
        <v>1.6</v>
      </c>
      <c r="P179" s="5">
        <f>VLOOKUP(Q179,whoscored!$E$2:$Q$500,12,FALSE)</f>
        <v>6.6</v>
      </c>
      <c r="Q179" t="s">
        <v>309</v>
      </c>
    </row>
    <row r="180" spans="2:17" x14ac:dyDescent="0.25">
      <c r="B180">
        <v>81</v>
      </c>
      <c r="C180" s="7" t="str">
        <f>INDEX(Mittelfeld!$D$2:$D$201,ROW(A81)*2-1)</f>
        <v>Steven Zuber</v>
      </c>
      <c r="D180" t="s">
        <v>1118</v>
      </c>
      <c r="E180" t="str">
        <f>INDEX(Mittelfeld!$D$2:$D$201,ROW(A81)*2)</f>
        <v>Linkes Mittelfeld</v>
      </c>
      <c r="F180">
        <f>INDEX(Mittelfeld!$F$2:$F$201,ROW(A81)*2-1)</f>
        <v>25</v>
      </c>
      <c r="G180" s="5">
        <f>LEFT(INDEX(Mittelfeld!$H$2:$H$201,ROW(A81)*2-1),4)*1</f>
        <v>3.2</v>
      </c>
      <c r="H180" s="5">
        <f>LEFT(INDEX(Mittelfeld!$J$2:$J$201,ROW(A81)*2-1),4)*1</f>
        <v>2.5</v>
      </c>
      <c r="I180" s="5">
        <f>VLOOKUP(Q180,whoscored!$E$2:$Q$500,4,FALSE)</f>
        <v>4</v>
      </c>
      <c r="J180" s="5">
        <f>VLOOKUP(Q180,whoscored!$E$2:$Q$500,5,FALSE)</f>
        <v>4</v>
      </c>
      <c r="K180" s="5">
        <f>VLOOKUP(Q180,whoscored!$E$2:$Q$500,6,FALSE)</f>
        <v>1</v>
      </c>
      <c r="L180" s="5">
        <f>VLOOKUP(Q180,whoscored!$E$2:$Q$500,7,FALSE)</f>
        <v>0</v>
      </c>
      <c r="M180" s="5">
        <f>VLOOKUP(Q180,whoscored!$E$2:$Q$500,8,FALSE)</f>
        <v>1.5</v>
      </c>
      <c r="N180" s="5">
        <f>VLOOKUP(Q180,whoscored!$E$2:$Q$500,9,FALSE)</f>
        <v>81</v>
      </c>
      <c r="O180" s="5">
        <f>VLOOKUP(Q180,whoscored!$E$2:$Q$500,10,FALSE)</f>
        <v>0.3</v>
      </c>
      <c r="P180" s="5">
        <f>VLOOKUP(Q180,whoscored!$E$2:$Q$500,12,FALSE)</f>
        <v>7.21</v>
      </c>
      <c r="Q180" t="s">
        <v>310</v>
      </c>
    </row>
    <row r="181" spans="2:17" x14ac:dyDescent="0.25">
      <c r="B181">
        <v>82</v>
      </c>
      <c r="C181" s="7" t="str">
        <f>INDEX(Mittelfeld!$D$2:$D$201,ROW(A82)*2-1)</f>
        <v>Robin Quaison</v>
      </c>
      <c r="D181" t="s">
        <v>1118</v>
      </c>
      <c r="E181" t="str">
        <f>INDEX(Mittelfeld!$D$2:$D$201,ROW(A82)*2)</f>
        <v>Offensives Mittelfeld</v>
      </c>
      <c r="F181">
        <f>INDEX(Mittelfeld!$F$2:$F$201,ROW(A82)*2-1)</f>
        <v>23</v>
      </c>
      <c r="G181" s="5">
        <f>LEFT(INDEX(Mittelfeld!$H$2:$H$201,ROW(A82)*2-1),4)*1</f>
        <v>2.5</v>
      </c>
      <c r="H181" s="5">
        <f>LEFT(INDEX(Mittelfeld!$J$2:$J$201,ROW(A82)*2-1),4)*1</f>
        <v>2.5</v>
      </c>
      <c r="I181" s="5">
        <f>VLOOKUP(Q181,whoscored!$E$2:$Q$500,4,FALSE)</f>
        <v>1</v>
      </c>
      <c r="J181" s="5">
        <f>VLOOKUP(Q181,whoscored!$E$2:$Q$500,5,FALSE)</f>
        <v>0</v>
      </c>
      <c r="K181" s="5">
        <f>VLOOKUP(Q181,whoscored!$E$2:$Q$500,6,FALSE)</f>
        <v>0</v>
      </c>
      <c r="L181" s="5">
        <f>VLOOKUP(Q181,whoscored!$E$2:$Q$500,7,FALSE)</f>
        <v>0</v>
      </c>
      <c r="M181" s="5">
        <f>VLOOKUP(Q181,whoscored!$E$2:$Q$500,8,FALSE)</f>
        <v>0.4</v>
      </c>
      <c r="N181" s="5">
        <f>VLOOKUP(Q181,whoscored!$E$2:$Q$500,9,FALSE)</f>
        <v>59.8</v>
      </c>
      <c r="O181" s="5">
        <f>VLOOKUP(Q181,whoscored!$E$2:$Q$500,10,FALSE)</f>
        <v>0.6</v>
      </c>
      <c r="P181" s="5">
        <f>VLOOKUP(Q181,whoscored!$E$2:$Q$500,12,FALSE)</f>
        <v>6.31</v>
      </c>
      <c r="Q181" t="s">
        <v>312</v>
      </c>
    </row>
    <row r="182" spans="2:17" x14ac:dyDescent="0.25">
      <c r="B182">
        <v>83</v>
      </c>
      <c r="C182" s="7" t="str">
        <f>INDEX(Mittelfeld!$D$2:$D$201,ROW(A83)*2-1)</f>
        <v>Daniel Baier</v>
      </c>
      <c r="D182" t="s">
        <v>1118</v>
      </c>
      <c r="E182" t="str">
        <f>INDEX(Mittelfeld!$D$2:$D$201,ROW(A83)*2)</f>
        <v>Defensives Mittelfeld</v>
      </c>
      <c r="F182">
        <f>INDEX(Mittelfeld!$F$2:$F$201,ROW(A83)*2-1)</f>
        <v>32</v>
      </c>
      <c r="G182" s="5">
        <f>LEFT(INDEX(Mittelfeld!$H$2:$H$201,ROW(A83)*2-1),4)*1</f>
        <v>3.5</v>
      </c>
      <c r="H182" s="5">
        <f>LEFT(INDEX(Mittelfeld!$J$2:$J$201,ROW(A83)*2-1),4)*1</f>
        <v>2</v>
      </c>
      <c r="I182" s="5">
        <f>VLOOKUP(Q182,whoscored!$E$2:$Q$500,4,FALSE)</f>
        <v>1</v>
      </c>
      <c r="J182" s="5">
        <f>VLOOKUP(Q182,whoscored!$E$2:$Q$500,5,FALSE)</f>
        <v>3</v>
      </c>
      <c r="K182" s="5">
        <f>VLOOKUP(Q182,whoscored!$E$2:$Q$500,6,FALSE)</f>
        <v>4</v>
      </c>
      <c r="L182" s="5">
        <f>VLOOKUP(Q182,whoscored!$E$2:$Q$500,7,FALSE)</f>
        <v>0</v>
      </c>
      <c r="M182" s="5">
        <f>VLOOKUP(Q182,whoscored!$E$2:$Q$500,8,FALSE)</f>
        <v>0.9</v>
      </c>
      <c r="N182" s="5">
        <f>VLOOKUP(Q182,whoscored!$E$2:$Q$500,9,FALSE)</f>
        <v>73.3</v>
      </c>
      <c r="O182" s="5">
        <f>VLOOKUP(Q182,whoscored!$E$2:$Q$500,10,FALSE)</f>
        <v>1.3</v>
      </c>
      <c r="P182" s="5">
        <f>VLOOKUP(Q182,whoscored!$E$2:$Q$500,12,FALSE)</f>
        <v>7.07</v>
      </c>
      <c r="Q182" t="s">
        <v>313</v>
      </c>
    </row>
    <row r="183" spans="2:17" x14ac:dyDescent="0.25">
      <c r="B183">
        <v>84</v>
      </c>
      <c r="C183" s="7" t="str">
        <f>INDEX(Mittelfeld!$D$2:$D$201,ROW(A84)*2-1)</f>
        <v>Mike Frantz</v>
      </c>
      <c r="D183" t="s">
        <v>1118</v>
      </c>
      <c r="E183" t="str">
        <f>INDEX(Mittelfeld!$D$2:$D$201,ROW(A84)*2)</f>
        <v>Zentrales Mittelfeld</v>
      </c>
      <c r="F183">
        <f>INDEX(Mittelfeld!$F$2:$F$201,ROW(A84)*2-1)</f>
        <v>30</v>
      </c>
      <c r="G183" s="5">
        <f>LEFT(INDEX(Mittelfeld!$H$2:$H$201,ROW(A84)*2-1),4)*1</f>
        <v>2.5</v>
      </c>
      <c r="H183" s="5">
        <f>LEFT(INDEX(Mittelfeld!$J$2:$J$201,ROW(A84)*2-1),4)*1</f>
        <v>2</v>
      </c>
      <c r="I183" s="5">
        <f>VLOOKUP(Q183,whoscored!$E$2:$Q$500,4,FALSE)</f>
        <v>0</v>
      </c>
      <c r="J183" s="5">
        <f>VLOOKUP(Q183,whoscored!$E$2:$Q$500,5,FALSE)</f>
        <v>1</v>
      </c>
      <c r="K183" s="5">
        <f>VLOOKUP(Q183,whoscored!$E$2:$Q$500,6,FALSE)</f>
        <v>2</v>
      </c>
      <c r="L183" s="5">
        <f>VLOOKUP(Q183,whoscored!$E$2:$Q$500,7,FALSE)</f>
        <v>0</v>
      </c>
      <c r="M183" s="5">
        <f>VLOOKUP(Q183,whoscored!$E$2:$Q$500,8,FALSE)</f>
        <v>0.8</v>
      </c>
      <c r="N183" s="5">
        <f>VLOOKUP(Q183,whoscored!$E$2:$Q$500,9,FALSE)</f>
        <v>74.5</v>
      </c>
      <c r="O183" s="5">
        <f>VLOOKUP(Q183,whoscored!$E$2:$Q$500,10,FALSE)</f>
        <v>2.2999999999999998</v>
      </c>
      <c r="P183" s="5">
        <f>VLOOKUP(Q183,whoscored!$E$2:$Q$500,12,FALSE)</f>
        <v>6.74</v>
      </c>
      <c r="Q183" t="s">
        <v>314</v>
      </c>
    </row>
    <row r="184" spans="2:17" x14ac:dyDescent="0.25">
      <c r="B184">
        <v>85</v>
      </c>
      <c r="C184" s="7" t="str">
        <f>INDEX(Mittelfeld!$D$2:$D$201,ROW(A85)*2-1)</f>
        <v>Makoto Hasebe</v>
      </c>
      <c r="D184" t="s">
        <v>1118</v>
      </c>
      <c r="E184" t="str">
        <f>INDEX(Mittelfeld!$D$2:$D$201,ROW(A85)*2)</f>
        <v>Defensives Mittelfeld</v>
      </c>
      <c r="F184">
        <f>INDEX(Mittelfeld!$F$2:$F$201,ROW(A85)*2-1)</f>
        <v>33</v>
      </c>
      <c r="G184" s="5">
        <f>LEFT(INDEX(Mittelfeld!$H$2:$H$201,ROW(A85)*2-1),4)*1</f>
        <v>5</v>
      </c>
      <c r="H184" s="5">
        <f>LEFT(INDEX(Mittelfeld!$J$2:$J$201,ROW(A85)*2-1),4)*1</f>
        <v>2</v>
      </c>
      <c r="I184" s="5">
        <f>VLOOKUP(Q184,whoscored!$E$2:$Q$500,4,FALSE)</f>
        <v>1</v>
      </c>
      <c r="J184" s="5">
        <f>VLOOKUP(Q184,whoscored!$E$2:$Q$500,5,FALSE)</f>
        <v>1</v>
      </c>
      <c r="K184" s="5">
        <f>VLOOKUP(Q184,whoscored!$E$2:$Q$500,6,FALSE)</f>
        <v>2</v>
      </c>
      <c r="L184" s="5">
        <f>VLOOKUP(Q184,whoscored!$E$2:$Q$500,7,FALSE)</f>
        <v>0</v>
      </c>
      <c r="M184" s="5">
        <f>VLOOKUP(Q184,whoscored!$E$2:$Q$500,8,FALSE)</f>
        <v>0.4</v>
      </c>
      <c r="N184" s="5">
        <f>VLOOKUP(Q184,whoscored!$E$2:$Q$500,9,FALSE)</f>
        <v>82.3</v>
      </c>
      <c r="O184" s="5">
        <f>VLOOKUP(Q184,whoscored!$E$2:$Q$500,10,FALSE)</f>
        <v>1.8</v>
      </c>
      <c r="P184" s="5">
        <f>VLOOKUP(Q184,whoscored!$E$2:$Q$500,12,FALSE)</f>
        <v>6.97</v>
      </c>
      <c r="Q184" t="s">
        <v>315</v>
      </c>
    </row>
    <row r="185" spans="2:17" x14ac:dyDescent="0.25">
      <c r="B185">
        <v>86</v>
      </c>
      <c r="C185" s="7" t="str">
        <f>INDEX(Mittelfeld!$D$2:$D$201,ROW(A86)*2-1)</f>
        <v>Alfredo Morales</v>
      </c>
      <c r="D185" t="s">
        <v>1118</v>
      </c>
      <c r="E185" t="str">
        <f>INDEX(Mittelfeld!$D$2:$D$201,ROW(A86)*2)</f>
        <v>Zentrales Mittelfeld</v>
      </c>
      <c r="F185">
        <f>INDEX(Mittelfeld!$F$2:$F$201,ROW(A86)*2-1)</f>
        <v>27</v>
      </c>
      <c r="G185" s="5">
        <f>LEFT(INDEX(Mittelfeld!$H$2:$H$201,ROW(A86)*2-1),4)*1</f>
        <v>2</v>
      </c>
      <c r="H185" s="5">
        <f>LEFT(INDEX(Mittelfeld!$J$2:$J$201,ROW(A86)*2-1),4)*1</f>
        <v>2</v>
      </c>
      <c r="I185" s="5">
        <f>VLOOKUP(Q185,whoscored!$E$2:$Q$500,4,FALSE)</f>
        <v>1</v>
      </c>
      <c r="J185" s="5">
        <f>VLOOKUP(Q185,whoscored!$E$2:$Q$500,5,FALSE)</f>
        <v>0</v>
      </c>
      <c r="K185" s="5">
        <f>VLOOKUP(Q185,whoscored!$E$2:$Q$500,6,FALSE)</f>
        <v>4</v>
      </c>
      <c r="L185" s="5">
        <f>VLOOKUP(Q185,whoscored!$E$2:$Q$500,7,FALSE)</f>
        <v>1</v>
      </c>
      <c r="M185" s="5">
        <f>VLOOKUP(Q185,whoscored!$E$2:$Q$500,8,FALSE)</f>
        <v>1</v>
      </c>
      <c r="N185" s="5">
        <f>VLOOKUP(Q185,whoscored!$E$2:$Q$500,9,FALSE)</f>
        <v>64.2</v>
      </c>
      <c r="O185" s="5">
        <f>VLOOKUP(Q185,whoscored!$E$2:$Q$500,10,FALSE)</f>
        <v>2.8</v>
      </c>
      <c r="P185" s="5">
        <f>VLOOKUP(Q185,whoscored!$E$2:$Q$500,12,FALSE)</f>
        <v>6.64</v>
      </c>
      <c r="Q185" t="s">
        <v>316</v>
      </c>
    </row>
    <row r="186" spans="2:17" x14ac:dyDescent="0.25">
      <c r="B186">
        <v>87</v>
      </c>
      <c r="C186" s="7" t="str">
        <f>INDEX(Mittelfeld!$D$2:$D$201,ROW(A87)*2-1)</f>
        <v>Jérôme Gondorf</v>
      </c>
      <c r="D186" t="s">
        <v>1118</v>
      </c>
      <c r="E186" t="str">
        <f>INDEX(Mittelfeld!$D$2:$D$201,ROW(A87)*2)</f>
        <v>Zentrales Mittelfeld</v>
      </c>
      <c r="F186">
        <f>INDEX(Mittelfeld!$F$2:$F$201,ROW(A87)*2-1)</f>
        <v>28</v>
      </c>
      <c r="G186" s="5">
        <f>LEFT(INDEX(Mittelfeld!$H$2:$H$201,ROW(A87)*2-1),4)*1</f>
        <v>2</v>
      </c>
      <c r="H186" s="5">
        <f>LEFT(INDEX(Mittelfeld!$J$2:$J$201,ROW(A87)*2-1),4)*1</f>
        <v>2</v>
      </c>
      <c r="I186" s="5">
        <f>VLOOKUP(Q186,whoscored!$E$2:$Q$500,4,FALSE)</f>
        <v>3</v>
      </c>
      <c r="J186" s="5">
        <f>VLOOKUP(Q186,whoscored!$E$2:$Q$500,5,FALSE)</f>
        <v>4</v>
      </c>
      <c r="K186" s="5">
        <f>VLOOKUP(Q186,whoscored!$E$2:$Q$500,6,FALSE)</f>
        <v>7</v>
      </c>
      <c r="L186" s="5">
        <f>VLOOKUP(Q186,whoscored!$E$2:$Q$500,7,FALSE)</f>
        <v>0</v>
      </c>
      <c r="M186" s="5">
        <f>VLOOKUP(Q186,whoscored!$E$2:$Q$500,8,FALSE)</f>
        <v>1.1000000000000001</v>
      </c>
      <c r="N186" s="5">
        <f>VLOOKUP(Q186,whoscored!$E$2:$Q$500,9,FALSE)</f>
        <v>64</v>
      </c>
      <c r="O186" s="5">
        <f>VLOOKUP(Q186,whoscored!$E$2:$Q$500,10,FALSE)</f>
        <v>2.7</v>
      </c>
      <c r="P186" s="5">
        <f>VLOOKUP(Q186,whoscored!$E$2:$Q$500,12,FALSE)</f>
        <v>7.04</v>
      </c>
      <c r="Q186" t="s">
        <v>317</v>
      </c>
    </row>
    <row r="187" spans="2:17" x14ac:dyDescent="0.25">
      <c r="B187">
        <v>88</v>
      </c>
      <c r="C187" s="7" t="str">
        <f>INDEX(Mittelfeld!$D$2:$D$201,ROW(A88)*2-1)</f>
        <v>Paul Seguin</v>
      </c>
      <c r="D187" t="s">
        <v>1118</v>
      </c>
      <c r="E187" t="str">
        <f>INDEX(Mittelfeld!$D$2:$D$201,ROW(A88)*2)</f>
        <v>Defensives Mittelfeld</v>
      </c>
      <c r="F187">
        <f>INDEX(Mittelfeld!$F$2:$F$201,ROW(A88)*2-1)</f>
        <v>22</v>
      </c>
      <c r="G187" s="5">
        <f>LEFT(INDEX(Mittelfeld!$H$2:$H$201,ROW(A88)*2-1),4)*1</f>
        <v>2</v>
      </c>
      <c r="H187" s="5">
        <f>LEFT(INDEX(Mittelfeld!$J$2:$J$201,ROW(A88)*2-1),4)*1</f>
        <v>2</v>
      </c>
      <c r="I187" s="5">
        <f>VLOOKUP(Q187,whoscored!$E$2:$Q$500,4,FALSE)</f>
        <v>1</v>
      </c>
      <c r="J187" s="5">
        <f>VLOOKUP(Q187,whoscored!$E$2:$Q$500,5,FALSE)</f>
        <v>1</v>
      </c>
      <c r="K187" s="5">
        <f>VLOOKUP(Q187,whoscored!$E$2:$Q$500,6,FALSE)</f>
        <v>3</v>
      </c>
      <c r="L187" s="5">
        <f>VLOOKUP(Q187,whoscored!$E$2:$Q$500,7,FALSE)</f>
        <v>1</v>
      </c>
      <c r="M187" s="5">
        <f>VLOOKUP(Q187,whoscored!$E$2:$Q$500,8,FALSE)</f>
        <v>0.5</v>
      </c>
      <c r="N187" s="5">
        <f>VLOOKUP(Q187,whoscored!$E$2:$Q$500,9,FALSE)</f>
        <v>84.1</v>
      </c>
      <c r="O187" s="5">
        <f>VLOOKUP(Q187,whoscored!$E$2:$Q$500,10,FALSE)</f>
        <v>1</v>
      </c>
      <c r="P187" s="5">
        <f>VLOOKUP(Q187,whoscored!$E$2:$Q$500,12,FALSE)</f>
        <v>6.48</v>
      </c>
      <c r="Q187" t="s">
        <v>318</v>
      </c>
    </row>
    <row r="188" spans="2:17" x14ac:dyDescent="0.25">
      <c r="B188">
        <v>89</v>
      </c>
      <c r="C188" s="7" t="str">
        <f>INDEX(Mittelfeld!$D$2:$D$201,ROW(A89)*2-1)</f>
        <v>Mijat Gacinovic</v>
      </c>
      <c r="D188" t="s">
        <v>1118</v>
      </c>
      <c r="E188" t="str">
        <f>INDEX(Mittelfeld!$D$2:$D$201,ROW(A89)*2)</f>
        <v>Linkes Mittelfeld</v>
      </c>
      <c r="F188">
        <f>INDEX(Mittelfeld!$F$2:$F$201,ROW(A89)*2-1)</f>
        <v>22</v>
      </c>
      <c r="G188" s="5">
        <f>LEFT(INDEX(Mittelfeld!$H$2:$H$201,ROW(A89)*2-1),4)*1</f>
        <v>2</v>
      </c>
      <c r="H188" s="5">
        <f>LEFT(INDEX(Mittelfeld!$J$2:$J$201,ROW(A89)*2-1),4)*1</f>
        <v>2</v>
      </c>
      <c r="I188" s="5">
        <f>VLOOKUP(Q188,whoscored!$E$2:$Q$500,4,FALSE)</f>
        <v>2</v>
      </c>
      <c r="J188" s="5">
        <f>VLOOKUP(Q188,whoscored!$E$2:$Q$500,5,FALSE)</f>
        <v>0</v>
      </c>
      <c r="K188" s="5">
        <f>VLOOKUP(Q188,whoscored!$E$2:$Q$500,6,FALSE)</f>
        <v>9</v>
      </c>
      <c r="L188" s="5">
        <f>VLOOKUP(Q188,whoscored!$E$2:$Q$500,7,FALSE)</f>
        <v>0</v>
      </c>
      <c r="M188" s="5">
        <f>VLOOKUP(Q188,whoscored!$E$2:$Q$500,8,FALSE)</f>
        <v>1</v>
      </c>
      <c r="N188" s="5">
        <f>VLOOKUP(Q188,whoscored!$E$2:$Q$500,9,FALSE)</f>
        <v>70.900000000000006</v>
      </c>
      <c r="O188" s="5">
        <f>VLOOKUP(Q188,whoscored!$E$2:$Q$500,10,FALSE)</f>
        <v>1.1000000000000001</v>
      </c>
      <c r="P188" s="5">
        <f>VLOOKUP(Q188,whoscored!$E$2:$Q$500,12,FALSE)</f>
        <v>6.78</v>
      </c>
      <c r="Q188" t="s">
        <v>319</v>
      </c>
    </row>
    <row r="189" spans="2:17" x14ac:dyDescent="0.25">
      <c r="B189">
        <v>90</v>
      </c>
      <c r="C189" s="7" t="str">
        <f>INDEX(Mittelfeld!$D$2:$D$201,ROW(A90)*2-1)</f>
        <v>Gideon Jung</v>
      </c>
      <c r="D189" t="s">
        <v>1118</v>
      </c>
      <c r="E189" t="str">
        <f>INDEX(Mittelfeld!$D$2:$D$201,ROW(A90)*2)</f>
        <v>Defensives Mittelfeld</v>
      </c>
      <c r="F189">
        <f>INDEX(Mittelfeld!$F$2:$F$201,ROW(A90)*2-1)</f>
        <v>22</v>
      </c>
      <c r="G189" s="5">
        <f>LEFT(INDEX(Mittelfeld!$H$2:$H$201,ROW(A90)*2-1),4)*1</f>
        <v>2</v>
      </c>
      <c r="H189" s="5">
        <f>LEFT(INDEX(Mittelfeld!$J$2:$J$201,ROW(A90)*2-1),4)*1</f>
        <v>2</v>
      </c>
      <c r="I189" s="5">
        <f>VLOOKUP(Q189,whoscored!$E$2:$Q$500,4,FALSE)</f>
        <v>0</v>
      </c>
      <c r="J189" s="5">
        <f>VLOOKUP(Q189,whoscored!$E$2:$Q$500,5,FALSE)</f>
        <v>0</v>
      </c>
      <c r="K189" s="5">
        <f>VLOOKUP(Q189,whoscored!$E$2:$Q$500,6,FALSE)</f>
        <v>3</v>
      </c>
      <c r="L189" s="5">
        <f>VLOOKUP(Q189,whoscored!$E$2:$Q$500,7,FALSE)</f>
        <v>0</v>
      </c>
      <c r="M189" s="5">
        <f>VLOOKUP(Q189,whoscored!$E$2:$Q$500,8,FALSE)</f>
        <v>0.4</v>
      </c>
      <c r="N189" s="5">
        <f>VLOOKUP(Q189,whoscored!$E$2:$Q$500,9,FALSE)</f>
        <v>69.599999999999994</v>
      </c>
      <c r="O189" s="5">
        <f>VLOOKUP(Q189,whoscored!$E$2:$Q$500,10,FALSE)</f>
        <v>2.1</v>
      </c>
      <c r="P189" s="5">
        <f>VLOOKUP(Q189,whoscored!$E$2:$Q$500,12,FALSE)</f>
        <v>6.65</v>
      </c>
      <c r="Q189" t="s">
        <v>320</v>
      </c>
    </row>
    <row r="190" spans="2:17" x14ac:dyDescent="0.25">
      <c r="B190">
        <v>91</v>
      </c>
      <c r="C190" s="7" t="str">
        <f>INDEX(Mittelfeld!$D$2:$D$201,ROW(A91)*2-1)</f>
        <v>Pirmin Schwegler</v>
      </c>
      <c r="D190" t="s">
        <v>1118</v>
      </c>
      <c r="E190" t="str">
        <f>INDEX(Mittelfeld!$D$2:$D$201,ROW(A91)*2)</f>
        <v>Defensives Mittelfeld</v>
      </c>
      <c r="F190">
        <f>INDEX(Mittelfeld!$F$2:$F$201,ROW(A91)*2-1)</f>
        <v>30</v>
      </c>
      <c r="G190" s="5">
        <f>LEFT(INDEX(Mittelfeld!$H$2:$H$201,ROW(A91)*2-1),4)*1</f>
        <v>6</v>
      </c>
      <c r="H190" s="5">
        <f>LEFT(INDEX(Mittelfeld!$J$2:$J$201,ROW(A91)*2-1),4)*1</f>
        <v>1.75</v>
      </c>
      <c r="I190" s="5">
        <f>VLOOKUP(Q190,whoscored!$E$2:$Q$500,4,FALSE)</f>
        <v>0</v>
      </c>
      <c r="J190" s="5">
        <f>VLOOKUP(Q190,whoscored!$E$2:$Q$500,5,FALSE)</f>
        <v>1</v>
      </c>
      <c r="K190" s="5">
        <f>VLOOKUP(Q190,whoscored!$E$2:$Q$500,6,FALSE)</f>
        <v>1</v>
      </c>
      <c r="L190" s="5">
        <f>VLOOKUP(Q190,whoscored!$E$2:$Q$500,7,FALSE)</f>
        <v>0</v>
      </c>
      <c r="M190" s="5">
        <f>VLOOKUP(Q190,whoscored!$E$2:$Q$500,8,FALSE)</f>
        <v>0.3</v>
      </c>
      <c r="N190" s="5">
        <f>VLOOKUP(Q190,whoscored!$E$2:$Q$500,9,FALSE)</f>
        <v>81</v>
      </c>
      <c r="O190" s="5">
        <f>VLOOKUP(Q190,whoscored!$E$2:$Q$500,10,FALSE)</f>
        <v>1.9</v>
      </c>
      <c r="P190" s="5">
        <f>VLOOKUP(Q190,whoscored!$E$2:$Q$500,12,FALSE)</f>
        <v>6.46</v>
      </c>
      <c r="Q190" t="s">
        <v>321</v>
      </c>
    </row>
    <row r="191" spans="2:17" x14ac:dyDescent="0.25">
      <c r="B191">
        <v>92</v>
      </c>
      <c r="C191" s="7" t="str">
        <f>INDEX(Mittelfeld!$D$2:$D$201,ROW(A92)*2-1)</f>
        <v>Max Christiansen</v>
      </c>
      <c r="D191" t="s">
        <v>1118</v>
      </c>
      <c r="E191" t="str">
        <f>INDEX(Mittelfeld!$D$2:$D$201,ROW(A92)*2)</f>
        <v>Defensives Mittelfeld</v>
      </c>
      <c r="F191">
        <f>INDEX(Mittelfeld!$F$2:$F$201,ROW(A92)*2-1)</f>
        <v>20</v>
      </c>
      <c r="G191" s="5">
        <f>LEFT(INDEX(Mittelfeld!$H$2:$H$201,ROW(A92)*2-1),4)*1</f>
        <v>2.5</v>
      </c>
      <c r="H191" s="5">
        <f>LEFT(INDEX(Mittelfeld!$J$2:$J$201,ROW(A92)*2-1),4)*1</f>
        <v>1.75</v>
      </c>
      <c r="I191" s="5">
        <f>VLOOKUP(Q191,whoscored!$E$2:$Q$500,4,FALSE)</f>
        <v>0</v>
      </c>
      <c r="J191" s="5">
        <f>VLOOKUP(Q191,whoscored!$E$2:$Q$500,5,FALSE)</f>
        <v>0</v>
      </c>
      <c r="K191" s="5">
        <f>VLOOKUP(Q191,whoscored!$E$2:$Q$500,6,FALSE)</f>
        <v>1</v>
      </c>
      <c r="L191" s="5">
        <f>VLOOKUP(Q191,whoscored!$E$2:$Q$500,7,FALSE)</f>
        <v>1</v>
      </c>
      <c r="M191" s="5">
        <f>VLOOKUP(Q191,whoscored!$E$2:$Q$500,8,FALSE)</f>
        <v>0.1</v>
      </c>
      <c r="N191" s="5">
        <f>VLOOKUP(Q191,whoscored!$E$2:$Q$500,9,FALSE)</f>
        <v>76.7</v>
      </c>
      <c r="O191" s="5">
        <f>VLOOKUP(Q191,whoscored!$E$2:$Q$500,10,FALSE)</f>
        <v>1.1000000000000001</v>
      </c>
      <c r="P191" s="5">
        <f>VLOOKUP(Q191,whoscored!$E$2:$Q$500,12,FALSE)</f>
        <v>6.2</v>
      </c>
      <c r="Q191" t="s">
        <v>322</v>
      </c>
    </row>
    <row r="192" spans="2:17" x14ac:dyDescent="0.25">
      <c r="B192">
        <v>93</v>
      </c>
      <c r="C192" s="7" t="str">
        <f>INDEX(Mittelfeld!$D$2:$D$201,ROW(A93)*2-1)</f>
        <v>Aaron Hunt</v>
      </c>
      <c r="D192" t="s">
        <v>1118</v>
      </c>
      <c r="E192" t="str">
        <f>INDEX(Mittelfeld!$D$2:$D$201,ROW(A93)*2)</f>
        <v>Offensives Mittelfeld</v>
      </c>
      <c r="F192">
        <f>INDEX(Mittelfeld!$F$2:$F$201,ROW(A93)*2-1)</f>
        <v>30</v>
      </c>
      <c r="G192" s="5">
        <f>LEFT(INDEX(Mittelfeld!$H$2:$H$201,ROW(A93)*2-1),4)*1</f>
        <v>7</v>
      </c>
      <c r="H192" s="5">
        <f>LEFT(INDEX(Mittelfeld!$J$2:$J$201,ROW(A93)*2-1),4)*1</f>
        <v>1.5</v>
      </c>
      <c r="I192" s="5">
        <f>VLOOKUP(Q192,whoscored!$E$2:$Q$500,4,FALSE)</f>
        <v>4</v>
      </c>
      <c r="J192" s="5">
        <f>VLOOKUP(Q192,whoscored!$E$2:$Q$500,5,FALSE)</f>
        <v>2</v>
      </c>
      <c r="K192" s="5">
        <f>VLOOKUP(Q192,whoscored!$E$2:$Q$500,6,FALSE)</f>
        <v>3</v>
      </c>
      <c r="L192" s="5">
        <f>VLOOKUP(Q192,whoscored!$E$2:$Q$500,7,FALSE)</f>
        <v>0</v>
      </c>
      <c r="M192" s="5">
        <f>VLOOKUP(Q192,whoscored!$E$2:$Q$500,8,FALSE)</f>
        <v>0.6</v>
      </c>
      <c r="N192" s="5">
        <f>VLOOKUP(Q192,whoscored!$E$2:$Q$500,9,FALSE)</f>
        <v>73.599999999999994</v>
      </c>
      <c r="O192" s="5">
        <f>VLOOKUP(Q192,whoscored!$E$2:$Q$500,10,FALSE)</f>
        <v>0.6</v>
      </c>
      <c r="P192" s="5">
        <f>VLOOKUP(Q192,whoscored!$E$2:$Q$500,12,FALSE)</f>
        <v>6.65</v>
      </c>
      <c r="Q192" t="s">
        <v>323</v>
      </c>
    </row>
    <row r="193" spans="2:17" x14ac:dyDescent="0.25">
      <c r="B193">
        <v>95</v>
      </c>
      <c r="C193" s="7" t="str">
        <f>INDEX(Mittelfeld!$D$2:$D$201,ROW(A95)*2-1)</f>
        <v>Marcel Heller</v>
      </c>
      <c r="D193" t="s">
        <v>1118</v>
      </c>
      <c r="E193" t="str">
        <f>INDEX(Mittelfeld!$D$2:$D$201,ROW(A95)*2)</f>
        <v>Linkes Mittelfeld</v>
      </c>
      <c r="F193">
        <f>INDEX(Mittelfeld!$F$2:$F$201,ROW(A95)*2-1)</f>
        <v>31</v>
      </c>
      <c r="G193" s="5">
        <f>LEFT(INDEX(Mittelfeld!$H$2:$H$201,ROW(A95)*2-1),4)*1</f>
        <v>1.75</v>
      </c>
      <c r="H193" s="5">
        <f>LEFT(INDEX(Mittelfeld!$J$2:$J$201,ROW(A95)*2-1),4)*1</f>
        <v>1.5</v>
      </c>
      <c r="I193" s="5">
        <f>VLOOKUP(Q193,whoscored!$E$2:$Q$500,4,FALSE)</f>
        <v>2</v>
      </c>
      <c r="J193" s="5">
        <f>VLOOKUP(Q193,whoscored!$E$2:$Q$500,5,FALSE)</f>
        <v>3</v>
      </c>
      <c r="K193" s="5">
        <f>VLOOKUP(Q193,whoscored!$E$2:$Q$500,6,FALSE)</f>
        <v>2</v>
      </c>
      <c r="L193" s="5">
        <f>VLOOKUP(Q193,whoscored!$E$2:$Q$500,7,FALSE)</f>
        <v>0</v>
      </c>
      <c r="M193" s="5">
        <f>VLOOKUP(Q193,whoscored!$E$2:$Q$500,8,FALSE)</f>
        <v>1.2</v>
      </c>
      <c r="N193" s="5">
        <f>VLOOKUP(Q193,whoscored!$E$2:$Q$500,9,FALSE)</f>
        <v>65.400000000000006</v>
      </c>
      <c r="O193" s="5">
        <f>VLOOKUP(Q193,whoscored!$E$2:$Q$500,10,FALSE)</f>
        <v>0.3</v>
      </c>
      <c r="P193" s="5">
        <f>VLOOKUP(Q193,whoscored!$E$2:$Q$500,12,FALSE)</f>
        <v>6.41</v>
      </c>
      <c r="Q193" t="s">
        <v>325</v>
      </c>
    </row>
    <row r="194" spans="2:17" x14ac:dyDescent="0.25">
      <c r="B194">
        <v>96</v>
      </c>
      <c r="C194" s="7" t="str">
        <f>INDEX(Mittelfeld!$D$2:$D$201,ROW(A96)*2-1)</f>
        <v>Philipp Bargfrede</v>
      </c>
      <c r="D194" t="s">
        <v>1118</v>
      </c>
      <c r="E194" t="str">
        <f>INDEX(Mittelfeld!$D$2:$D$201,ROW(A96)*2)</f>
        <v>Defensives Mittelfeld</v>
      </c>
      <c r="F194">
        <f>INDEX(Mittelfeld!$F$2:$F$201,ROW(A96)*2-1)</f>
        <v>28</v>
      </c>
      <c r="G194" s="5">
        <f>LEFT(INDEX(Mittelfeld!$H$2:$H$201,ROW(A96)*2-1),4)*1</f>
        <v>5</v>
      </c>
      <c r="H194" s="5">
        <f>LEFT(INDEX(Mittelfeld!$J$2:$J$201,ROW(A96)*2-1),4)*1</f>
        <v>1.5</v>
      </c>
      <c r="I194" s="5">
        <f>VLOOKUP(Q194,whoscored!$E$2:$Q$500,4,FALSE)</f>
        <v>1</v>
      </c>
      <c r="J194" s="5">
        <f>VLOOKUP(Q194,whoscored!$E$2:$Q$500,5,FALSE)</f>
        <v>1</v>
      </c>
      <c r="K194" s="5">
        <f>VLOOKUP(Q194,whoscored!$E$2:$Q$500,6,FALSE)</f>
        <v>2</v>
      </c>
      <c r="L194" s="5">
        <f>VLOOKUP(Q194,whoscored!$E$2:$Q$500,7,FALSE)</f>
        <v>0</v>
      </c>
      <c r="M194" s="5">
        <f>VLOOKUP(Q194,whoscored!$E$2:$Q$500,8,FALSE)</f>
        <v>0.2</v>
      </c>
      <c r="N194" s="5">
        <f>VLOOKUP(Q194,whoscored!$E$2:$Q$500,9,FALSE)</f>
        <v>77.900000000000006</v>
      </c>
      <c r="O194" s="5">
        <f>VLOOKUP(Q194,whoscored!$E$2:$Q$500,10,FALSE)</f>
        <v>0.6</v>
      </c>
      <c r="P194" s="5">
        <f>VLOOKUP(Q194,whoscored!$E$2:$Q$500,12,FALSE)</f>
        <v>6.71</v>
      </c>
      <c r="Q194" t="s">
        <v>327</v>
      </c>
    </row>
    <row r="195" spans="2:17" x14ac:dyDescent="0.25">
      <c r="B195">
        <v>97</v>
      </c>
      <c r="C195" s="7" t="str">
        <f>INDEX(Mittelfeld!$D$2:$D$201,ROW(A97)*2-1)</f>
        <v>Almog Cohen</v>
      </c>
      <c r="D195" t="s">
        <v>1118</v>
      </c>
      <c r="E195" t="str">
        <f>INDEX(Mittelfeld!$D$2:$D$201,ROW(A97)*2)</f>
        <v>Defensives Mittelfeld</v>
      </c>
      <c r="F195">
        <f>INDEX(Mittelfeld!$F$2:$F$201,ROW(A97)*2-1)</f>
        <v>28</v>
      </c>
      <c r="G195" s="5">
        <f>LEFT(INDEX(Mittelfeld!$H$2:$H$201,ROW(A97)*2-1),4)*1</f>
        <v>3</v>
      </c>
      <c r="H195" s="5">
        <f>LEFT(INDEX(Mittelfeld!$J$2:$J$201,ROW(A97)*2-1),4)*1</f>
        <v>1.5</v>
      </c>
      <c r="I195" s="5">
        <f>VLOOKUP(Q195,whoscored!$E$2:$Q$500,4,FALSE)</f>
        <v>7</v>
      </c>
      <c r="J195" s="5">
        <f>VLOOKUP(Q195,whoscored!$E$2:$Q$500,5,FALSE)</f>
        <v>1</v>
      </c>
      <c r="K195" s="5">
        <f>VLOOKUP(Q195,whoscored!$E$2:$Q$500,6,FALSE)</f>
        <v>2</v>
      </c>
      <c r="L195" s="5">
        <f>VLOOKUP(Q195,whoscored!$E$2:$Q$500,7,FALSE)</f>
        <v>0</v>
      </c>
      <c r="M195" s="5">
        <f>VLOOKUP(Q195,whoscored!$E$2:$Q$500,8,FALSE)</f>
        <v>1.9</v>
      </c>
      <c r="N195" s="5">
        <f>VLOOKUP(Q195,whoscored!$E$2:$Q$500,9,FALSE)</f>
        <v>73.3</v>
      </c>
      <c r="O195" s="5">
        <f>VLOOKUP(Q195,whoscored!$E$2:$Q$500,10,FALSE)</f>
        <v>1.5</v>
      </c>
      <c r="P195" s="5">
        <f>VLOOKUP(Q195,whoscored!$E$2:$Q$500,12,FALSE)</f>
        <v>6.91</v>
      </c>
      <c r="Q195" t="s">
        <v>328</v>
      </c>
    </row>
    <row r="196" spans="2:17" x14ac:dyDescent="0.25">
      <c r="B196">
        <v>98</v>
      </c>
      <c r="C196" s="7" t="str">
        <f>INDEX(Mittelfeld!$D$2:$D$201,ROW(A98)*2-1)</f>
        <v>Sambou Yatabaré</v>
      </c>
      <c r="D196" t="s">
        <v>1118</v>
      </c>
      <c r="E196" t="str">
        <f>INDEX(Mittelfeld!$D$2:$D$201,ROW(A98)*2)</f>
        <v>Zentrales Mittelfeld</v>
      </c>
      <c r="F196">
        <f>INDEX(Mittelfeld!$F$2:$F$201,ROW(A98)*2-1)</f>
        <v>28</v>
      </c>
      <c r="G196" s="5">
        <f>LEFT(INDEX(Mittelfeld!$H$2:$H$201,ROW(A98)*2-1),4)*1</f>
        <v>2.5</v>
      </c>
      <c r="H196" s="5">
        <f>LEFT(INDEX(Mittelfeld!$J$2:$J$201,ROW(A98)*2-1),4)*1</f>
        <v>1.5</v>
      </c>
      <c r="I196" s="5">
        <f>VLOOKUP(Q196,whoscored!$E$2:$Q$500,4,FALSE)</f>
        <v>0</v>
      </c>
      <c r="J196" s="5">
        <f>VLOOKUP(Q196,whoscored!$E$2:$Q$500,5,FALSE)</f>
        <v>0</v>
      </c>
      <c r="K196" s="5">
        <f>VLOOKUP(Q196,whoscored!$E$2:$Q$500,6,FALSE)</f>
        <v>0</v>
      </c>
      <c r="L196" s="5">
        <f>VLOOKUP(Q196,whoscored!$E$2:$Q$500,7,FALSE)</f>
        <v>0</v>
      </c>
      <c r="M196" s="5">
        <f>VLOOKUP(Q196,whoscored!$E$2:$Q$500,8,FALSE)</f>
        <v>1</v>
      </c>
      <c r="N196" s="5">
        <f>VLOOKUP(Q196,whoscored!$E$2:$Q$500,9,FALSE)</f>
        <v>65.900000000000006</v>
      </c>
      <c r="O196" s="5">
        <f>VLOOKUP(Q196,whoscored!$E$2:$Q$500,10,FALSE)</f>
        <v>3.5</v>
      </c>
      <c r="P196" s="5">
        <f>VLOOKUP(Q196,whoscored!$E$2:$Q$500,12,FALSE)</f>
        <v>6.02</v>
      </c>
      <c r="Q196" t="s">
        <v>329</v>
      </c>
    </row>
    <row r="197" spans="2:17" x14ac:dyDescent="0.25">
      <c r="B197">
        <v>99</v>
      </c>
      <c r="C197" s="7" t="str">
        <f>INDEX(Mittelfeld!$D$2:$D$201,ROW(A99)*2-1)</f>
        <v>Milos Jojic</v>
      </c>
      <c r="D197" t="s">
        <v>1118</v>
      </c>
      <c r="E197" t="str">
        <f>INDEX(Mittelfeld!$D$2:$D$201,ROW(A99)*2)</f>
        <v>Zentrales Mittelfeld</v>
      </c>
      <c r="F197">
        <f>INDEX(Mittelfeld!$F$2:$F$201,ROW(A99)*2-1)</f>
        <v>25</v>
      </c>
      <c r="G197" s="5">
        <f>LEFT(INDEX(Mittelfeld!$H$2:$H$201,ROW(A99)*2-1),4)*1</f>
        <v>4.5</v>
      </c>
      <c r="H197" s="5">
        <f>LEFT(INDEX(Mittelfeld!$J$2:$J$201,ROW(A99)*2-1),4)*1</f>
        <v>1.5</v>
      </c>
      <c r="I197" s="5">
        <f>VLOOKUP(Q197,whoscored!$E$2:$Q$500,4,FALSE)</f>
        <v>4</v>
      </c>
      <c r="J197" s="5">
        <f>VLOOKUP(Q197,whoscored!$E$2:$Q$500,5,FALSE)</f>
        <v>3</v>
      </c>
      <c r="K197" s="5">
        <f>VLOOKUP(Q197,whoscored!$E$2:$Q$500,6,FALSE)</f>
        <v>2</v>
      </c>
      <c r="L197" s="5">
        <f>VLOOKUP(Q197,whoscored!$E$2:$Q$500,7,FALSE)</f>
        <v>0</v>
      </c>
      <c r="M197" s="5">
        <f>VLOOKUP(Q197,whoscored!$E$2:$Q$500,8,FALSE)</f>
        <v>0.8</v>
      </c>
      <c r="N197" s="5">
        <f>VLOOKUP(Q197,whoscored!$E$2:$Q$500,9,FALSE)</f>
        <v>72</v>
      </c>
      <c r="O197" s="5">
        <f>VLOOKUP(Q197,whoscored!$E$2:$Q$500,10,FALSE)</f>
        <v>0.8</v>
      </c>
      <c r="P197" s="5">
        <f>VLOOKUP(Q197,whoscored!$E$2:$Q$500,12,FALSE)</f>
        <v>6.72</v>
      </c>
      <c r="Q197" t="s">
        <v>330</v>
      </c>
    </row>
    <row r="198" spans="2:17" x14ac:dyDescent="0.25">
      <c r="B198">
        <v>100</v>
      </c>
      <c r="C198" s="7" t="str">
        <f>INDEX(Mittelfeld!$D$2:$D$201,ROW(A100)*2-1)</f>
        <v>Suat Serdar</v>
      </c>
      <c r="D198" t="s">
        <v>1118</v>
      </c>
      <c r="E198" t="str">
        <f>INDEX(Mittelfeld!$D$2:$D$201,ROW(A100)*2)</f>
        <v>Zentrales Mittelfeld</v>
      </c>
      <c r="F198">
        <f>INDEX(Mittelfeld!$F$2:$F$201,ROW(A100)*2-1)</f>
        <v>20</v>
      </c>
      <c r="G198" s="5">
        <f>LEFT(INDEX(Mittelfeld!$H$2:$H$201,ROW(A100)*2-1),4)*1</f>
        <v>1.5</v>
      </c>
      <c r="H198" s="5">
        <f>LEFT(INDEX(Mittelfeld!$J$2:$J$201,ROW(A100)*2-1),4)*1</f>
        <v>1.5</v>
      </c>
      <c r="I198" s="5">
        <f>VLOOKUP(Q198,whoscored!$E$2:$Q$500,4,FALSE)</f>
        <v>0</v>
      </c>
      <c r="J198" s="5">
        <f>VLOOKUP(Q198,whoscored!$E$2:$Q$500,5,FALSE)</f>
        <v>0</v>
      </c>
      <c r="K198" s="5">
        <f>VLOOKUP(Q198,whoscored!$E$2:$Q$500,6,FALSE)</f>
        <v>1</v>
      </c>
      <c r="L198" s="5">
        <f>VLOOKUP(Q198,whoscored!$E$2:$Q$500,7,FALSE)</f>
        <v>0</v>
      </c>
      <c r="M198" s="5">
        <f>VLOOKUP(Q198,whoscored!$E$2:$Q$500,8,FALSE)</f>
        <v>0.1</v>
      </c>
      <c r="N198" s="5">
        <f>VLOOKUP(Q198,whoscored!$E$2:$Q$500,9,FALSE)</f>
        <v>69.2</v>
      </c>
      <c r="O198" s="5">
        <f>VLOOKUP(Q198,whoscored!$E$2:$Q$500,10,FALSE)</f>
        <v>0.9</v>
      </c>
      <c r="P198" s="5">
        <f>VLOOKUP(Q198,whoscored!$E$2:$Q$500,12,FALSE)</f>
        <v>6.43</v>
      </c>
      <c r="Q198" t="s">
        <v>331</v>
      </c>
    </row>
    <row r="199" spans="2:17" x14ac:dyDescent="0.25">
      <c r="B199">
        <v>1</v>
      </c>
      <c r="C199" s="7" t="str">
        <f>INDEX(Abwehr!$D$2:$D$201,ROW(A1)*2-1)</f>
        <v>Jérôme Boateng</v>
      </c>
      <c r="D199" t="s">
        <v>1119</v>
      </c>
      <c r="E199" t="str">
        <f>INDEX(Abwehr!$D$2:$D$201,ROW(A1)*2)</f>
        <v>Innenverteidiger</v>
      </c>
      <c r="F199">
        <f>INDEX(Abwehr!$F$2:$F$201,ROW(A1)*2-1)</f>
        <v>28</v>
      </c>
      <c r="G199" s="5">
        <f>LEFT(INDEX(Abwehr!$H$2:$H$201,ROW(A1)*2-1),4)*1</f>
        <v>45</v>
      </c>
      <c r="H199" s="5">
        <f>LEFT(INDEX(Abwehr!$J$2:$J$201,ROW(A1)*2-1),4)*1</f>
        <v>40</v>
      </c>
      <c r="I199" s="5">
        <f>VLOOKUP(Q199,whoscored!$E$2:$Q$500,4,FALSE)</f>
        <v>0</v>
      </c>
      <c r="J199" s="5">
        <f>VLOOKUP(Q199,whoscored!$E$2:$Q$500,5,FALSE)</f>
        <v>1</v>
      </c>
      <c r="K199" s="5">
        <f>VLOOKUP(Q199,whoscored!$E$2:$Q$500,6,FALSE)</f>
        <v>1</v>
      </c>
      <c r="L199" s="5">
        <f>VLOOKUP(Q199,whoscored!$E$2:$Q$500,7,FALSE)</f>
        <v>0</v>
      </c>
      <c r="M199" s="5">
        <f>VLOOKUP(Q199,whoscored!$E$2:$Q$500,8,FALSE)</f>
        <v>0.3</v>
      </c>
      <c r="N199" s="5">
        <f>VLOOKUP(Q199,whoscored!$E$2:$Q$500,9,FALSE)</f>
        <v>87.8</v>
      </c>
      <c r="O199" s="5">
        <f>VLOOKUP(Q199,whoscored!$E$2:$Q$500,10,FALSE)</f>
        <v>1.3</v>
      </c>
      <c r="P199" s="5">
        <f>VLOOKUP(Q199,whoscored!$E$2:$Q$500,12,FALSE)</f>
        <v>6.75</v>
      </c>
      <c r="Q199" t="s">
        <v>8</v>
      </c>
    </row>
    <row r="200" spans="2:17" x14ac:dyDescent="0.25">
      <c r="B200">
        <v>2</v>
      </c>
      <c r="C200" s="7" t="str">
        <f>INDEX(Abwehr!$D$2:$D$201,ROW(A2)*2-1)</f>
        <v>David Alaba</v>
      </c>
      <c r="D200" t="s">
        <v>1119</v>
      </c>
      <c r="E200" t="str">
        <f>INDEX(Abwehr!$D$2:$D$201,ROW(A2)*2)</f>
        <v>Linker Verteidiger</v>
      </c>
      <c r="F200">
        <f>INDEX(Abwehr!$F$2:$F$201,ROW(A2)*2-1)</f>
        <v>24</v>
      </c>
      <c r="G200" s="5">
        <f>LEFT(INDEX(Abwehr!$H$2:$H$201,ROW(A2)*2-1),4)*1</f>
        <v>45</v>
      </c>
      <c r="H200" s="5">
        <f>LEFT(INDEX(Abwehr!$J$2:$J$201,ROW(A2)*2-1),4)*1</f>
        <v>40</v>
      </c>
      <c r="I200" s="5">
        <f>VLOOKUP(Q200,whoscored!$E$2:$Q$500,4,FALSE)</f>
        <v>4</v>
      </c>
      <c r="J200" s="5">
        <f>VLOOKUP(Q200,whoscored!$E$2:$Q$500,5,FALSE)</f>
        <v>4</v>
      </c>
      <c r="K200" s="5">
        <f>VLOOKUP(Q200,whoscored!$E$2:$Q$500,6,FALSE)</f>
        <v>1</v>
      </c>
      <c r="L200" s="5">
        <f>VLOOKUP(Q200,whoscored!$E$2:$Q$500,7,FALSE)</f>
        <v>0</v>
      </c>
      <c r="M200" s="5">
        <f>VLOOKUP(Q200,whoscored!$E$2:$Q$500,8,FALSE)</f>
        <v>1</v>
      </c>
      <c r="N200" s="5">
        <f>VLOOKUP(Q200,whoscored!$E$2:$Q$500,9,FALSE)</f>
        <v>88.3</v>
      </c>
      <c r="O200" s="5">
        <f>VLOOKUP(Q200,whoscored!$E$2:$Q$500,10,FALSE)</f>
        <v>0.7</v>
      </c>
      <c r="P200" s="5">
        <f>VLOOKUP(Q200,whoscored!$E$2:$Q$500,12,FALSE)</f>
        <v>7.15</v>
      </c>
      <c r="Q200" t="s">
        <v>13</v>
      </c>
    </row>
    <row r="201" spans="2:17" x14ac:dyDescent="0.25">
      <c r="B201">
        <v>3</v>
      </c>
      <c r="C201" s="7" t="str">
        <f>INDEX(Abwehr!$D$2:$D$201,ROW(A3)*2-1)</f>
        <v>Mats Hummels</v>
      </c>
      <c r="D201" t="s">
        <v>1119</v>
      </c>
      <c r="E201" t="str">
        <f>INDEX(Abwehr!$D$2:$D$201,ROW(A3)*2)</f>
        <v>Innenverteidiger</v>
      </c>
      <c r="F201">
        <f>INDEX(Abwehr!$F$2:$F$201,ROW(A3)*2-1)</f>
        <v>28</v>
      </c>
      <c r="G201" s="5">
        <f>LEFT(INDEX(Abwehr!$H$2:$H$201,ROW(A3)*2-1),4)*1</f>
        <v>38</v>
      </c>
      <c r="H201" s="5">
        <f>LEFT(INDEX(Abwehr!$J$2:$J$201,ROW(A3)*2-1),4)*1</f>
        <v>38</v>
      </c>
      <c r="I201" s="5">
        <f>VLOOKUP(Q201,whoscored!$E$2:$Q$500,4,FALSE)</f>
        <v>1</v>
      </c>
      <c r="J201" s="5">
        <f>VLOOKUP(Q201,whoscored!$E$2:$Q$500,5,FALSE)</f>
        <v>1</v>
      </c>
      <c r="K201" s="5">
        <f>VLOOKUP(Q201,whoscored!$E$2:$Q$500,6,FALSE)</f>
        <v>4</v>
      </c>
      <c r="L201" s="5">
        <f>VLOOKUP(Q201,whoscored!$E$2:$Q$500,7,FALSE)</f>
        <v>0</v>
      </c>
      <c r="M201" s="5">
        <f>VLOOKUP(Q201,whoscored!$E$2:$Q$500,8,FALSE)</f>
        <v>1.1000000000000001</v>
      </c>
      <c r="N201" s="5">
        <f>VLOOKUP(Q201,whoscored!$E$2:$Q$500,9,FALSE)</f>
        <v>88.8</v>
      </c>
      <c r="O201" s="5">
        <f>VLOOKUP(Q201,whoscored!$E$2:$Q$500,10,FALSE)</f>
        <v>3.4</v>
      </c>
      <c r="P201" s="5">
        <f>VLOOKUP(Q201,whoscored!$E$2:$Q$500,12,FALSE)</f>
        <v>7.32</v>
      </c>
      <c r="Q201" t="s">
        <v>17</v>
      </c>
    </row>
    <row r="202" spans="2:17" x14ac:dyDescent="0.25">
      <c r="B202">
        <v>4</v>
      </c>
      <c r="C202" s="7" t="str">
        <f>INDEX(Abwehr!$D$2:$D$201,ROW(A4)*2-1)</f>
        <v>Sokratis</v>
      </c>
      <c r="D202" t="s">
        <v>1119</v>
      </c>
      <c r="E202" t="str">
        <f>INDEX(Abwehr!$D$2:$D$201,ROW(A4)*2)</f>
        <v>Innenverteidiger</v>
      </c>
      <c r="F202">
        <f>INDEX(Abwehr!$F$2:$F$201,ROW(A4)*2-1)</f>
        <v>28</v>
      </c>
      <c r="G202" s="5">
        <f>LEFT(INDEX(Abwehr!$H$2:$H$201,ROW(A4)*2-1),4)*1</f>
        <v>28</v>
      </c>
      <c r="H202" s="5">
        <f>LEFT(INDEX(Abwehr!$J$2:$J$201,ROW(A4)*2-1),4)*1</f>
        <v>28</v>
      </c>
      <c r="I202" s="5">
        <f>VLOOKUP(Q202,whoscored!$E$2:$Q$500,4,FALSE)</f>
        <v>2</v>
      </c>
      <c r="J202" s="5">
        <f>VLOOKUP(Q202,whoscored!$E$2:$Q$500,5,FALSE)</f>
        <v>0</v>
      </c>
      <c r="K202" s="5">
        <f>VLOOKUP(Q202,whoscored!$E$2:$Q$500,6,FALSE)</f>
        <v>6</v>
      </c>
      <c r="L202" s="5">
        <f>VLOOKUP(Q202,whoscored!$E$2:$Q$500,7,FALSE)</f>
        <v>0</v>
      </c>
      <c r="M202" s="5">
        <f>VLOOKUP(Q202,whoscored!$E$2:$Q$500,8,FALSE)</f>
        <v>0.7</v>
      </c>
      <c r="N202" s="5">
        <f>VLOOKUP(Q202,whoscored!$E$2:$Q$500,9,FALSE)</f>
        <v>87.8</v>
      </c>
      <c r="O202" s="5">
        <f>VLOOKUP(Q202,whoscored!$E$2:$Q$500,10,FALSE)</f>
        <v>3.8</v>
      </c>
      <c r="P202" s="5">
        <f>VLOOKUP(Q202,whoscored!$E$2:$Q$500,12,FALSE)</f>
        <v>7.23</v>
      </c>
      <c r="Q202" t="s">
        <v>24</v>
      </c>
    </row>
    <row r="203" spans="2:17" x14ac:dyDescent="0.25">
      <c r="B203">
        <v>5</v>
      </c>
      <c r="C203" s="7" t="str">
        <f>INDEX(Abwehr!$D$2:$D$201,ROW(A5)*2-1)</f>
        <v>Javi Martínez</v>
      </c>
      <c r="D203" t="s">
        <v>1119</v>
      </c>
      <c r="E203" t="str">
        <f>INDEX(Abwehr!$D$2:$D$201,ROW(A5)*2)</f>
        <v>Innenverteidiger</v>
      </c>
      <c r="F203">
        <f>INDEX(Abwehr!$F$2:$F$201,ROW(A5)*2-1)</f>
        <v>28</v>
      </c>
      <c r="G203" s="5">
        <f>LEFT(INDEX(Abwehr!$H$2:$H$201,ROW(A5)*2-1),4)*1</f>
        <v>37</v>
      </c>
      <c r="H203" s="5">
        <f>LEFT(INDEX(Abwehr!$J$2:$J$201,ROW(A5)*2-1),4)*1</f>
        <v>25</v>
      </c>
      <c r="I203" s="5">
        <f>VLOOKUP(Q203,whoscored!$E$2:$Q$500,4,FALSE)</f>
        <v>1</v>
      </c>
      <c r="J203" s="5">
        <f>VLOOKUP(Q203,whoscored!$E$2:$Q$500,5,FALSE)</f>
        <v>1</v>
      </c>
      <c r="K203" s="5">
        <f>VLOOKUP(Q203,whoscored!$E$2:$Q$500,6,FALSE)</f>
        <v>5</v>
      </c>
      <c r="L203" s="5">
        <f>VLOOKUP(Q203,whoscored!$E$2:$Q$500,7,FALSE)</f>
        <v>0</v>
      </c>
      <c r="M203" s="5">
        <f>VLOOKUP(Q203,whoscored!$E$2:$Q$500,8,FALSE)</f>
        <v>0.4</v>
      </c>
      <c r="N203" s="5">
        <f>VLOOKUP(Q203,whoscored!$E$2:$Q$500,9,FALSE)</f>
        <v>91.6</v>
      </c>
      <c r="O203" s="5">
        <f>VLOOKUP(Q203,whoscored!$E$2:$Q$500,10,FALSE)</f>
        <v>2.4</v>
      </c>
      <c r="P203" s="5">
        <f>VLOOKUP(Q203,whoscored!$E$2:$Q$500,12,FALSE)</f>
        <v>7.27</v>
      </c>
      <c r="Q203" t="s">
        <v>27</v>
      </c>
    </row>
    <row r="204" spans="2:17" x14ac:dyDescent="0.25">
      <c r="B204">
        <v>6</v>
      </c>
      <c r="C204" s="7" t="str">
        <f>INDEX(Abwehr!$D$2:$D$201,ROW(A6)*2-1)</f>
        <v>Jonathan Tah</v>
      </c>
      <c r="D204" t="s">
        <v>1119</v>
      </c>
      <c r="E204" t="str">
        <f>INDEX(Abwehr!$D$2:$D$201,ROW(A6)*2)</f>
        <v>Innenverteidiger</v>
      </c>
      <c r="F204">
        <f>INDEX(Abwehr!$F$2:$F$201,ROW(A6)*2-1)</f>
        <v>21</v>
      </c>
      <c r="G204" s="5">
        <f>LEFT(INDEX(Abwehr!$H$2:$H$201,ROW(A6)*2-1),4)*1</f>
        <v>22</v>
      </c>
      <c r="H204" s="5">
        <f>LEFT(INDEX(Abwehr!$J$2:$J$201,ROW(A6)*2-1),4)*1</f>
        <v>22</v>
      </c>
      <c r="I204" s="5">
        <f>VLOOKUP(Q204,whoscored!$E$2:$Q$500,4,FALSE)</f>
        <v>1</v>
      </c>
      <c r="J204" s="5">
        <f>VLOOKUP(Q204,whoscored!$E$2:$Q$500,5,FALSE)</f>
        <v>1</v>
      </c>
      <c r="K204" s="5">
        <f>VLOOKUP(Q204,whoscored!$E$2:$Q$500,6,FALSE)</f>
        <v>1</v>
      </c>
      <c r="L204" s="5">
        <f>VLOOKUP(Q204,whoscored!$E$2:$Q$500,7,FALSE)</f>
        <v>0</v>
      </c>
      <c r="M204" s="5">
        <f>VLOOKUP(Q204,whoscored!$E$2:$Q$500,8,FALSE)</f>
        <v>0.5</v>
      </c>
      <c r="N204" s="5">
        <f>VLOOKUP(Q204,whoscored!$E$2:$Q$500,9,FALSE)</f>
        <v>82.6</v>
      </c>
      <c r="O204" s="5">
        <f>VLOOKUP(Q204,whoscored!$E$2:$Q$500,10,FALSE)</f>
        <v>2.4</v>
      </c>
      <c r="P204" s="5">
        <f>VLOOKUP(Q204,whoscored!$E$2:$Q$500,12,FALSE)</f>
        <v>6.92</v>
      </c>
      <c r="Q204" t="s">
        <v>38</v>
      </c>
    </row>
    <row r="205" spans="2:17" x14ac:dyDescent="0.25">
      <c r="B205">
        <v>7</v>
      </c>
      <c r="C205" s="7" t="str">
        <f>INDEX(Abwehr!$D$2:$D$201,ROW(A7)*2-1)</f>
        <v>Niklas Süle</v>
      </c>
      <c r="D205" t="s">
        <v>1119</v>
      </c>
      <c r="E205" t="str">
        <f>INDEX(Abwehr!$D$2:$D$201,ROW(A7)*2)</f>
        <v>Innenverteidiger</v>
      </c>
      <c r="F205">
        <f>INDEX(Abwehr!$F$2:$F$201,ROW(A7)*2-1)</f>
        <v>21</v>
      </c>
      <c r="G205" s="5">
        <f>LEFT(INDEX(Abwehr!$H$2:$H$201,ROW(A7)*2-1),4)*1</f>
        <v>20</v>
      </c>
      <c r="H205" s="5">
        <f>LEFT(INDEX(Abwehr!$J$2:$J$201,ROW(A7)*2-1),4)*1</f>
        <v>20</v>
      </c>
      <c r="I205" s="5">
        <f>VLOOKUP(Q205,whoscored!$E$2:$Q$500,4,FALSE)</f>
        <v>2</v>
      </c>
      <c r="J205" s="5">
        <f>VLOOKUP(Q205,whoscored!$E$2:$Q$500,5,FALSE)</f>
        <v>2</v>
      </c>
      <c r="K205" s="5">
        <f>VLOOKUP(Q205,whoscored!$E$2:$Q$500,6,FALSE)</f>
        <v>4</v>
      </c>
      <c r="L205" s="5">
        <f>VLOOKUP(Q205,whoscored!$E$2:$Q$500,7,FALSE)</f>
        <v>0</v>
      </c>
      <c r="M205" s="5">
        <f>VLOOKUP(Q205,whoscored!$E$2:$Q$500,8,FALSE)</f>
        <v>0.8</v>
      </c>
      <c r="N205" s="5">
        <f>VLOOKUP(Q205,whoscored!$E$2:$Q$500,9,FALSE)</f>
        <v>89.3</v>
      </c>
      <c r="O205" s="5">
        <f>VLOOKUP(Q205,whoscored!$E$2:$Q$500,10,FALSE)</f>
        <v>1.9</v>
      </c>
      <c r="P205" s="5">
        <f>VLOOKUP(Q205,whoscored!$E$2:$Q$500,12,FALSE)</f>
        <v>6.98</v>
      </c>
      <c r="Q205" t="s">
        <v>46</v>
      </c>
    </row>
    <row r="206" spans="2:17" x14ac:dyDescent="0.25">
      <c r="B206">
        <v>8</v>
      </c>
      <c r="C206" s="7" t="str">
        <f>INDEX(Abwehr!$D$2:$D$201,ROW(A8)*2-1)</f>
        <v>Benedikt Höwedes</v>
      </c>
      <c r="D206" t="s">
        <v>1119</v>
      </c>
      <c r="E206" t="str">
        <f>INDEX(Abwehr!$D$2:$D$201,ROW(A8)*2)</f>
        <v>Innenverteidiger</v>
      </c>
      <c r="F206">
        <f>INDEX(Abwehr!$F$2:$F$201,ROW(A8)*2-1)</f>
        <v>29</v>
      </c>
      <c r="G206" s="5">
        <f>LEFT(INDEX(Abwehr!$H$2:$H$201,ROW(A8)*2-1),4)*1</f>
        <v>18</v>
      </c>
      <c r="H206" s="5">
        <f>LEFT(INDEX(Abwehr!$J$2:$J$201,ROW(A8)*2-1),4)*1</f>
        <v>18</v>
      </c>
      <c r="I206" s="5">
        <f>VLOOKUP(Q206,whoscored!$E$2:$Q$500,4,FALSE)</f>
        <v>1</v>
      </c>
      <c r="J206" s="5">
        <f>VLOOKUP(Q206,whoscored!$E$2:$Q$500,5,FALSE)</f>
        <v>1</v>
      </c>
      <c r="K206" s="5">
        <f>VLOOKUP(Q206,whoscored!$E$2:$Q$500,6,FALSE)</f>
        <v>7</v>
      </c>
      <c r="L206" s="5">
        <f>VLOOKUP(Q206,whoscored!$E$2:$Q$500,7,FALSE)</f>
        <v>0</v>
      </c>
      <c r="M206" s="5">
        <f>VLOOKUP(Q206,whoscored!$E$2:$Q$500,8,FALSE)</f>
        <v>0.6</v>
      </c>
      <c r="N206" s="5">
        <f>VLOOKUP(Q206,whoscored!$E$2:$Q$500,9,FALSE)</f>
        <v>86.3</v>
      </c>
      <c r="O206" s="5">
        <f>VLOOKUP(Q206,whoscored!$E$2:$Q$500,10,FALSE)</f>
        <v>2.2000000000000002</v>
      </c>
      <c r="P206" s="5">
        <f>VLOOKUP(Q206,whoscored!$E$2:$Q$500,12,FALSE)</f>
        <v>7.16</v>
      </c>
      <c r="Q206" t="s">
        <v>52</v>
      </c>
    </row>
    <row r="207" spans="2:17" x14ac:dyDescent="0.25">
      <c r="B207">
        <v>9</v>
      </c>
      <c r="C207" s="7" t="str">
        <f>INDEX(Abwehr!$D$2:$D$201,ROW(A9)*2-1)</f>
        <v>Ömer Toprak</v>
      </c>
      <c r="D207" t="s">
        <v>1119</v>
      </c>
      <c r="E207" t="str">
        <f>INDEX(Abwehr!$D$2:$D$201,ROW(A9)*2)</f>
        <v>Innenverteidiger</v>
      </c>
      <c r="F207">
        <f>INDEX(Abwehr!$F$2:$F$201,ROW(A9)*2-1)</f>
        <v>27</v>
      </c>
      <c r="G207" s="5">
        <f>LEFT(INDEX(Abwehr!$H$2:$H$201,ROW(A9)*2-1),4)*1</f>
        <v>20</v>
      </c>
      <c r="H207" s="5">
        <f>LEFT(INDEX(Abwehr!$J$2:$J$201,ROW(A9)*2-1),4)*1</f>
        <v>18</v>
      </c>
      <c r="I207" s="5">
        <f>VLOOKUP(Q207,whoscored!$E$2:$Q$500,4,FALSE)</f>
        <v>1</v>
      </c>
      <c r="J207" s="5">
        <f>VLOOKUP(Q207,whoscored!$E$2:$Q$500,5,FALSE)</f>
        <v>0</v>
      </c>
      <c r="K207" s="5">
        <f>VLOOKUP(Q207,whoscored!$E$2:$Q$500,6,FALSE)</f>
        <v>6</v>
      </c>
      <c r="L207" s="5">
        <f>VLOOKUP(Q207,whoscored!$E$2:$Q$500,7,FALSE)</f>
        <v>0</v>
      </c>
      <c r="M207" s="5">
        <f>VLOOKUP(Q207,whoscored!$E$2:$Q$500,8,FALSE)</f>
        <v>0.4</v>
      </c>
      <c r="N207" s="5">
        <f>VLOOKUP(Q207,whoscored!$E$2:$Q$500,9,FALSE)</f>
        <v>84.4</v>
      </c>
      <c r="O207" s="5">
        <f>VLOOKUP(Q207,whoscored!$E$2:$Q$500,10,FALSE)</f>
        <v>2.9</v>
      </c>
      <c r="P207" s="5">
        <f>VLOOKUP(Q207,whoscored!$E$2:$Q$500,12,FALSE)</f>
        <v>6.72</v>
      </c>
      <c r="Q207" t="s">
        <v>54</v>
      </c>
    </row>
    <row r="208" spans="2:17" x14ac:dyDescent="0.25">
      <c r="B208">
        <v>10</v>
      </c>
      <c r="C208" s="7" t="str">
        <f>INDEX(Abwehr!$D$2:$D$201,ROW(A10)*2-1)</f>
        <v>Jonas Hector</v>
      </c>
      <c r="D208" t="s">
        <v>1119</v>
      </c>
      <c r="E208" t="str">
        <f>INDEX(Abwehr!$D$2:$D$201,ROW(A10)*2)</f>
        <v>Linker Verteidiger</v>
      </c>
      <c r="F208">
        <f>INDEX(Abwehr!$F$2:$F$201,ROW(A10)*2-1)</f>
        <v>26</v>
      </c>
      <c r="G208" s="5">
        <f>LEFT(INDEX(Abwehr!$H$2:$H$201,ROW(A10)*2-1),4)*1</f>
        <v>18</v>
      </c>
      <c r="H208" s="5">
        <f>LEFT(INDEX(Abwehr!$J$2:$J$201,ROW(A10)*2-1),4)*1</f>
        <v>18</v>
      </c>
      <c r="I208" s="5">
        <f>VLOOKUP(Q208,whoscored!$E$2:$Q$500,4,FALSE)</f>
        <v>0</v>
      </c>
      <c r="J208" s="5">
        <f>VLOOKUP(Q208,whoscored!$E$2:$Q$500,5,FALSE)</f>
        <v>2</v>
      </c>
      <c r="K208" s="5">
        <f>VLOOKUP(Q208,whoscored!$E$2:$Q$500,6,FALSE)</f>
        <v>6</v>
      </c>
      <c r="L208" s="5">
        <f>VLOOKUP(Q208,whoscored!$E$2:$Q$500,7,FALSE)</f>
        <v>0</v>
      </c>
      <c r="M208" s="5">
        <f>VLOOKUP(Q208,whoscored!$E$2:$Q$500,8,FALSE)</f>
        <v>0.4</v>
      </c>
      <c r="N208" s="5">
        <f>VLOOKUP(Q208,whoscored!$E$2:$Q$500,9,FALSE)</f>
        <v>81.3</v>
      </c>
      <c r="O208" s="5">
        <f>VLOOKUP(Q208,whoscored!$E$2:$Q$500,10,FALSE)</f>
        <v>2.2999999999999998</v>
      </c>
      <c r="P208" s="5">
        <f>VLOOKUP(Q208,whoscored!$E$2:$Q$500,12,FALSE)</f>
        <v>7.2</v>
      </c>
      <c r="Q208" t="s">
        <v>55</v>
      </c>
    </row>
    <row r="209" spans="2:17" x14ac:dyDescent="0.25">
      <c r="B209">
        <v>11</v>
      </c>
      <c r="C209" s="7" t="str">
        <f>INDEX(Abwehr!$D$2:$D$201,ROW(A11)*2-1)</f>
        <v>Raphaël Guerreiro</v>
      </c>
      <c r="D209" t="s">
        <v>1119</v>
      </c>
      <c r="E209" t="str">
        <f>INDEX(Abwehr!$D$2:$D$201,ROW(A11)*2)</f>
        <v>Linker Verteidiger</v>
      </c>
      <c r="F209">
        <f>INDEX(Abwehr!$F$2:$F$201,ROW(A11)*2-1)</f>
        <v>23</v>
      </c>
      <c r="G209" s="5">
        <f>LEFT(INDEX(Abwehr!$H$2:$H$201,ROW(A11)*2-1),4)*1</f>
        <v>18</v>
      </c>
      <c r="H209" s="5">
        <f>LEFT(INDEX(Abwehr!$J$2:$J$201,ROW(A11)*2-1),4)*1</f>
        <v>18</v>
      </c>
      <c r="I209" s="5">
        <f>VLOOKUP(Q209,whoscored!$E$2:$Q$500,4,FALSE)</f>
        <v>6</v>
      </c>
      <c r="J209" s="5">
        <f>VLOOKUP(Q209,whoscored!$E$2:$Q$500,5,FALSE)</f>
        <v>3</v>
      </c>
      <c r="K209" s="5">
        <f>VLOOKUP(Q209,whoscored!$E$2:$Q$500,6,FALSE)</f>
        <v>0</v>
      </c>
      <c r="L209" s="5">
        <f>VLOOKUP(Q209,whoscored!$E$2:$Q$500,7,FALSE)</f>
        <v>0</v>
      </c>
      <c r="M209" s="5">
        <f>VLOOKUP(Q209,whoscored!$E$2:$Q$500,8,FALSE)</f>
        <v>1.3</v>
      </c>
      <c r="N209" s="5">
        <f>VLOOKUP(Q209,whoscored!$E$2:$Q$500,9,FALSE)</f>
        <v>79.8</v>
      </c>
      <c r="O209" s="5">
        <f>VLOOKUP(Q209,whoscored!$E$2:$Q$500,10,FALSE)</f>
        <v>0.3</v>
      </c>
      <c r="P209" s="5">
        <f>VLOOKUP(Q209,whoscored!$E$2:$Q$500,12,FALSE)</f>
        <v>7.15</v>
      </c>
      <c r="Q209" t="s">
        <v>56</v>
      </c>
    </row>
    <row r="210" spans="2:17" x14ac:dyDescent="0.25">
      <c r="B210">
        <v>12</v>
      </c>
      <c r="C210" s="7" t="str">
        <f>INDEX(Abwehr!$D$2:$D$201,ROW(A12)*2-1)</f>
        <v>Ricardo Rodríguez</v>
      </c>
      <c r="D210" t="s">
        <v>1119</v>
      </c>
      <c r="E210" t="str">
        <f>INDEX(Abwehr!$D$2:$D$201,ROW(A12)*2)</f>
        <v>Linker Verteidiger</v>
      </c>
      <c r="F210">
        <f>INDEX(Abwehr!$F$2:$F$201,ROW(A12)*2-1)</f>
        <v>24</v>
      </c>
      <c r="G210" s="5">
        <f>LEFT(INDEX(Abwehr!$H$2:$H$201,ROW(A12)*2-1),4)*1</f>
        <v>28</v>
      </c>
      <c r="H210" s="5">
        <f>LEFT(INDEX(Abwehr!$J$2:$J$201,ROW(A12)*2-1),4)*1</f>
        <v>17</v>
      </c>
      <c r="I210" s="5">
        <f>VLOOKUP(Q210,whoscored!$E$2:$Q$500,4,FALSE)</f>
        <v>2</v>
      </c>
      <c r="J210" s="5">
        <f>VLOOKUP(Q210,whoscored!$E$2:$Q$500,5,FALSE)</f>
        <v>3</v>
      </c>
      <c r="K210" s="5">
        <f>VLOOKUP(Q210,whoscored!$E$2:$Q$500,6,FALSE)</f>
        <v>1</v>
      </c>
      <c r="L210" s="5">
        <f>VLOOKUP(Q210,whoscored!$E$2:$Q$500,7,FALSE)</f>
        <v>0</v>
      </c>
      <c r="M210" s="5">
        <f>VLOOKUP(Q210,whoscored!$E$2:$Q$500,8,FALSE)</f>
        <v>0.9</v>
      </c>
      <c r="N210" s="5">
        <f>VLOOKUP(Q210,whoscored!$E$2:$Q$500,9,FALSE)</f>
        <v>82.2</v>
      </c>
      <c r="O210" s="5">
        <f>VLOOKUP(Q210,whoscored!$E$2:$Q$500,10,FALSE)</f>
        <v>1.4</v>
      </c>
      <c r="P210" s="5">
        <f>VLOOKUP(Q210,whoscored!$E$2:$Q$500,12,FALSE)</f>
        <v>6.72</v>
      </c>
      <c r="Q210" t="s">
        <v>61</v>
      </c>
    </row>
    <row r="211" spans="2:17" x14ac:dyDescent="0.25">
      <c r="B211">
        <v>13</v>
      </c>
      <c r="C211" s="7" t="str">
        <f>INDEX(Abwehr!$D$2:$D$201,ROW(A13)*2-1)</f>
        <v>Juan Bernat</v>
      </c>
      <c r="D211" t="s">
        <v>1119</v>
      </c>
      <c r="E211" t="str">
        <f>INDEX(Abwehr!$D$2:$D$201,ROW(A13)*2)</f>
        <v>Linker Verteidiger</v>
      </c>
      <c r="F211">
        <f>INDEX(Abwehr!$F$2:$F$201,ROW(A13)*2-1)</f>
        <v>24</v>
      </c>
      <c r="G211" s="5">
        <f>LEFT(INDEX(Abwehr!$H$2:$H$201,ROW(A13)*2-1),4)*1</f>
        <v>20</v>
      </c>
      <c r="H211" s="5">
        <f>LEFT(INDEX(Abwehr!$J$2:$J$201,ROW(A13)*2-1),4)*1</f>
        <v>16</v>
      </c>
      <c r="I211" s="5">
        <f>VLOOKUP(Q211,whoscored!$E$2:$Q$500,4,FALSE)</f>
        <v>2</v>
      </c>
      <c r="J211" s="5">
        <f>VLOOKUP(Q211,whoscored!$E$2:$Q$500,5,FALSE)</f>
        <v>2</v>
      </c>
      <c r="K211" s="5">
        <f>VLOOKUP(Q211,whoscored!$E$2:$Q$500,6,FALSE)</f>
        <v>1</v>
      </c>
      <c r="L211" s="5">
        <f>VLOOKUP(Q211,whoscored!$E$2:$Q$500,7,FALSE)</f>
        <v>0</v>
      </c>
      <c r="M211" s="5">
        <f>VLOOKUP(Q211,whoscored!$E$2:$Q$500,8,FALSE)</f>
        <v>0.6</v>
      </c>
      <c r="N211" s="5">
        <f>VLOOKUP(Q211,whoscored!$E$2:$Q$500,9,FALSE)</f>
        <v>89.5</v>
      </c>
      <c r="O211" s="5">
        <f>VLOOKUP(Q211,whoscored!$E$2:$Q$500,10,FALSE)</f>
        <v>0.9</v>
      </c>
      <c r="P211" s="5">
        <f>VLOOKUP(Q211,whoscored!$E$2:$Q$500,12,FALSE)</f>
        <v>7.13</v>
      </c>
      <c r="Q211" t="s">
        <v>63</v>
      </c>
    </row>
    <row r="212" spans="2:17" x14ac:dyDescent="0.25">
      <c r="B212">
        <v>14</v>
      </c>
      <c r="C212" s="7" t="str">
        <f>INDEX(Abwehr!$D$2:$D$201,ROW(A14)*2-1)</f>
        <v>Andreas Christensen</v>
      </c>
      <c r="D212" t="s">
        <v>1119</v>
      </c>
      <c r="E212" t="str">
        <f>INDEX(Abwehr!$D$2:$D$201,ROW(A14)*2)</f>
        <v>Innenverteidiger</v>
      </c>
      <c r="F212">
        <f>INDEX(Abwehr!$F$2:$F$201,ROW(A14)*2-1)</f>
        <v>21</v>
      </c>
      <c r="G212" s="5">
        <f>LEFT(INDEX(Abwehr!$H$2:$H$201,ROW(A14)*2-1),4)*1</f>
        <v>16</v>
      </c>
      <c r="H212" s="5">
        <f>LEFT(INDEX(Abwehr!$J$2:$J$201,ROW(A14)*2-1),4)*1</f>
        <v>16</v>
      </c>
      <c r="I212" s="5">
        <f>VLOOKUP(Q212,whoscored!$E$2:$Q$500,4,FALSE)</f>
        <v>2</v>
      </c>
      <c r="J212" s="5">
        <f>VLOOKUP(Q212,whoscored!$E$2:$Q$500,5,FALSE)</f>
        <v>0</v>
      </c>
      <c r="K212" s="5">
        <f>VLOOKUP(Q212,whoscored!$E$2:$Q$500,6,FALSE)</f>
        <v>1</v>
      </c>
      <c r="L212" s="5">
        <f>VLOOKUP(Q212,whoscored!$E$2:$Q$500,7,FALSE)</f>
        <v>0</v>
      </c>
      <c r="M212" s="5">
        <f>VLOOKUP(Q212,whoscored!$E$2:$Q$500,8,FALSE)</f>
        <v>0.4</v>
      </c>
      <c r="N212" s="5">
        <f>VLOOKUP(Q212,whoscored!$E$2:$Q$500,9,FALSE)</f>
        <v>91.2</v>
      </c>
      <c r="O212" s="5">
        <f>VLOOKUP(Q212,whoscored!$E$2:$Q$500,10,FALSE)</f>
        <v>2.7</v>
      </c>
      <c r="P212" s="5">
        <f>VLOOKUP(Q212,whoscored!$E$2:$Q$500,12,FALSE)</f>
        <v>7.02</v>
      </c>
      <c r="Q212" t="s">
        <v>66</v>
      </c>
    </row>
    <row r="213" spans="2:17" x14ac:dyDescent="0.25">
      <c r="B213">
        <v>15</v>
      </c>
      <c r="C213" s="7" t="str">
        <f>INDEX(Abwehr!$D$2:$D$201,ROW(A15)*2-1)</f>
        <v>Aleksandar Dragovic</v>
      </c>
      <c r="D213" t="s">
        <v>1119</v>
      </c>
      <c r="E213" t="str">
        <f>INDEX(Abwehr!$D$2:$D$201,ROW(A15)*2)</f>
        <v>Innenverteidiger</v>
      </c>
      <c r="F213">
        <f>INDEX(Abwehr!$F$2:$F$201,ROW(A15)*2-1)</f>
        <v>26</v>
      </c>
      <c r="G213" s="5">
        <f>LEFT(INDEX(Abwehr!$H$2:$H$201,ROW(A15)*2-1),4)*1</f>
        <v>15</v>
      </c>
      <c r="H213" s="5">
        <f>LEFT(INDEX(Abwehr!$J$2:$J$201,ROW(A15)*2-1),4)*1</f>
        <v>15</v>
      </c>
      <c r="I213" s="5">
        <f>VLOOKUP(Q213,whoscored!$E$2:$Q$500,4,FALSE)</f>
        <v>0</v>
      </c>
      <c r="J213" s="5">
        <f>VLOOKUP(Q213,whoscored!$E$2:$Q$500,5,FALSE)</f>
        <v>1</v>
      </c>
      <c r="K213" s="5">
        <f>VLOOKUP(Q213,whoscored!$E$2:$Q$500,6,FALSE)</f>
        <v>1</v>
      </c>
      <c r="L213" s="5">
        <f>VLOOKUP(Q213,whoscored!$E$2:$Q$500,7,FALSE)</f>
        <v>0</v>
      </c>
      <c r="M213" s="5">
        <f>VLOOKUP(Q213,whoscored!$E$2:$Q$500,8,FALSE)</f>
        <v>0.3</v>
      </c>
      <c r="N213" s="5">
        <f>VLOOKUP(Q213,whoscored!$E$2:$Q$500,9,FALSE)</f>
        <v>84.6</v>
      </c>
      <c r="O213" s="5">
        <f>VLOOKUP(Q213,whoscored!$E$2:$Q$500,10,FALSE)</f>
        <v>2.1</v>
      </c>
      <c r="P213" s="5">
        <f>VLOOKUP(Q213,whoscored!$E$2:$Q$500,12,FALSE)</f>
        <v>6.6</v>
      </c>
      <c r="Q213" t="s">
        <v>71</v>
      </c>
    </row>
    <row r="214" spans="2:17" x14ac:dyDescent="0.25">
      <c r="B214">
        <v>16</v>
      </c>
      <c r="C214" s="7" t="str">
        <f>INDEX(Abwehr!$D$2:$D$201,ROW(A16)*2-1)</f>
        <v>Matthias Ginter</v>
      </c>
      <c r="D214" t="s">
        <v>1119</v>
      </c>
      <c r="E214" t="str">
        <f>INDEX(Abwehr!$D$2:$D$201,ROW(A16)*2)</f>
        <v>Innenverteidiger</v>
      </c>
      <c r="F214">
        <f>INDEX(Abwehr!$F$2:$F$201,ROW(A16)*2-1)</f>
        <v>23</v>
      </c>
      <c r="G214" s="5">
        <f>LEFT(INDEX(Abwehr!$H$2:$H$201,ROW(A16)*2-1),4)*1</f>
        <v>15</v>
      </c>
      <c r="H214" s="5">
        <f>LEFT(INDEX(Abwehr!$J$2:$J$201,ROW(A16)*2-1),4)*1</f>
        <v>15</v>
      </c>
      <c r="I214" s="5">
        <f>VLOOKUP(Q214,whoscored!$E$2:$Q$500,4,FALSE)</f>
        <v>0</v>
      </c>
      <c r="J214" s="5">
        <f>VLOOKUP(Q214,whoscored!$E$2:$Q$500,5,FALSE)</f>
        <v>1</v>
      </c>
      <c r="K214" s="5">
        <f>VLOOKUP(Q214,whoscored!$E$2:$Q$500,6,FALSE)</f>
        <v>4</v>
      </c>
      <c r="L214" s="5">
        <f>VLOOKUP(Q214,whoscored!$E$2:$Q$500,7,FALSE)</f>
        <v>0</v>
      </c>
      <c r="M214" s="5">
        <f>VLOOKUP(Q214,whoscored!$E$2:$Q$500,8,FALSE)</f>
        <v>0.6</v>
      </c>
      <c r="N214" s="5">
        <f>VLOOKUP(Q214,whoscored!$E$2:$Q$500,9,FALSE)</f>
        <v>87.4</v>
      </c>
      <c r="O214" s="5">
        <f>VLOOKUP(Q214,whoscored!$E$2:$Q$500,10,FALSE)</f>
        <v>3.2</v>
      </c>
      <c r="P214" s="5">
        <f>VLOOKUP(Q214,whoscored!$E$2:$Q$500,12,FALSE)</f>
        <v>6.82</v>
      </c>
      <c r="Q214" t="s">
        <v>74</v>
      </c>
    </row>
    <row r="215" spans="2:17" x14ac:dyDescent="0.25">
      <c r="B215">
        <v>17</v>
      </c>
      <c r="C215" s="7" t="str">
        <f>INDEX(Abwehr!$D$2:$D$201,ROW(A17)*2-1)</f>
        <v>Matija Nastasic</v>
      </c>
      <c r="D215" t="s">
        <v>1119</v>
      </c>
      <c r="E215" t="str">
        <f>INDEX(Abwehr!$D$2:$D$201,ROW(A17)*2)</f>
        <v>Innenverteidiger</v>
      </c>
      <c r="F215">
        <f>INDEX(Abwehr!$F$2:$F$201,ROW(A17)*2-1)</f>
        <v>24</v>
      </c>
      <c r="G215" s="5">
        <f>LEFT(INDEX(Abwehr!$H$2:$H$201,ROW(A17)*2-1),4)*1</f>
        <v>21</v>
      </c>
      <c r="H215" s="5">
        <f>LEFT(INDEX(Abwehr!$J$2:$J$201,ROW(A17)*2-1),4)*1</f>
        <v>14</v>
      </c>
      <c r="I215" s="5">
        <f>VLOOKUP(Q215,whoscored!$E$2:$Q$500,4,FALSE)</f>
        <v>0</v>
      </c>
      <c r="J215" s="5">
        <f>VLOOKUP(Q215,whoscored!$E$2:$Q$500,5,FALSE)</f>
        <v>0</v>
      </c>
      <c r="K215" s="5">
        <f>VLOOKUP(Q215,whoscored!$E$2:$Q$500,6,FALSE)</f>
        <v>6</v>
      </c>
      <c r="L215" s="5">
        <f>VLOOKUP(Q215,whoscored!$E$2:$Q$500,7,FALSE)</f>
        <v>0</v>
      </c>
      <c r="M215" s="5">
        <f>VLOOKUP(Q215,whoscored!$E$2:$Q$500,8,FALSE)</f>
        <v>0.1</v>
      </c>
      <c r="N215" s="5">
        <f>VLOOKUP(Q215,whoscored!$E$2:$Q$500,9,FALSE)</f>
        <v>84.9</v>
      </c>
      <c r="O215" s="5">
        <f>VLOOKUP(Q215,whoscored!$E$2:$Q$500,10,FALSE)</f>
        <v>1.9</v>
      </c>
      <c r="P215" s="5">
        <f>VLOOKUP(Q215,whoscored!$E$2:$Q$500,12,FALSE)</f>
        <v>6.77</v>
      </c>
      <c r="Q215" t="s">
        <v>78</v>
      </c>
    </row>
    <row r="216" spans="2:17" x14ac:dyDescent="0.25">
      <c r="B216">
        <v>18</v>
      </c>
      <c r="C216" s="7" t="str">
        <f>INDEX(Abwehr!$D$2:$D$201,ROW(A18)*2-1)</f>
        <v>Wendell</v>
      </c>
      <c r="D216" t="s">
        <v>1119</v>
      </c>
      <c r="E216" t="str">
        <f>INDEX(Abwehr!$D$2:$D$201,ROW(A18)*2)</f>
        <v>Linker Verteidiger</v>
      </c>
      <c r="F216">
        <f>INDEX(Abwehr!$F$2:$F$201,ROW(A18)*2-1)</f>
        <v>23</v>
      </c>
      <c r="G216" s="5">
        <f>LEFT(INDEX(Abwehr!$H$2:$H$201,ROW(A18)*2-1),4)*1</f>
        <v>15</v>
      </c>
      <c r="H216" s="5">
        <f>LEFT(INDEX(Abwehr!$J$2:$J$201,ROW(A18)*2-1),4)*1</f>
        <v>13</v>
      </c>
      <c r="I216" s="5">
        <f>VLOOKUP(Q216,whoscored!$E$2:$Q$500,4,FALSE)</f>
        <v>2</v>
      </c>
      <c r="J216" s="5">
        <f>VLOOKUP(Q216,whoscored!$E$2:$Q$500,5,FALSE)</f>
        <v>2</v>
      </c>
      <c r="K216" s="5">
        <f>VLOOKUP(Q216,whoscored!$E$2:$Q$500,6,FALSE)</f>
        <v>7</v>
      </c>
      <c r="L216" s="5">
        <f>VLOOKUP(Q216,whoscored!$E$2:$Q$500,7,FALSE)</f>
        <v>1</v>
      </c>
      <c r="M216" s="5">
        <f>VLOOKUP(Q216,whoscored!$E$2:$Q$500,8,FALSE)</f>
        <v>0.6</v>
      </c>
      <c r="N216" s="5">
        <f>VLOOKUP(Q216,whoscored!$E$2:$Q$500,9,FALSE)</f>
        <v>79.8</v>
      </c>
      <c r="O216" s="5">
        <f>VLOOKUP(Q216,whoscored!$E$2:$Q$500,10,FALSE)</f>
        <v>1.2</v>
      </c>
      <c r="P216" s="5">
        <f>VLOOKUP(Q216,whoscored!$E$2:$Q$500,12,FALSE)</f>
        <v>7.02</v>
      </c>
      <c r="Q216" t="s">
        <v>83</v>
      </c>
    </row>
    <row r="217" spans="2:17" x14ac:dyDescent="0.25">
      <c r="B217">
        <v>19</v>
      </c>
      <c r="C217" s="7" t="str">
        <f>INDEX(Abwehr!$D$2:$D$201,ROW(A19)*2-1)</f>
        <v>Yannick Gerhardt</v>
      </c>
      <c r="D217" t="s">
        <v>1119</v>
      </c>
      <c r="E217" t="str">
        <f>INDEX(Abwehr!$D$2:$D$201,ROW(A19)*2)</f>
        <v>Linker Verteidiger</v>
      </c>
      <c r="F217">
        <f>INDEX(Abwehr!$F$2:$F$201,ROW(A19)*2-1)</f>
        <v>23</v>
      </c>
      <c r="G217" s="5">
        <f>LEFT(INDEX(Abwehr!$H$2:$H$201,ROW(A19)*2-1),4)*1</f>
        <v>12</v>
      </c>
      <c r="H217" s="5">
        <f>LEFT(INDEX(Abwehr!$J$2:$J$201,ROW(A19)*2-1),4)*1</f>
        <v>12</v>
      </c>
      <c r="I217" s="5">
        <f>VLOOKUP(Q217,whoscored!$E$2:$Q$500,4,FALSE)</f>
        <v>0</v>
      </c>
      <c r="J217" s="5">
        <f>VLOOKUP(Q217,whoscored!$E$2:$Q$500,5,FALSE)</f>
        <v>2</v>
      </c>
      <c r="K217" s="5">
        <f>VLOOKUP(Q217,whoscored!$E$2:$Q$500,6,FALSE)</f>
        <v>5</v>
      </c>
      <c r="L217" s="5">
        <f>VLOOKUP(Q217,whoscored!$E$2:$Q$500,7,FALSE)</f>
        <v>0</v>
      </c>
      <c r="M217" s="5">
        <f>VLOOKUP(Q217,whoscored!$E$2:$Q$500,8,FALSE)</f>
        <v>0.6</v>
      </c>
      <c r="N217" s="5">
        <f>VLOOKUP(Q217,whoscored!$E$2:$Q$500,9,FALSE)</f>
        <v>77.400000000000006</v>
      </c>
      <c r="O217" s="5">
        <f>VLOOKUP(Q217,whoscored!$E$2:$Q$500,10,FALSE)</f>
        <v>1.8</v>
      </c>
      <c r="P217" s="5">
        <f>VLOOKUP(Q217,whoscored!$E$2:$Q$500,12,FALSE)</f>
        <v>6.71</v>
      </c>
      <c r="Q217" t="s">
        <v>90</v>
      </c>
    </row>
    <row r="218" spans="2:17" x14ac:dyDescent="0.25">
      <c r="B218">
        <v>20</v>
      </c>
      <c r="C218" s="7" t="str">
        <f>INDEX(Abwehr!$D$2:$D$201,ROW(A20)*2-1)</f>
        <v>Philipp Lahm</v>
      </c>
      <c r="D218" t="s">
        <v>1119</v>
      </c>
      <c r="E218" t="str">
        <f>INDEX(Abwehr!$D$2:$D$201,ROW(A20)*2)</f>
        <v>Rechter Verteidiger</v>
      </c>
      <c r="F218">
        <f>INDEX(Abwehr!$F$2:$F$201,ROW(A20)*2-1)</f>
        <v>33</v>
      </c>
      <c r="G218" s="5">
        <f>LEFT(INDEX(Abwehr!$H$2:$H$201,ROW(A20)*2-1),4)*1</f>
        <v>30</v>
      </c>
      <c r="H218" s="5">
        <f>LEFT(INDEX(Abwehr!$J$2:$J$201,ROW(A20)*2-1),4)*1</f>
        <v>11</v>
      </c>
      <c r="I218" s="5">
        <f>VLOOKUP(Q218,whoscored!$E$2:$Q$500,4,FALSE)</f>
        <v>1</v>
      </c>
      <c r="J218" s="5">
        <f>VLOOKUP(Q218,whoscored!$E$2:$Q$500,5,FALSE)</f>
        <v>2</v>
      </c>
      <c r="K218" s="5">
        <f>VLOOKUP(Q218,whoscored!$E$2:$Q$500,6,FALSE)</f>
        <v>1</v>
      </c>
      <c r="L218" s="5">
        <f>VLOOKUP(Q218,whoscored!$E$2:$Q$500,7,FALSE)</f>
        <v>0</v>
      </c>
      <c r="M218" s="5">
        <f>VLOOKUP(Q218,whoscored!$E$2:$Q$500,8,FALSE)</f>
        <v>0.3</v>
      </c>
      <c r="N218" s="5">
        <f>VLOOKUP(Q218,whoscored!$E$2:$Q$500,9,FALSE)</f>
        <v>89.9</v>
      </c>
      <c r="O218" s="5">
        <f>VLOOKUP(Q218,whoscored!$E$2:$Q$500,10,FALSE)</f>
        <v>0.7</v>
      </c>
      <c r="P218" s="5">
        <f>VLOOKUP(Q218,whoscored!$E$2:$Q$500,12,FALSE)</f>
        <v>7.12</v>
      </c>
      <c r="Q218" t="s">
        <v>93</v>
      </c>
    </row>
    <row r="219" spans="2:17" x14ac:dyDescent="0.25">
      <c r="B219">
        <v>21</v>
      </c>
      <c r="C219" s="7" t="str">
        <f>INDEX(Abwehr!$D$2:$D$201,ROW(A21)*2-1)</f>
        <v>Jeffrey Bruma</v>
      </c>
      <c r="D219" t="s">
        <v>1119</v>
      </c>
      <c r="E219" t="str">
        <f>INDEX(Abwehr!$D$2:$D$201,ROW(A21)*2)</f>
        <v>Innenverteidiger</v>
      </c>
      <c r="F219">
        <f>INDEX(Abwehr!$F$2:$F$201,ROW(A21)*2-1)</f>
        <v>25</v>
      </c>
      <c r="G219" s="5">
        <f>LEFT(INDEX(Abwehr!$H$2:$H$201,ROW(A21)*2-1),4)*1</f>
        <v>10</v>
      </c>
      <c r="H219" s="5">
        <f>LEFT(INDEX(Abwehr!$J$2:$J$201,ROW(A21)*2-1),4)*1</f>
        <v>10</v>
      </c>
      <c r="I219" s="5">
        <f>VLOOKUP(Q219,whoscored!$E$2:$Q$500,4,FALSE)</f>
        <v>1</v>
      </c>
      <c r="J219" s="5">
        <f>VLOOKUP(Q219,whoscored!$E$2:$Q$500,5,FALSE)</f>
        <v>0</v>
      </c>
      <c r="K219" s="5">
        <f>VLOOKUP(Q219,whoscored!$E$2:$Q$500,6,FALSE)</f>
        <v>6</v>
      </c>
      <c r="L219" s="5">
        <f>VLOOKUP(Q219,whoscored!$E$2:$Q$500,7,FALSE)</f>
        <v>1</v>
      </c>
      <c r="M219" s="5">
        <f>VLOOKUP(Q219,whoscored!$E$2:$Q$500,8,FALSE)</f>
        <v>0.6</v>
      </c>
      <c r="N219" s="5">
        <f>VLOOKUP(Q219,whoscored!$E$2:$Q$500,9,FALSE)</f>
        <v>82.6</v>
      </c>
      <c r="O219" s="5">
        <f>VLOOKUP(Q219,whoscored!$E$2:$Q$500,10,FALSE)</f>
        <v>2.7</v>
      </c>
      <c r="P219" s="5">
        <f>VLOOKUP(Q219,whoscored!$E$2:$Q$500,12,FALSE)</f>
        <v>6.76</v>
      </c>
      <c r="Q219" t="s">
        <v>98</v>
      </c>
    </row>
    <row r="220" spans="2:17" x14ac:dyDescent="0.25">
      <c r="B220">
        <v>22</v>
      </c>
      <c r="C220" s="7" t="str">
        <f>INDEX(Abwehr!$D$2:$D$201,ROW(A22)*2-1)</f>
        <v>Jannik Vestergaard</v>
      </c>
      <c r="D220" t="s">
        <v>1119</v>
      </c>
      <c r="E220" t="str">
        <f>INDEX(Abwehr!$D$2:$D$201,ROW(A22)*2)</f>
        <v>Innenverteidiger</v>
      </c>
      <c r="F220">
        <f>INDEX(Abwehr!$F$2:$F$201,ROW(A22)*2-1)</f>
        <v>24</v>
      </c>
      <c r="G220" s="5">
        <f>LEFT(INDEX(Abwehr!$H$2:$H$201,ROW(A22)*2-1),4)*1</f>
        <v>10</v>
      </c>
      <c r="H220" s="5">
        <f>LEFT(INDEX(Abwehr!$J$2:$J$201,ROW(A22)*2-1),4)*1</f>
        <v>10</v>
      </c>
      <c r="I220" s="5">
        <f>VLOOKUP(Q220,whoscored!$E$2:$Q$500,4,FALSE)</f>
        <v>4</v>
      </c>
      <c r="J220" s="5">
        <f>VLOOKUP(Q220,whoscored!$E$2:$Q$500,5,FALSE)</f>
        <v>1</v>
      </c>
      <c r="K220" s="5">
        <f>VLOOKUP(Q220,whoscored!$E$2:$Q$500,6,FALSE)</f>
        <v>1</v>
      </c>
      <c r="L220" s="5">
        <f>VLOOKUP(Q220,whoscored!$E$2:$Q$500,7,FALSE)</f>
        <v>0</v>
      </c>
      <c r="M220" s="5">
        <f>VLOOKUP(Q220,whoscored!$E$2:$Q$500,8,FALSE)</f>
        <v>1</v>
      </c>
      <c r="N220" s="5">
        <f>VLOOKUP(Q220,whoscored!$E$2:$Q$500,9,FALSE)</f>
        <v>84.8</v>
      </c>
      <c r="O220" s="5">
        <f>VLOOKUP(Q220,whoscored!$E$2:$Q$500,10,FALSE)</f>
        <v>3.7</v>
      </c>
      <c r="P220" s="5">
        <f>VLOOKUP(Q220,whoscored!$E$2:$Q$500,12,FALSE)</f>
        <v>7.15</v>
      </c>
      <c r="Q220" t="s">
        <v>100</v>
      </c>
    </row>
    <row r="221" spans="2:17" x14ac:dyDescent="0.25">
      <c r="B221">
        <v>23</v>
      </c>
      <c r="C221" s="7" t="str">
        <f>INDEX(Abwehr!$D$2:$D$201,ROW(A23)*2-1)</f>
        <v>John Anthony Brooks</v>
      </c>
      <c r="D221" t="s">
        <v>1119</v>
      </c>
      <c r="E221" t="str">
        <f>INDEX(Abwehr!$D$2:$D$201,ROW(A23)*2)</f>
        <v>Innenverteidiger</v>
      </c>
      <c r="F221">
        <f>INDEX(Abwehr!$F$2:$F$201,ROW(A23)*2-1)</f>
        <v>24</v>
      </c>
      <c r="G221" s="5">
        <f>LEFT(INDEX(Abwehr!$H$2:$H$201,ROW(A23)*2-1),4)*1</f>
        <v>10</v>
      </c>
      <c r="H221" s="5">
        <f>LEFT(INDEX(Abwehr!$J$2:$J$201,ROW(A23)*2-1),4)*1</f>
        <v>10</v>
      </c>
      <c r="I221" s="5">
        <f>VLOOKUP(Q221,whoscored!$E$2:$Q$500,4,FALSE)</f>
        <v>2</v>
      </c>
      <c r="J221" s="5">
        <f>VLOOKUP(Q221,whoscored!$E$2:$Q$500,5,FALSE)</f>
        <v>0</v>
      </c>
      <c r="K221" s="5">
        <f>VLOOKUP(Q221,whoscored!$E$2:$Q$500,6,FALSE)</f>
        <v>5</v>
      </c>
      <c r="L221" s="5">
        <f>VLOOKUP(Q221,whoscored!$E$2:$Q$500,7,FALSE)</f>
        <v>0</v>
      </c>
      <c r="M221" s="5">
        <f>VLOOKUP(Q221,whoscored!$E$2:$Q$500,8,FALSE)</f>
        <v>0.5</v>
      </c>
      <c r="N221" s="5">
        <f>VLOOKUP(Q221,whoscored!$E$2:$Q$500,9,FALSE)</f>
        <v>86.1</v>
      </c>
      <c r="O221" s="5">
        <f>VLOOKUP(Q221,whoscored!$E$2:$Q$500,10,FALSE)</f>
        <v>2.4</v>
      </c>
      <c r="P221" s="5">
        <f>VLOOKUP(Q221,whoscored!$E$2:$Q$500,12,FALSE)</f>
        <v>7.06</v>
      </c>
      <c r="Q221" t="s">
        <v>103</v>
      </c>
    </row>
    <row r="222" spans="2:17" x14ac:dyDescent="0.25">
      <c r="B222">
        <v>24</v>
      </c>
      <c r="C222" s="7" t="str">
        <f>INDEX(Abwehr!$D$2:$D$201,ROW(A24)*2-1)</f>
        <v>Benjamin Henrichs</v>
      </c>
      <c r="D222" t="s">
        <v>1119</v>
      </c>
      <c r="E222" t="str">
        <f>INDEX(Abwehr!$D$2:$D$201,ROW(A24)*2)</f>
        <v>Rechter Verteidiger</v>
      </c>
      <c r="F222">
        <f>INDEX(Abwehr!$F$2:$F$201,ROW(A24)*2-1)</f>
        <v>20</v>
      </c>
      <c r="G222" s="5">
        <f>LEFT(INDEX(Abwehr!$H$2:$H$201,ROW(A24)*2-1),4)*1</f>
        <v>10</v>
      </c>
      <c r="H222" s="5">
        <f>LEFT(INDEX(Abwehr!$J$2:$J$201,ROW(A24)*2-1),4)*1</f>
        <v>10</v>
      </c>
      <c r="I222" s="5">
        <f>VLOOKUP(Q222,whoscored!$E$2:$Q$500,4,FALSE)</f>
        <v>0</v>
      </c>
      <c r="J222" s="5">
        <f>VLOOKUP(Q222,whoscored!$E$2:$Q$500,5,FALSE)</f>
        <v>2</v>
      </c>
      <c r="K222" s="5">
        <f>VLOOKUP(Q222,whoscored!$E$2:$Q$500,6,FALSE)</f>
        <v>1</v>
      </c>
      <c r="L222" s="5">
        <f>VLOOKUP(Q222,whoscored!$E$2:$Q$500,7,FALSE)</f>
        <v>0</v>
      </c>
      <c r="M222" s="5">
        <f>VLOOKUP(Q222,whoscored!$E$2:$Q$500,8,FALSE)</f>
        <v>0.3</v>
      </c>
      <c r="N222" s="5">
        <f>VLOOKUP(Q222,whoscored!$E$2:$Q$500,9,FALSE)</f>
        <v>76.2</v>
      </c>
      <c r="O222" s="5">
        <f>VLOOKUP(Q222,whoscored!$E$2:$Q$500,10,FALSE)</f>
        <v>0.9</v>
      </c>
      <c r="P222" s="5">
        <f>VLOOKUP(Q222,whoscored!$E$2:$Q$500,12,FALSE)</f>
        <v>7.05</v>
      </c>
      <c r="Q222" t="s">
        <v>108</v>
      </c>
    </row>
    <row r="223" spans="2:17" x14ac:dyDescent="0.25">
      <c r="B223">
        <v>25</v>
      </c>
      <c r="C223" s="7" t="str">
        <f>INDEX(Abwehr!$D$2:$D$201,ROW(A25)*2-1)</f>
        <v>Sven Bender</v>
      </c>
      <c r="D223" t="s">
        <v>1119</v>
      </c>
      <c r="E223" t="str">
        <f>INDEX(Abwehr!$D$2:$D$201,ROW(A25)*2)</f>
        <v>Innenverteidiger</v>
      </c>
      <c r="F223">
        <f>INDEX(Abwehr!$F$2:$F$201,ROW(A25)*2-1)</f>
        <v>28</v>
      </c>
      <c r="G223" s="5">
        <f>LEFT(INDEX(Abwehr!$H$2:$H$201,ROW(A25)*2-1),4)*1</f>
        <v>18</v>
      </c>
      <c r="H223" s="5">
        <f>LEFT(INDEX(Abwehr!$J$2:$J$201,ROW(A25)*2-1),4)*1</f>
        <v>9</v>
      </c>
      <c r="I223" s="5">
        <f>VLOOKUP(Q223,whoscored!$E$2:$Q$500,4,FALSE)</f>
        <v>0</v>
      </c>
      <c r="J223" s="5">
        <f>VLOOKUP(Q223,whoscored!$E$2:$Q$500,5,FALSE)</f>
        <v>1</v>
      </c>
      <c r="K223" s="5">
        <f>VLOOKUP(Q223,whoscored!$E$2:$Q$500,6,FALSE)</f>
        <v>0</v>
      </c>
      <c r="L223" s="5">
        <f>VLOOKUP(Q223,whoscored!$E$2:$Q$500,7,FALSE)</f>
        <v>0</v>
      </c>
      <c r="M223" s="5">
        <f>VLOOKUP(Q223,whoscored!$E$2:$Q$500,8,FALSE)</f>
        <v>0.4</v>
      </c>
      <c r="N223" s="5">
        <f>VLOOKUP(Q223,whoscored!$E$2:$Q$500,9,FALSE)</f>
        <v>93</v>
      </c>
      <c r="O223" s="5">
        <f>VLOOKUP(Q223,whoscored!$E$2:$Q$500,10,FALSE)</f>
        <v>0.4</v>
      </c>
      <c r="P223" s="5">
        <f>VLOOKUP(Q223,whoscored!$E$2:$Q$500,12,FALSE)</f>
        <v>6.59</v>
      </c>
      <c r="Q223" t="s">
        <v>110</v>
      </c>
    </row>
    <row r="224" spans="2:17" x14ac:dyDescent="0.25">
      <c r="B224">
        <v>26</v>
      </c>
      <c r="C224" s="7" t="str">
        <f>INDEX(Abwehr!$D$2:$D$201,ROW(A26)*2-1)</f>
        <v>Marcel Schmelzer</v>
      </c>
      <c r="D224" t="s">
        <v>1119</v>
      </c>
      <c r="E224" t="str">
        <f>INDEX(Abwehr!$D$2:$D$201,ROW(A26)*2)</f>
        <v>Linker Verteidiger</v>
      </c>
      <c r="F224">
        <f>INDEX(Abwehr!$F$2:$F$201,ROW(A26)*2-1)</f>
        <v>29</v>
      </c>
      <c r="G224" s="5">
        <f>LEFT(INDEX(Abwehr!$H$2:$H$201,ROW(A26)*2-1),4)*1</f>
        <v>10</v>
      </c>
      <c r="H224" s="5">
        <f>LEFT(INDEX(Abwehr!$J$2:$J$201,ROW(A26)*2-1),4)*1</f>
        <v>9</v>
      </c>
      <c r="I224" s="5">
        <f>VLOOKUP(Q224,whoscored!$E$2:$Q$500,4,FALSE)</f>
        <v>0</v>
      </c>
      <c r="J224" s="5">
        <f>VLOOKUP(Q224,whoscored!$E$2:$Q$500,5,FALSE)</f>
        <v>1</v>
      </c>
      <c r="K224" s="5">
        <f>VLOOKUP(Q224,whoscored!$E$2:$Q$500,6,FALSE)</f>
        <v>3</v>
      </c>
      <c r="L224" s="5">
        <f>VLOOKUP(Q224,whoscored!$E$2:$Q$500,7,FALSE)</f>
        <v>0</v>
      </c>
      <c r="M224" s="5">
        <f>VLOOKUP(Q224,whoscored!$E$2:$Q$500,8,FALSE)</f>
        <v>1</v>
      </c>
      <c r="N224" s="5">
        <f>VLOOKUP(Q224,whoscored!$E$2:$Q$500,9,FALSE)</f>
        <v>82.5</v>
      </c>
      <c r="O224" s="5">
        <f>VLOOKUP(Q224,whoscored!$E$2:$Q$500,10,FALSE)</f>
        <v>1.7</v>
      </c>
      <c r="P224" s="5">
        <f>VLOOKUP(Q224,whoscored!$E$2:$Q$500,12,FALSE)</f>
        <v>6.94</v>
      </c>
      <c r="Q224" t="s">
        <v>112</v>
      </c>
    </row>
    <row r="225" spans="2:17" x14ac:dyDescent="0.25">
      <c r="B225">
        <v>27</v>
      </c>
      <c r="C225" s="7" t="str">
        <f>INDEX(Abwehr!$D$2:$D$201,ROW(A27)*2-1)</f>
        <v>Sead Kolasinac</v>
      </c>
      <c r="D225" t="s">
        <v>1119</v>
      </c>
      <c r="E225" t="str">
        <f>INDEX(Abwehr!$D$2:$D$201,ROW(A27)*2)</f>
        <v>Linker Verteidiger</v>
      </c>
      <c r="F225">
        <f>INDEX(Abwehr!$F$2:$F$201,ROW(A27)*2-1)</f>
        <v>23</v>
      </c>
      <c r="G225" s="5">
        <f>LEFT(INDEX(Abwehr!$H$2:$H$201,ROW(A27)*2-1),4)*1</f>
        <v>9</v>
      </c>
      <c r="H225" s="5">
        <f>LEFT(INDEX(Abwehr!$J$2:$J$201,ROW(A27)*2-1),4)*1</f>
        <v>9</v>
      </c>
      <c r="I225" s="5">
        <f>VLOOKUP(Q225,whoscored!$E$2:$Q$500,4,FALSE)</f>
        <v>3</v>
      </c>
      <c r="J225" s="5">
        <f>VLOOKUP(Q225,whoscored!$E$2:$Q$500,5,FALSE)</f>
        <v>5</v>
      </c>
      <c r="K225" s="5">
        <f>VLOOKUP(Q225,whoscored!$E$2:$Q$500,6,FALSE)</f>
        <v>5</v>
      </c>
      <c r="L225" s="5">
        <f>VLOOKUP(Q225,whoscored!$E$2:$Q$500,7,FALSE)</f>
        <v>0</v>
      </c>
      <c r="M225" s="5">
        <f>VLOOKUP(Q225,whoscored!$E$2:$Q$500,8,FALSE)</f>
        <v>0.7</v>
      </c>
      <c r="N225" s="5">
        <f>VLOOKUP(Q225,whoscored!$E$2:$Q$500,9,FALSE)</f>
        <v>71.7</v>
      </c>
      <c r="O225" s="5">
        <f>VLOOKUP(Q225,whoscored!$E$2:$Q$500,10,FALSE)</f>
        <v>1.8</v>
      </c>
      <c r="P225" s="5">
        <f>VLOOKUP(Q225,whoscored!$E$2:$Q$500,12,FALSE)</f>
        <v>7.32</v>
      </c>
      <c r="Q225" t="s">
        <v>114</v>
      </c>
    </row>
    <row r="226" spans="2:17" x14ac:dyDescent="0.25">
      <c r="B226">
        <v>28</v>
      </c>
      <c r="C226" s="7" t="str">
        <f>INDEX(Abwehr!$D$2:$D$201,ROW(A28)*2-1)</f>
        <v>Mitchell Weiser</v>
      </c>
      <c r="D226" t="s">
        <v>1119</v>
      </c>
      <c r="E226" t="str">
        <f>INDEX(Abwehr!$D$2:$D$201,ROW(A28)*2)</f>
        <v>Rechter Verteidiger</v>
      </c>
      <c r="F226">
        <f>INDEX(Abwehr!$F$2:$F$201,ROW(A28)*2-1)</f>
        <v>23</v>
      </c>
      <c r="G226" s="5">
        <f>LEFT(INDEX(Abwehr!$H$2:$H$201,ROW(A28)*2-1),4)*1</f>
        <v>9</v>
      </c>
      <c r="H226" s="5">
        <f>LEFT(INDEX(Abwehr!$J$2:$J$201,ROW(A28)*2-1),4)*1</f>
        <v>9</v>
      </c>
      <c r="I226" s="5">
        <f>VLOOKUP(Q226,whoscored!$E$2:$Q$500,4,FALSE)</f>
        <v>1</v>
      </c>
      <c r="J226" s="5">
        <f>VLOOKUP(Q226,whoscored!$E$2:$Q$500,5,FALSE)</f>
        <v>4</v>
      </c>
      <c r="K226" s="5">
        <f>VLOOKUP(Q226,whoscored!$E$2:$Q$500,6,FALSE)</f>
        <v>2</v>
      </c>
      <c r="L226" s="5">
        <f>VLOOKUP(Q226,whoscored!$E$2:$Q$500,7,FALSE)</f>
        <v>0</v>
      </c>
      <c r="M226" s="5">
        <f>VLOOKUP(Q226,whoscored!$E$2:$Q$500,8,FALSE)</f>
        <v>0.4</v>
      </c>
      <c r="N226" s="5">
        <f>VLOOKUP(Q226,whoscored!$E$2:$Q$500,9,FALSE)</f>
        <v>69.599999999999994</v>
      </c>
      <c r="O226" s="5">
        <f>VLOOKUP(Q226,whoscored!$E$2:$Q$500,10,FALSE)</f>
        <v>0.6</v>
      </c>
      <c r="P226" s="5">
        <f>VLOOKUP(Q226,whoscored!$E$2:$Q$500,12,FALSE)</f>
        <v>7.07</v>
      </c>
      <c r="Q226" t="s">
        <v>115</v>
      </c>
    </row>
    <row r="227" spans="2:17" x14ac:dyDescent="0.25">
      <c r="B227">
        <v>29</v>
      </c>
      <c r="C227" s="7" t="str">
        <f>INDEX(Abwehr!$D$2:$D$201,ROW(A29)*2-1)</f>
        <v>Martin Hinteregger</v>
      </c>
      <c r="D227" t="s">
        <v>1119</v>
      </c>
      <c r="E227" t="str">
        <f>INDEX(Abwehr!$D$2:$D$201,ROW(A29)*2)</f>
        <v>Innenverteidiger</v>
      </c>
      <c r="F227">
        <f>INDEX(Abwehr!$F$2:$F$201,ROW(A29)*2-1)</f>
        <v>24</v>
      </c>
      <c r="G227" s="5">
        <f>LEFT(INDEX(Abwehr!$H$2:$H$201,ROW(A29)*2-1),4)*1</f>
        <v>9</v>
      </c>
      <c r="H227" s="5">
        <f>LEFT(INDEX(Abwehr!$J$2:$J$201,ROW(A29)*2-1),4)*1</f>
        <v>8</v>
      </c>
      <c r="I227" s="5">
        <f>VLOOKUP(Q227,whoscored!$E$2:$Q$500,4,FALSE)</f>
        <v>3</v>
      </c>
      <c r="J227" s="5">
        <f>VLOOKUP(Q227,whoscored!$E$2:$Q$500,5,FALSE)</f>
        <v>0</v>
      </c>
      <c r="K227" s="5">
        <f>VLOOKUP(Q227,whoscored!$E$2:$Q$500,6,FALSE)</f>
        <v>5</v>
      </c>
      <c r="L227" s="5">
        <f>VLOOKUP(Q227,whoscored!$E$2:$Q$500,7,FALSE)</f>
        <v>0</v>
      </c>
      <c r="M227" s="5">
        <f>VLOOKUP(Q227,whoscored!$E$2:$Q$500,8,FALSE)</f>
        <v>0.9</v>
      </c>
      <c r="N227" s="5">
        <f>VLOOKUP(Q227,whoscored!$E$2:$Q$500,9,FALSE)</f>
        <v>73.2</v>
      </c>
      <c r="O227" s="5">
        <f>VLOOKUP(Q227,whoscored!$E$2:$Q$500,10,FALSE)</f>
        <v>2.7</v>
      </c>
      <c r="P227" s="5">
        <f>VLOOKUP(Q227,whoscored!$E$2:$Q$500,12,FALSE)</f>
        <v>6.95</v>
      </c>
      <c r="Q227" t="s">
        <v>124</v>
      </c>
    </row>
    <row r="228" spans="2:17" x14ac:dyDescent="0.25">
      <c r="B228">
        <v>30</v>
      </c>
      <c r="C228" s="7" t="str">
        <f>INDEX(Abwehr!$D$2:$D$201,ROW(A30)*2-1)</f>
        <v>Marc Bartra</v>
      </c>
      <c r="D228" t="s">
        <v>1119</v>
      </c>
      <c r="E228" t="str">
        <f>INDEX(Abwehr!$D$2:$D$201,ROW(A30)*2)</f>
        <v>Innenverteidiger</v>
      </c>
      <c r="F228">
        <f>INDEX(Abwehr!$F$2:$F$201,ROW(A30)*2-1)</f>
        <v>26</v>
      </c>
      <c r="G228" s="5">
        <f>LEFT(INDEX(Abwehr!$H$2:$H$201,ROW(A30)*2-1),4)*1</f>
        <v>12</v>
      </c>
      <c r="H228" s="5">
        <f>LEFT(INDEX(Abwehr!$J$2:$J$201,ROW(A30)*2-1),4)*1</f>
        <v>8</v>
      </c>
      <c r="I228" s="5">
        <f>VLOOKUP(Q228,whoscored!$E$2:$Q$500,4,FALSE)</f>
        <v>0</v>
      </c>
      <c r="J228" s="5">
        <f>VLOOKUP(Q228,whoscored!$E$2:$Q$500,5,FALSE)</f>
        <v>3</v>
      </c>
      <c r="K228" s="5">
        <f>VLOOKUP(Q228,whoscored!$E$2:$Q$500,6,FALSE)</f>
        <v>5</v>
      </c>
      <c r="L228" s="5">
        <f>VLOOKUP(Q228,whoscored!$E$2:$Q$500,7,FALSE)</f>
        <v>0</v>
      </c>
      <c r="M228" s="5">
        <f>VLOOKUP(Q228,whoscored!$E$2:$Q$500,8,FALSE)</f>
        <v>1</v>
      </c>
      <c r="N228" s="5">
        <f>VLOOKUP(Q228,whoscored!$E$2:$Q$500,9,FALSE)</f>
        <v>81.8</v>
      </c>
      <c r="O228" s="5">
        <f>VLOOKUP(Q228,whoscored!$E$2:$Q$500,10,FALSE)</f>
        <v>2.9</v>
      </c>
      <c r="P228" s="5">
        <f>VLOOKUP(Q228,whoscored!$E$2:$Q$500,12,FALSE)</f>
        <v>7.21</v>
      </c>
      <c r="Q228" t="s">
        <v>126</v>
      </c>
    </row>
    <row r="229" spans="2:17" x14ac:dyDescent="0.25">
      <c r="B229">
        <v>31</v>
      </c>
      <c r="C229" s="7" t="str">
        <f>INDEX(Abwehr!$D$2:$D$201,ROW(A31)*2-1)</f>
        <v>Niklas Stark</v>
      </c>
      <c r="D229" t="s">
        <v>1119</v>
      </c>
      <c r="E229" t="str">
        <f>INDEX(Abwehr!$D$2:$D$201,ROW(A31)*2)</f>
        <v>Innenverteidiger</v>
      </c>
      <c r="F229">
        <f>INDEX(Abwehr!$F$2:$F$201,ROW(A31)*2-1)</f>
        <v>22</v>
      </c>
      <c r="G229" s="5">
        <f>LEFT(INDEX(Abwehr!$H$2:$H$201,ROW(A31)*2-1),4)*1</f>
        <v>8</v>
      </c>
      <c r="H229" s="5">
        <f>LEFT(INDEX(Abwehr!$J$2:$J$201,ROW(A31)*2-1),4)*1</f>
        <v>8</v>
      </c>
      <c r="I229" s="5">
        <f>VLOOKUP(Q229,whoscored!$E$2:$Q$500,4,FALSE)</f>
        <v>1</v>
      </c>
      <c r="J229" s="5">
        <f>VLOOKUP(Q229,whoscored!$E$2:$Q$500,5,FALSE)</f>
        <v>0</v>
      </c>
      <c r="K229" s="5">
        <f>VLOOKUP(Q229,whoscored!$E$2:$Q$500,6,FALSE)</f>
        <v>6</v>
      </c>
      <c r="L229" s="5">
        <f>VLOOKUP(Q229,whoscored!$E$2:$Q$500,7,FALSE)</f>
        <v>0</v>
      </c>
      <c r="M229" s="5">
        <f>VLOOKUP(Q229,whoscored!$E$2:$Q$500,8,FALSE)</f>
        <v>0.8</v>
      </c>
      <c r="N229" s="5">
        <f>VLOOKUP(Q229,whoscored!$E$2:$Q$500,9,FALSE)</f>
        <v>84.9</v>
      </c>
      <c r="O229" s="5">
        <f>VLOOKUP(Q229,whoscored!$E$2:$Q$500,10,FALSE)</f>
        <v>1.8</v>
      </c>
      <c r="P229" s="5">
        <f>VLOOKUP(Q229,whoscored!$E$2:$Q$500,12,FALSE)</f>
        <v>6.96</v>
      </c>
      <c r="Q229" t="s">
        <v>127</v>
      </c>
    </row>
    <row r="230" spans="2:17" x14ac:dyDescent="0.25">
      <c r="B230">
        <v>32</v>
      </c>
      <c r="C230" s="7" t="str">
        <f>INDEX(Abwehr!$D$2:$D$201,ROW(A32)*2-1)</f>
        <v>Abdul Rahman Baba</v>
      </c>
      <c r="D230" t="s">
        <v>1119</v>
      </c>
      <c r="E230" t="str">
        <f>INDEX(Abwehr!$D$2:$D$201,ROW(A32)*2)</f>
        <v>Linker Verteidiger</v>
      </c>
      <c r="F230">
        <f>INDEX(Abwehr!$F$2:$F$201,ROW(A32)*2-1)</f>
        <v>22</v>
      </c>
      <c r="G230" s="5">
        <f>LEFT(INDEX(Abwehr!$H$2:$H$201,ROW(A32)*2-1),4)*1</f>
        <v>15</v>
      </c>
      <c r="H230" s="5">
        <f>LEFT(INDEX(Abwehr!$J$2:$J$201,ROW(A32)*2-1),4)*1</f>
        <v>8</v>
      </c>
      <c r="I230" s="5">
        <f>VLOOKUP(Q230,whoscored!$E$2:$Q$500,4,FALSE)</f>
        <v>0</v>
      </c>
      <c r="J230" s="5">
        <f>VLOOKUP(Q230,whoscored!$E$2:$Q$500,5,FALSE)</f>
        <v>2</v>
      </c>
      <c r="K230" s="5">
        <f>VLOOKUP(Q230,whoscored!$E$2:$Q$500,6,FALSE)</f>
        <v>2</v>
      </c>
      <c r="L230" s="5">
        <f>VLOOKUP(Q230,whoscored!$E$2:$Q$500,7,FALSE)</f>
        <v>0</v>
      </c>
      <c r="M230" s="5">
        <f>VLOOKUP(Q230,whoscored!$E$2:$Q$500,8,FALSE)</f>
        <v>0.5</v>
      </c>
      <c r="N230" s="5">
        <f>VLOOKUP(Q230,whoscored!$E$2:$Q$500,9,FALSE)</f>
        <v>72.8</v>
      </c>
      <c r="O230" s="5">
        <f>VLOOKUP(Q230,whoscored!$E$2:$Q$500,10,FALSE)</f>
        <v>0.9</v>
      </c>
      <c r="P230" s="5">
        <f>VLOOKUP(Q230,whoscored!$E$2:$Q$500,12,FALSE)</f>
        <v>6.72</v>
      </c>
      <c r="Q230" t="s">
        <v>128</v>
      </c>
    </row>
    <row r="231" spans="2:17" x14ac:dyDescent="0.25">
      <c r="B231">
        <v>33</v>
      </c>
      <c r="C231" s="7" t="str">
        <f>INDEX(Abwehr!$D$2:$D$201,ROW(A33)*2-1)</f>
        <v>Jesús Vallejo</v>
      </c>
      <c r="D231" t="s">
        <v>1119</v>
      </c>
      <c r="E231" t="str">
        <f>INDEX(Abwehr!$D$2:$D$201,ROW(A33)*2)</f>
        <v>Innenverteidiger</v>
      </c>
      <c r="F231">
        <f>INDEX(Abwehr!$F$2:$F$201,ROW(A33)*2-1)</f>
        <v>20</v>
      </c>
      <c r="G231" s="5">
        <f>LEFT(INDEX(Abwehr!$H$2:$H$201,ROW(A33)*2-1),4)*1</f>
        <v>8</v>
      </c>
      <c r="H231" s="5">
        <f>LEFT(INDEX(Abwehr!$J$2:$J$201,ROW(A33)*2-1),4)*1</f>
        <v>8</v>
      </c>
      <c r="I231" s="5">
        <f>VLOOKUP(Q231,whoscored!$E$2:$Q$500,4,FALSE)</f>
        <v>0</v>
      </c>
      <c r="J231" s="5">
        <f>VLOOKUP(Q231,whoscored!$E$2:$Q$500,5,FALSE)</f>
        <v>0</v>
      </c>
      <c r="K231" s="5">
        <f>VLOOKUP(Q231,whoscored!$E$2:$Q$500,6,FALSE)</f>
        <v>4</v>
      </c>
      <c r="L231" s="5">
        <f>VLOOKUP(Q231,whoscored!$E$2:$Q$500,7,FALSE)</f>
        <v>0</v>
      </c>
      <c r="M231" s="5">
        <f>VLOOKUP(Q231,whoscored!$E$2:$Q$500,8,FALSE)</f>
        <v>0.2</v>
      </c>
      <c r="N231" s="5">
        <f>VLOOKUP(Q231,whoscored!$E$2:$Q$500,9,FALSE)</f>
        <v>85.4</v>
      </c>
      <c r="O231" s="5">
        <f>VLOOKUP(Q231,whoscored!$E$2:$Q$500,10,FALSE)</f>
        <v>2.2999999999999998</v>
      </c>
      <c r="P231" s="5">
        <f>VLOOKUP(Q231,whoscored!$E$2:$Q$500,12,FALSE)</f>
        <v>6.86</v>
      </c>
      <c r="Q231" t="s">
        <v>129</v>
      </c>
    </row>
    <row r="232" spans="2:17" x14ac:dyDescent="0.25">
      <c r="B232">
        <v>35</v>
      </c>
      <c r="C232" s="7" t="str">
        <f>INDEX(Abwehr!$D$2:$D$201,ROW(A35)*2-1)</f>
        <v>Nico Elvedi</v>
      </c>
      <c r="D232" t="s">
        <v>1119</v>
      </c>
      <c r="E232" t="str">
        <f>INDEX(Abwehr!$D$2:$D$201,ROW(A35)*2)</f>
        <v>Innenverteidiger</v>
      </c>
      <c r="F232">
        <f>INDEX(Abwehr!$F$2:$F$201,ROW(A35)*2-1)</f>
        <v>20</v>
      </c>
      <c r="G232" s="5">
        <f>LEFT(INDEX(Abwehr!$H$2:$H$201,ROW(A35)*2-1),4)*1</f>
        <v>7</v>
      </c>
      <c r="H232" s="5">
        <f>LEFT(INDEX(Abwehr!$J$2:$J$201,ROW(A35)*2-1),4)*1</f>
        <v>7</v>
      </c>
      <c r="I232" s="5">
        <f>VLOOKUP(Q232,whoscored!$E$2:$Q$500,4,FALSE)</f>
        <v>0</v>
      </c>
      <c r="J232" s="5">
        <f>VLOOKUP(Q232,whoscored!$E$2:$Q$500,5,FALSE)</f>
        <v>0</v>
      </c>
      <c r="K232" s="5">
        <f>VLOOKUP(Q232,whoscored!$E$2:$Q$500,6,FALSE)</f>
        <v>4</v>
      </c>
      <c r="L232" s="5">
        <f>VLOOKUP(Q232,whoscored!$E$2:$Q$500,7,FALSE)</f>
        <v>0</v>
      </c>
      <c r="M232" s="5">
        <f>VLOOKUP(Q232,whoscored!$E$2:$Q$500,8,FALSE)</f>
        <v>0.2</v>
      </c>
      <c r="N232" s="5">
        <f>VLOOKUP(Q232,whoscored!$E$2:$Q$500,9,FALSE)</f>
        <v>84.6</v>
      </c>
      <c r="O232" s="5">
        <f>VLOOKUP(Q232,whoscored!$E$2:$Q$500,10,FALSE)</f>
        <v>2.7</v>
      </c>
      <c r="P232" s="5">
        <f>VLOOKUP(Q232,whoscored!$E$2:$Q$500,12,FALSE)</f>
        <v>6.89</v>
      </c>
      <c r="Q232" t="s">
        <v>336</v>
      </c>
    </row>
    <row r="233" spans="2:17" x14ac:dyDescent="0.25">
      <c r="B233">
        <v>36</v>
      </c>
      <c r="C233" s="7" t="str">
        <f>INDEX(Abwehr!$D$2:$D$201,ROW(A36)*2-1)</f>
        <v>Tin Jedvaj</v>
      </c>
      <c r="D233" t="s">
        <v>1119</v>
      </c>
      <c r="E233" t="str">
        <f>INDEX(Abwehr!$D$2:$D$201,ROW(A36)*2)</f>
        <v>Innenverteidiger</v>
      </c>
      <c r="F233">
        <f>INDEX(Abwehr!$F$2:$F$201,ROW(A36)*2-1)</f>
        <v>21</v>
      </c>
      <c r="G233" s="5">
        <f>LEFT(INDEX(Abwehr!$H$2:$H$201,ROW(A36)*2-1),4)*1</f>
        <v>8</v>
      </c>
      <c r="H233" s="5">
        <f>LEFT(INDEX(Abwehr!$J$2:$J$201,ROW(A36)*2-1),4)*1</f>
        <v>6.5</v>
      </c>
      <c r="I233" s="5">
        <f>VLOOKUP(Q233,whoscored!$E$2:$Q$500,4,FALSE)</f>
        <v>1</v>
      </c>
      <c r="J233" s="5">
        <f>VLOOKUP(Q233,whoscored!$E$2:$Q$500,5,FALSE)</f>
        <v>0</v>
      </c>
      <c r="K233" s="5">
        <f>VLOOKUP(Q233,whoscored!$E$2:$Q$500,6,FALSE)</f>
        <v>2</v>
      </c>
      <c r="L233" s="5">
        <f>VLOOKUP(Q233,whoscored!$E$2:$Q$500,7,FALSE)</f>
        <v>1</v>
      </c>
      <c r="M233" s="5">
        <f>VLOOKUP(Q233,whoscored!$E$2:$Q$500,8,FALSE)</f>
        <v>0.6</v>
      </c>
      <c r="N233" s="5">
        <f>VLOOKUP(Q233,whoscored!$E$2:$Q$500,9,FALSE)</f>
        <v>72.5</v>
      </c>
      <c r="O233" s="5">
        <f>VLOOKUP(Q233,whoscored!$E$2:$Q$500,10,FALSE)</f>
        <v>2.6</v>
      </c>
      <c r="P233" s="5">
        <f>VLOOKUP(Q233,whoscored!$E$2:$Q$500,12,FALSE)</f>
        <v>6.67</v>
      </c>
      <c r="Q233" t="s">
        <v>337</v>
      </c>
    </row>
    <row r="234" spans="2:17" x14ac:dyDescent="0.25">
      <c r="B234">
        <v>37</v>
      </c>
      <c r="C234" s="7" t="str">
        <f>INDEX(Abwehr!$D$2:$D$201,ROW(A37)*2-1)</f>
        <v>Lukasz Piszczek</v>
      </c>
      <c r="D234" t="s">
        <v>1119</v>
      </c>
      <c r="E234" t="str">
        <f>INDEX(Abwehr!$D$2:$D$201,ROW(A37)*2)</f>
        <v>Rechter Verteidiger</v>
      </c>
      <c r="F234">
        <f>INDEX(Abwehr!$F$2:$F$201,ROW(A37)*2-1)</f>
        <v>31</v>
      </c>
      <c r="G234" s="5">
        <f>LEFT(INDEX(Abwehr!$H$2:$H$201,ROW(A37)*2-1),4)*1</f>
        <v>16</v>
      </c>
      <c r="H234" s="5">
        <f>LEFT(INDEX(Abwehr!$J$2:$J$201,ROW(A37)*2-1),4)*1</f>
        <v>6</v>
      </c>
      <c r="I234" s="5">
        <f>VLOOKUP(Q234,whoscored!$E$2:$Q$500,4,FALSE)</f>
        <v>5</v>
      </c>
      <c r="J234" s="5">
        <f>VLOOKUP(Q234,whoscored!$E$2:$Q$500,5,FALSE)</f>
        <v>1</v>
      </c>
      <c r="K234" s="5">
        <f>VLOOKUP(Q234,whoscored!$E$2:$Q$500,6,FALSE)</f>
        <v>1</v>
      </c>
      <c r="L234" s="5">
        <f>VLOOKUP(Q234,whoscored!$E$2:$Q$500,7,FALSE)</f>
        <v>0</v>
      </c>
      <c r="M234" s="5">
        <f>VLOOKUP(Q234,whoscored!$E$2:$Q$500,8,FALSE)</f>
        <v>0.8</v>
      </c>
      <c r="N234" s="5">
        <f>VLOOKUP(Q234,whoscored!$E$2:$Q$500,9,FALSE)</f>
        <v>80.400000000000006</v>
      </c>
      <c r="O234" s="5">
        <f>VLOOKUP(Q234,whoscored!$E$2:$Q$500,10,FALSE)</f>
        <v>2</v>
      </c>
      <c r="P234" s="5">
        <f>VLOOKUP(Q234,whoscored!$E$2:$Q$500,12,FALSE)</f>
        <v>7.09</v>
      </c>
      <c r="Q234" t="s">
        <v>338</v>
      </c>
    </row>
    <row r="235" spans="2:17" x14ac:dyDescent="0.25">
      <c r="B235">
        <v>38</v>
      </c>
      <c r="C235" s="7" t="str">
        <f>INDEX(Abwehr!$D$2:$D$201,ROW(A38)*2-1)</f>
        <v>Tony Jantschke</v>
      </c>
      <c r="D235" t="s">
        <v>1119</v>
      </c>
      <c r="E235" t="str">
        <f>INDEX(Abwehr!$D$2:$D$201,ROW(A38)*2)</f>
        <v>Rechter Verteidiger</v>
      </c>
      <c r="F235">
        <f>INDEX(Abwehr!$F$2:$F$201,ROW(A38)*2-1)</f>
        <v>27</v>
      </c>
      <c r="G235" s="5">
        <f>LEFT(INDEX(Abwehr!$H$2:$H$201,ROW(A38)*2-1),4)*1</f>
        <v>9</v>
      </c>
      <c r="H235" s="5">
        <f>LEFT(INDEX(Abwehr!$J$2:$J$201,ROW(A38)*2-1),4)*1</f>
        <v>6</v>
      </c>
      <c r="I235" s="5">
        <f>VLOOKUP(Q235,whoscored!$E$2:$Q$500,4,FALSE)</f>
        <v>0</v>
      </c>
      <c r="J235" s="5">
        <f>VLOOKUP(Q235,whoscored!$E$2:$Q$500,5,FALSE)</f>
        <v>0</v>
      </c>
      <c r="K235" s="5">
        <f>VLOOKUP(Q235,whoscored!$E$2:$Q$500,6,FALSE)</f>
        <v>3</v>
      </c>
      <c r="L235" s="5">
        <f>VLOOKUP(Q235,whoscored!$E$2:$Q$500,7,FALSE)</f>
        <v>0</v>
      </c>
      <c r="M235" s="5">
        <f>VLOOKUP(Q235,whoscored!$E$2:$Q$500,8,FALSE)</f>
        <v>0.1</v>
      </c>
      <c r="N235" s="5">
        <f>VLOOKUP(Q235,whoscored!$E$2:$Q$500,9,FALSE)</f>
        <v>75.2</v>
      </c>
      <c r="O235" s="5">
        <f>VLOOKUP(Q235,whoscored!$E$2:$Q$500,10,FALSE)</f>
        <v>2.2999999999999998</v>
      </c>
      <c r="P235" s="5">
        <f>VLOOKUP(Q235,whoscored!$E$2:$Q$500,12,FALSE)</f>
        <v>6.77</v>
      </c>
      <c r="Q235" t="s">
        <v>339</v>
      </c>
    </row>
    <row r="236" spans="2:17" x14ac:dyDescent="0.25">
      <c r="B236">
        <v>39</v>
      </c>
      <c r="C236" s="7" t="str">
        <f>INDEX(Abwehr!$D$2:$D$201,ROW(A39)*2-1)</f>
        <v>Stefan Bell</v>
      </c>
      <c r="D236" t="s">
        <v>1119</v>
      </c>
      <c r="E236" t="str">
        <f>INDEX(Abwehr!$D$2:$D$201,ROW(A39)*2)</f>
        <v>Innenverteidiger</v>
      </c>
      <c r="F236">
        <f>INDEX(Abwehr!$F$2:$F$201,ROW(A39)*2-1)</f>
        <v>25</v>
      </c>
      <c r="G236" s="5">
        <f>LEFT(INDEX(Abwehr!$H$2:$H$201,ROW(A39)*2-1),4)*1</f>
        <v>6</v>
      </c>
      <c r="H236" s="5">
        <f>LEFT(INDEX(Abwehr!$J$2:$J$201,ROW(A39)*2-1),4)*1</f>
        <v>6</v>
      </c>
      <c r="I236" s="5">
        <f>VLOOKUP(Q236,whoscored!$E$2:$Q$500,4,FALSE)</f>
        <v>5</v>
      </c>
      <c r="J236" s="5">
        <f>VLOOKUP(Q236,whoscored!$E$2:$Q$500,5,FALSE)</f>
        <v>1</v>
      </c>
      <c r="K236" s="5">
        <f>VLOOKUP(Q236,whoscored!$E$2:$Q$500,6,FALSE)</f>
        <v>8</v>
      </c>
      <c r="L236" s="5">
        <f>VLOOKUP(Q236,whoscored!$E$2:$Q$500,7,FALSE)</f>
        <v>1</v>
      </c>
      <c r="M236" s="5">
        <f>VLOOKUP(Q236,whoscored!$E$2:$Q$500,8,FALSE)</f>
        <v>0.8</v>
      </c>
      <c r="N236" s="5">
        <f>VLOOKUP(Q236,whoscored!$E$2:$Q$500,9,FALSE)</f>
        <v>74.7</v>
      </c>
      <c r="O236" s="5">
        <f>VLOOKUP(Q236,whoscored!$E$2:$Q$500,10,FALSE)</f>
        <v>3.4</v>
      </c>
      <c r="P236" s="5">
        <f>VLOOKUP(Q236,whoscored!$E$2:$Q$500,12,FALSE)</f>
        <v>7.02</v>
      </c>
      <c r="Q236" t="s">
        <v>340</v>
      </c>
    </row>
    <row r="237" spans="2:17" x14ac:dyDescent="0.25">
      <c r="B237">
        <v>40</v>
      </c>
      <c r="C237" s="7" t="str">
        <f>INDEX(Abwehr!$D$2:$D$201,ROW(A40)*2-1)</f>
        <v>Marvin Plattenhardt</v>
      </c>
      <c r="D237" t="s">
        <v>1119</v>
      </c>
      <c r="E237" t="str">
        <f>INDEX(Abwehr!$D$2:$D$201,ROW(A40)*2)</f>
        <v>Linker Verteidiger</v>
      </c>
      <c r="F237">
        <f>INDEX(Abwehr!$F$2:$F$201,ROW(A40)*2-1)</f>
        <v>25</v>
      </c>
      <c r="G237" s="5">
        <f>LEFT(INDEX(Abwehr!$H$2:$H$201,ROW(A40)*2-1),4)*1</f>
        <v>6</v>
      </c>
      <c r="H237" s="5">
        <f>LEFT(INDEX(Abwehr!$J$2:$J$201,ROW(A40)*2-1),4)*1</f>
        <v>6</v>
      </c>
      <c r="I237" s="5">
        <f>VLOOKUP(Q237,whoscored!$E$2:$Q$500,4,FALSE)</f>
        <v>3</v>
      </c>
      <c r="J237" s="5">
        <f>VLOOKUP(Q237,whoscored!$E$2:$Q$500,5,FALSE)</f>
        <v>3</v>
      </c>
      <c r="K237" s="5">
        <f>VLOOKUP(Q237,whoscored!$E$2:$Q$500,6,FALSE)</f>
        <v>3</v>
      </c>
      <c r="L237" s="5">
        <f>VLOOKUP(Q237,whoscored!$E$2:$Q$500,7,FALSE)</f>
        <v>0</v>
      </c>
      <c r="M237" s="5">
        <f>VLOOKUP(Q237,whoscored!$E$2:$Q$500,8,FALSE)</f>
        <v>0.9</v>
      </c>
      <c r="N237" s="5">
        <f>VLOOKUP(Q237,whoscored!$E$2:$Q$500,9,FALSE)</f>
        <v>75.099999999999994</v>
      </c>
      <c r="O237" s="5">
        <f>VLOOKUP(Q237,whoscored!$E$2:$Q$500,10,FALSE)</f>
        <v>1</v>
      </c>
      <c r="P237" s="5">
        <f>VLOOKUP(Q237,whoscored!$E$2:$Q$500,12,FALSE)</f>
        <v>7.04</v>
      </c>
      <c r="Q237" t="s">
        <v>341</v>
      </c>
    </row>
    <row r="238" spans="2:17" x14ac:dyDescent="0.25">
      <c r="B238">
        <v>41</v>
      </c>
      <c r="C238" s="7" t="str">
        <f>INDEX(Abwehr!$D$2:$D$201,ROW(A41)*2-1)</f>
        <v>Frederik Sörensen</v>
      </c>
      <c r="D238" t="s">
        <v>1119</v>
      </c>
      <c r="E238" t="str">
        <f>INDEX(Abwehr!$D$2:$D$201,ROW(A41)*2)</f>
        <v>Innenverteidiger</v>
      </c>
      <c r="F238">
        <f>INDEX(Abwehr!$F$2:$F$201,ROW(A41)*2-1)</f>
        <v>25</v>
      </c>
      <c r="G238" s="5">
        <f>LEFT(INDEX(Abwehr!$H$2:$H$201,ROW(A41)*2-1),4)*1</f>
        <v>6</v>
      </c>
      <c r="H238" s="5">
        <f>LEFT(INDEX(Abwehr!$J$2:$J$201,ROW(A41)*2-1),4)*1</f>
        <v>6</v>
      </c>
      <c r="I238" s="5">
        <f>VLOOKUP(Q238,whoscored!$E$2:$Q$500,4,FALSE)</f>
        <v>0</v>
      </c>
      <c r="J238" s="5">
        <f>VLOOKUP(Q238,whoscored!$E$2:$Q$500,5,FALSE)</f>
        <v>2</v>
      </c>
      <c r="K238" s="5">
        <f>VLOOKUP(Q238,whoscored!$E$2:$Q$500,6,FALSE)</f>
        <v>5</v>
      </c>
      <c r="L238" s="5">
        <f>VLOOKUP(Q238,whoscored!$E$2:$Q$500,7,FALSE)</f>
        <v>0</v>
      </c>
      <c r="M238" s="5">
        <f>VLOOKUP(Q238,whoscored!$E$2:$Q$500,8,FALSE)</f>
        <v>0.6</v>
      </c>
      <c r="N238" s="5">
        <f>VLOOKUP(Q238,whoscored!$E$2:$Q$500,9,FALSE)</f>
        <v>71.8</v>
      </c>
      <c r="O238" s="5">
        <f>VLOOKUP(Q238,whoscored!$E$2:$Q$500,10,FALSE)</f>
        <v>2.6</v>
      </c>
      <c r="P238" s="5">
        <f>VLOOKUP(Q238,whoscored!$E$2:$Q$500,12,FALSE)</f>
        <v>7.33</v>
      </c>
      <c r="Q238" t="s">
        <v>342</v>
      </c>
    </row>
    <row r="239" spans="2:17" x14ac:dyDescent="0.25">
      <c r="B239">
        <v>42</v>
      </c>
      <c r="C239" s="7" t="str">
        <f>INDEX(Abwehr!$D$2:$D$201,ROW(A42)*2-1)</f>
        <v>Willi Orban</v>
      </c>
      <c r="D239" t="s">
        <v>1119</v>
      </c>
      <c r="E239" t="str">
        <f>INDEX(Abwehr!$D$2:$D$201,ROW(A42)*2)</f>
        <v>Innenverteidiger</v>
      </c>
      <c r="F239">
        <f>INDEX(Abwehr!$F$2:$F$201,ROW(A42)*2-1)</f>
        <v>24</v>
      </c>
      <c r="G239" s="5">
        <f>LEFT(INDEX(Abwehr!$H$2:$H$201,ROW(A42)*2-1),4)*1</f>
        <v>6</v>
      </c>
      <c r="H239" s="5">
        <f>LEFT(INDEX(Abwehr!$J$2:$J$201,ROW(A42)*2-1),4)*1</f>
        <v>6</v>
      </c>
      <c r="I239" s="5">
        <f>VLOOKUP(Q239,whoscored!$E$2:$Q$500,4,FALSE)</f>
        <v>3</v>
      </c>
      <c r="J239" s="5">
        <f>VLOOKUP(Q239,whoscored!$E$2:$Q$500,5,FALSE)</f>
        <v>1</v>
      </c>
      <c r="K239" s="5">
        <f>VLOOKUP(Q239,whoscored!$E$2:$Q$500,6,FALSE)</f>
        <v>7</v>
      </c>
      <c r="L239" s="5">
        <f>VLOOKUP(Q239,whoscored!$E$2:$Q$500,7,FALSE)</f>
        <v>1</v>
      </c>
      <c r="M239" s="5">
        <f>VLOOKUP(Q239,whoscored!$E$2:$Q$500,8,FALSE)</f>
        <v>0.8</v>
      </c>
      <c r="N239" s="5">
        <f>VLOOKUP(Q239,whoscored!$E$2:$Q$500,9,FALSE)</f>
        <v>81.5</v>
      </c>
      <c r="O239" s="5">
        <f>VLOOKUP(Q239,whoscored!$E$2:$Q$500,10,FALSE)</f>
        <v>4.5</v>
      </c>
      <c r="P239" s="5">
        <f>VLOOKUP(Q239,whoscored!$E$2:$Q$500,12,FALSE)</f>
        <v>7.28</v>
      </c>
      <c r="Q239" t="s">
        <v>343</v>
      </c>
    </row>
    <row r="240" spans="2:17" x14ac:dyDescent="0.25">
      <c r="B240">
        <v>43</v>
      </c>
      <c r="C240" s="7" t="str">
        <f>INDEX(Abwehr!$D$2:$D$201,ROW(A43)*2-1)</f>
        <v>Dominique Heintz</v>
      </c>
      <c r="D240" t="s">
        <v>1119</v>
      </c>
      <c r="E240" t="str">
        <f>INDEX(Abwehr!$D$2:$D$201,ROW(A43)*2)</f>
        <v>Innenverteidiger</v>
      </c>
      <c r="F240">
        <f>INDEX(Abwehr!$F$2:$F$201,ROW(A43)*2-1)</f>
        <v>23</v>
      </c>
      <c r="G240" s="5">
        <f>LEFT(INDEX(Abwehr!$H$2:$H$201,ROW(A43)*2-1),4)*1</f>
        <v>6</v>
      </c>
      <c r="H240" s="5">
        <f>LEFT(INDEX(Abwehr!$J$2:$J$201,ROW(A43)*2-1),4)*1</f>
        <v>6</v>
      </c>
      <c r="I240" s="5">
        <f>VLOOKUP(Q240,whoscored!$E$2:$Q$500,4,FALSE)</f>
        <v>0</v>
      </c>
      <c r="J240" s="5">
        <f>VLOOKUP(Q240,whoscored!$E$2:$Q$500,5,FALSE)</f>
        <v>0</v>
      </c>
      <c r="K240" s="5">
        <f>VLOOKUP(Q240,whoscored!$E$2:$Q$500,6,FALSE)</f>
        <v>7</v>
      </c>
      <c r="L240" s="5">
        <f>VLOOKUP(Q240,whoscored!$E$2:$Q$500,7,FALSE)</f>
        <v>0</v>
      </c>
      <c r="M240" s="5">
        <f>VLOOKUP(Q240,whoscored!$E$2:$Q$500,8,FALSE)</f>
        <v>0.2</v>
      </c>
      <c r="N240" s="5">
        <f>VLOOKUP(Q240,whoscored!$E$2:$Q$500,9,FALSE)</f>
        <v>81.5</v>
      </c>
      <c r="O240" s="5">
        <f>VLOOKUP(Q240,whoscored!$E$2:$Q$500,10,FALSE)</f>
        <v>2.2999999999999998</v>
      </c>
      <c r="P240" s="5">
        <f>VLOOKUP(Q240,whoscored!$E$2:$Q$500,12,FALSE)</f>
        <v>6.95</v>
      </c>
      <c r="Q240" t="s">
        <v>344</v>
      </c>
    </row>
    <row r="241" spans="2:17" x14ac:dyDescent="0.25">
      <c r="B241">
        <v>44</v>
      </c>
      <c r="C241" s="7" t="str">
        <f>INDEX(Abwehr!$D$2:$D$201,ROW(A44)*2-1)</f>
        <v>Douglas Santos</v>
      </c>
      <c r="D241" t="s">
        <v>1119</v>
      </c>
      <c r="E241" t="str">
        <f>INDEX(Abwehr!$D$2:$D$201,ROW(A44)*2)</f>
        <v>Linker Verteidiger</v>
      </c>
      <c r="F241">
        <f>INDEX(Abwehr!$F$2:$F$201,ROW(A44)*2-1)</f>
        <v>23</v>
      </c>
      <c r="G241" s="5">
        <f>LEFT(INDEX(Abwehr!$H$2:$H$201,ROW(A44)*2-1),4)*1</f>
        <v>6</v>
      </c>
      <c r="H241" s="5">
        <f>LEFT(INDEX(Abwehr!$J$2:$J$201,ROW(A44)*2-1),4)*1</f>
        <v>6</v>
      </c>
      <c r="I241" s="5">
        <f>VLOOKUP(Q241,whoscored!$E$2:$Q$500,4,FALSE)</f>
        <v>0</v>
      </c>
      <c r="J241" s="5">
        <f>VLOOKUP(Q241,whoscored!$E$2:$Q$500,5,FALSE)</f>
        <v>0</v>
      </c>
      <c r="K241" s="5">
        <f>VLOOKUP(Q241,whoscored!$E$2:$Q$500,6,FALSE)</f>
        <v>4</v>
      </c>
      <c r="L241" s="5">
        <f>VLOOKUP(Q241,whoscored!$E$2:$Q$500,7,FALSE)</f>
        <v>0</v>
      </c>
      <c r="M241" s="5">
        <f>VLOOKUP(Q241,whoscored!$E$2:$Q$500,8,FALSE)</f>
        <v>0.4</v>
      </c>
      <c r="N241" s="5">
        <f>VLOOKUP(Q241,whoscored!$E$2:$Q$500,9,FALSE)</f>
        <v>68</v>
      </c>
      <c r="O241" s="5">
        <f>VLOOKUP(Q241,whoscored!$E$2:$Q$500,10,FALSE)</f>
        <v>1.6</v>
      </c>
      <c r="P241" s="5">
        <f>VLOOKUP(Q241,whoscored!$E$2:$Q$500,12,FALSE)</f>
        <v>6.81</v>
      </c>
      <c r="Q241" t="s">
        <v>345</v>
      </c>
    </row>
    <row r="242" spans="2:17" x14ac:dyDescent="0.25">
      <c r="B242">
        <v>45</v>
      </c>
      <c r="C242" s="7" t="str">
        <f>INDEX(Abwehr!$D$2:$D$201,ROW(A45)*2-1)</f>
        <v>Caglar Söyüncü</v>
      </c>
      <c r="D242" t="s">
        <v>1119</v>
      </c>
      <c r="E242" t="str">
        <f>INDEX(Abwehr!$D$2:$D$201,ROW(A45)*2)</f>
        <v>Innenverteidiger</v>
      </c>
      <c r="F242">
        <f>INDEX(Abwehr!$F$2:$F$201,ROW(A45)*2-1)</f>
        <v>20</v>
      </c>
      <c r="G242" s="5">
        <f>LEFT(INDEX(Abwehr!$H$2:$H$201,ROW(A45)*2-1),4)*1</f>
        <v>6</v>
      </c>
      <c r="H242" s="5">
        <f>LEFT(INDEX(Abwehr!$J$2:$J$201,ROW(A45)*2-1),4)*1</f>
        <v>6</v>
      </c>
      <c r="I242" s="5">
        <f>VLOOKUP(Q242,whoscored!$E$2:$Q$500,4,FALSE)</f>
        <v>0</v>
      </c>
      <c r="J242" s="5">
        <f>VLOOKUP(Q242,whoscored!$E$2:$Q$500,5,FALSE)</f>
        <v>1</v>
      </c>
      <c r="K242" s="5">
        <f>VLOOKUP(Q242,whoscored!$E$2:$Q$500,6,FALSE)</f>
        <v>4</v>
      </c>
      <c r="L242" s="5">
        <f>VLOOKUP(Q242,whoscored!$E$2:$Q$500,7,FALSE)</f>
        <v>0</v>
      </c>
      <c r="M242" s="5">
        <f>VLOOKUP(Q242,whoscored!$E$2:$Q$500,8,FALSE)</f>
        <v>0.4</v>
      </c>
      <c r="N242" s="5">
        <f>VLOOKUP(Q242,whoscored!$E$2:$Q$500,9,FALSE)</f>
        <v>76.599999999999994</v>
      </c>
      <c r="O242" s="5">
        <f>VLOOKUP(Q242,whoscored!$E$2:$Q$500,10,FALSE)</f>
        <v>3.5</v>
      </c>
      <c r="P242" s="5">
        <f>VLOOKUP(Q242,whoscored!$E$2:$Q$500,12,FALSE)</f>
        <v>6.86</v>
      </c>
      <c r="Q242" t="s">
        <v>346</v>
      </c>
    </row>
    <row r="243" spans="2:17" x14ac:dyDescent="0.25">
      <c r="B243">
        <v>46</v>
      </c>
      <c r="C243" s="7" t="str">
        <f>INDEX(Abwehr!$D$2:$D$201,ROW(A46)*2-1)</f>
        <v>Rafinha</v>
      </c>
      <c r="D243" t="s">
        <v>1119</v>
      </c>
      <c r="E243" t="str">
        <f>INDEX(Abwehr!$D$2:$D$201,ROW(A46)*2)</f>
        <v>Rechter Verteidiger</v>
      </c>
      <c r="F243">
        <f>INDEX(Abwehr!$F$2:$F$201,ROW(A46)*2-1)</f>
        <v>31</v>
      </c>
      <c r="G243" s="5">
        <f>LEFT(INDEX(Abwehr!$H$2:$H$201,ROW(A46)*2-1),4)*1</f>
        <v>12</v>
      </c>
      <c r="H243" s="5">
        <f>LEFT(INDEX(Abwehr!$J$2:$J$201,ROW(A46)*2-1),4)*1</f>
        <v>5</v>
      </c>
      <c r="I243" s="5">
        <f>VLOOKUP(Q243,whoscored!$E$2:$Q$500,4,FALSE)</f>
        <v>1</v>
      </c>
      <c r="J243" s="5">
        <f>VLOOKUP(Q243,whoscored!$E$2:$Q$500,5,FALSE)</f>
        <v>1</v>
      </c>
      <c r="K243" s="5">
        <f>VLOOKUP(Q243,whoscored!$E$2:$Q$500,6,FALSE)</f>
        <v>2</v>
      </c>
      <c r="L243" s="5">
        <f>VLOOKUP(Q243,whoscored!$E$2:$Q$500,7,FALSE)</f>
        <v>0</v>
      </c>
      <c r="M243" s="5">
        <f>VLOOKUP(Q243,whoscored!$E$2:$Q$500,8,FALSE)</f>
        <v>0.3</v>
      </c>
      <c r="N243" s="5">
        <f>VLOOKUP(Q243,whoscored!$E$2:$Q$500,9,FALSE)</f>
        <v>89.7</v>
      </c>
      <c r="O243" s="5">
        <f>VLOOKUP(Q243,whoscored!$E$2:$Q$500,10,FALSE)</f>
        <v>0.5</v>
      </c>
      <c r="P243" s="5">
        <f>VLOOKUP(Q243,whoscored!$E$2:$Q$500,12,FALSE)</f>
        <v>6.95</v>
      </c>
      <c r="Q243" t="s">
        <v>347</v>
      </c>
    </row>
    <row r="244" spans="2:17" x14ac:dyDescent="0.25">
      <c r="B244">
        <v>47</v>
      </c>
      <c r="C244" s="7" t="str">
        <f>INDEX(Abwehr!$D$2:$D$201,ROW(A47)*2-1)</f>
        <v>Neven Subotic</v>
      </c>
      <c r="D244" t="s">
        <v>1119</v>
      </c>
      <c r="E244" t="str">
        <f>INDEX(Abwehr!$D$2:$D$201,ROW(A47)*2)</f>
        <v>Innenverteidiger</v>
      </c>
      <c r="F244">
        <f>INDEX(Abwehr!$F$2:$F$201,ROW(A47)*2-1)</f>
        <v>28</v>
      </c>
      <c r="G244" s="5">
        <f>LEFT(INDEX(Abwehr!$H$2:$H$201,ROW(A47)*2-1),4)*1</f>
        <v>20</v>
      </c>
      <c r="H244" s="5">
        <f>LEFT(INDEX(Abwehr!$J$2:$J$201,ROW(A47)*2-1),4)*1</f>
        <v>5</v>
      </c>
      <c r="I244" s="5">
        <f>VLOOKUP(Q244,whoscored!$E$2:$Q$500,4,FALSE)</f>
        <v>0</v>
      </c>
      <c r="J244" s="5">
        <f>VLOOKUP(Q244,whoscored!$E$2:$Q$500,5,FALSE)</f>
        <v>0</v>
      </c>
      <c r="K244" s="5">
        <f>VLOOKUP(Q244,whoscored!$E$2:$Q$500,6,FALSE)</f>
        <v>1</v>
      </c>
      <c r="L244" s="5">
        <f>VLOOKUP(Q244,whoscored!$E$2:$Q$500,7,FALSE)</f>
        <v>0</v>
      </c>
      <c r="M244" s="5">
        <f>VLOOKUP(Q244,whoscored!$E$2:$Q$500,8,FALSE)</f>
        <v>0.2</v>
      </c>
      <c r="N244" s="5">
        <f>VLOOKUP(Q244,whoscored!$E$2:$Q$500,9,FALSE)</f>
        <v>72.8</v>
      </c>
      <c r="O244" s="5">
        <f>VLOOKUP(Q244,whoscored!$E$2:$Q$500,10,FALSE)</f>
        <v>2.2999999999999998</v>
      </c>
      <c r="P244" s="5">
        <f>VLOOKUP(Q244,whoscored!$E$2:$Q$500,12,FALSE)</f>
        <v>6.79</v>
      </c>
      <c r="Q244" t="s">
        <v>348</v>
      </c>
    </row>
    <row r="245" spans="2:17" x14ac:dyDescent="0.25">
      <c r="B245">
        <v>48</v>
      </c>
      <c r="C245" s="7" t="str">
        <f>INDEX(Abwehr!$D$2:$D$201,ROW(A48)*2-1)</f>
        <v>Kyriakos Papadopoulos</v>
      </c>
      <c r="D245" t="s">
        <v>1119</v>
      </c>
      <c r="E245" t="str">
        <f>INDEX(Abwehr!$D$2:$D$201,ROW(A48)*2)</f>
        <v>Innenverteidiger</v>
      </c>
      <c r="F245">
        <f>INDEX(Abwehr!$F$2:$F$201,ROW(A48)*2-1)</f>
        <v>25</v>
      </c>
      <c r="G245" s="5">
        <f>LEFT(INDEX(Abwehr!$H$2:$H$201,ROW(A48)*2-1),4)*1</f>
        <v>18</v>
      </c>
      <c r="H245" s="5">
        <f>LEFT(INDEX(Abwehr!$J$2:$J$201,ROW(A48)*2-1),4)*1</f>
        <v>5</v>
      </c>
      <c r="I245" s="5">
        <f>VLOOKUP(Q245,whoscored!$E$2:$Q$500,4,FALSE)</f>
        <v>0</v>
      </c>
      <c r="J245" s="5">
        <f>VLOOKUP(Q245,whoscored!$E$2:$Q$500,5,FALSE)</f>
        <v>0</v>
      </c>
      <c r="K245" s="5">
        <f>VLOOKUP(Q245,whoscored!$E$2:$Q$500,6,FALSE)</f>
        <v>0</v>
      </c>
      <c r="L245" s="5">
        <f>VLOOKUP(Q245,whoscored!$E$2:$Q$500,7,FALSE)</f>
        <v>0</v>
      </c>
      <c r="M245" s="5">
        <f>VLOOKUP(Q245,whoscored!$E$2:$Q$500,8,FALSE)</f>
        <v>0</v>
      </c>
      <c r="N245" s="5">
        <f>VLOOKUP(Q245,whoscored!$E$2:$Q$500,9,FALSE)</f>
        <v>33.299999999999997</v>
      </c>
      <c r="O245" s="5">
        <f>VLOOKUP(Q245,whoscored!$E$2:$Q$500,10,FALSE)</f>
        <v>6</v>
      </c>
      <c r="P245" s="5">
        <f>VLOOKUP(Q245,whoscored!$E$2:$Q$500,12,FALSE)</f>
        <v>6.73</v>
      </c>
      <c r="Q245" t="s">
        <v>349</v>
      </c>
    </row>
    <row r="246" spans="2:17" x14ac:dyDescent="0.25">
      <c r="B246">
        <v>49</v>
      </c>
      <c r="C246" s="7" t="str">
        <f>INDEX(Abwehr!$D$2:$D$201,ROW(A49)*2-1)</f>
        <v>Marcel Halstenberg</v>
      </c>
      <c r="D246" t="s">
        <v>1119</v>
      </c>
      <c r="E246" t="str">
        <f>INDEX(Abwehr!$D$2:$D$201,ROW(A49)*2)</f>
        <v>Linker Verteidiger</v>
      </c>
      <c r="F246">
        <f>INDEX(Abwehr!$F$2:$F$201,ROW(A49)*2-1)</f>
        <v>25</v>
      </c>
      <c r="G246" s="5">
        <f>LEFT(INDEX(Abwehr!$H$2:$H$201,ROW(A49)*2-1),4)*1</f>
        <v>5</v>
      </c>
      <c r="H246" s="5">
        <f>LEFT(INDEX(Abwehr!$J$2:$J$201,ROW(A49)*2-1),4)*1</f>
        <v>5</v>
      </c>
      <c r="I246" s="5">
        <f>VLOOKUP(Q246,whoscored!$E$2:$Q$500,4,FALSE)</f>
        <v>0</v>
      </c>
      <c r="J246" s="5">
        <f>VLOOKUP(Q246,whoscored!$E$2:$Q$500,5,FALSE)</f>
        <v>1</v>
      </c>
      <c r="K246" s="5">
        <f>VLOOKUP(Q246,whoscored!$E$2:$Q$500,6,FALSE)</f>
        <v>4</v>
      </c>
      <c r="L246" s="5">
        <f>VLOOKUP(Q246,whoscored!$E$2:$Q$500,7,FALSE)</f>
        <v>0</v>
      </c>
      <c r="M246" s="5">
        <f>VLOOKUP(Q246,whoscored!$E$2:$Q$500,8,FALSE)</f>
        <v>0.9</v>
      </c>
      <c r="N246" s="5">
        <f>VLOOKUP(Q246,whoscored!$E$2:$Q$500,9,FALSE)</f>
        <v>72.2</v>
      </c>
      <c r="O246" s="5">
        <f>VLOOKUP(Q246,whoscored!$E$2:$Q$500,10,FALSE)</f>
        <v>3.2</v>
      </c>
      <c r="P246" s="5">
        <f>VLOOKUP(Q246,whoscored!$E$2:$Q$500,12,FALSE)</f>
        <v>7.2</v>
      </c>
      <c r="Q246" t="s">
        <v>350</v>
      </c>
    </row>
    <row r="247" spans="2:17" x14ac:dyDescent="0.25">
      <c r="B247">
        <v>50</v>
      </c>
      <c r="C247" s="7" t="str">
        <f>INDEX(Abwehr!$D$2:$D$201,ROW(A50)*2-1)</f>
        <v>Erik Durm</v>
      </c>
      <c r="D247" t="s">
        <v>1119</v>
      </c>
      <c r="E247" t="str">
        <f>INDEX(Abwehr!$D$2:$D$201,ROW(A50)*2)</f>
        <v>Rechter Verteidiger</v>
      </c>
      <c r="F247">
        <f>INDEX(Abwehr!$F$2:$F$201,ROW(A50)*2-1)</f>
        <v>25</v>
      </c>
      <c r="G247" s="5">
        <f>LEFT(INDEX(Abwehr!$H$2:$H$201,ROW(A50)*2-1),4)*1</f>
        <v>6</v>
      </c>
      <c r="H247" s="5">
        <f>LEFT(INDEX(Abwehr!$J$2:$J$201,ROW(A50)*2-1),4)*1</f>
        <v>5</v>
      </c>
      <c r="I247" s="5">
        <f>VLOOKUP(Q247,whoscored!$E$2:$Q$500,4,FALSE)</f>
        <v>0</v>
      </c>
      <c r="J247" s="5">
        <f>VLOOKUP(Q247,whoscored!$E$2:$Q$500,5,FALSE)</f>
        <v>2</v>
      </c>
      <c r="K247" s="5">
        <f>VLOOKUP(Q247,whoscored!$E$2:$Q$500,6,FALSE)</f>
        <v>1</v>
      </c>
      <c r="L247" s="5">
        <f>VLOOKUP(Q247,whoscored!$E$2:$Q$500,7,FALSE)</f>
        <v>0</v>
      </c>
      <c r="M247" s="5">
        <f>VLOOKUP(Q247,whoscored!$E$2:$Q$500,8,FALSE)</f>
        <v>0.8</v>
      </c>
      <c r="N247" s="5">
        <f>VLOOKUP(Q247,whoscored!$E$2:$Q$500,9,FALSE)</f>
        <v>73.099999999999994</v>
      </c>
      <c r="O247" s="5">
        <f>VLOOKUP(Q247,whoscored!$E$2:$Q$500,10,FALSE)</f>
        <v>0.9</v>
      </c>
      <c r="P247" s="5">
        <f>VLOOKUP(Q247,whoscored!$E$2:$Q$500,12,FALSE)</f>
        <v>6.84</v>
      </c>
      <c r="Q247" t="s">
        <v>351</v>
      </c>
    </row>
    <row r="248" spans="2:17" x14ac:dyDescent="0.25">
      <c r="B248">
        <v>51</v>
      </c>
      <c r="C248" s="7" t="str">
        <f>INDEX(Abwehr!$D$2:$D$201,ROW(A51)*2-1)</f>
        <v>Dayot Upamecano</v>
      </c>
      <c r="D248" t="s">
        <v>1119</v>
      </c>
      <c r="E248" t="str">
        <f>INDEX(Abwehr!$D$2:$D$201,ROW(A51)*2)</f>
        <v>Innenverteidiger</v>
      </c>
      <c r="F248">
        <f>INDEX(Abwehr!$F$2:$F$201,ROW(A51)*2-1)</f>
        <v>18</v>
      </c>
      <c r="G248" s="5">
        <f>LEFT(INDEX(Abwehr!$H$2:$H$201,ROW(A51)*2-1),4)*1</f>
        <v>5</v>
      </c>
      <c r="H248" s="5">
        <f>LEFT(INDEX(Abwehr!$J$2:$J$201,ROW(A51)*2-1),4)*1</f>
        <v>5</v>
      </c>
      <c r="I248" s="5">
        <f>VLOOKUP(Q248,whoscored!$E$2:$Q$500,4,FALSE)</f>
        <v>0</v>
      </c>
      <c r="J248" s="5">
        <f>VLOOKUP(Q248,whoscored!$E$2:$Q$500,5,FALSE)</f>
        <v>0</v>
      </c>
      <c r="K248" s="5">
        <f>VLOOKUP(Q248,whoscored!$E$2:$Q$500,6,FALSE)</f>
        <v>3</v>
      </c>
      <c r="L248" s="5">
        <f>VLOOKUP(Q248,whoscored!$E$2:$Q$500,7,FALSE)</f>
        <v>0</v>
      </c>
      <c r="M248" s="5">
        <f>VLOOKUP(Q248,whoscored!$E$2:$Q$500,8,FALSE)</f>
        <v>0.1</v>
      </c>
      <c r="N248" s="5">
        <f>VLOOKUP(Q248,whoscored!$E$2:$Q$500,9,FALSE)</f>
        <v>77.3</v>
      </c>
      <c r="O248" s="5">
        <f>VLOOKUP(Q248,whoscored!$E$2:$Q$500,10,FALSE)</f>
        <v>2.8</v>
      </c>
      <c r="P248" s="5">
        <f>VLOOKUP(Q248,whoscored!$E$2:$Q$500,12,FALSE)</f>
        <v>6.78</v>
      </c>
      <c r="Q248" t="s">
        <v>352</v>
      </c>
    </row>
    <row r="249" spans="2:17" x14ac:dyDescent="0.25">
      <c r="B249">
        <v>52</v>
      </c>
      <c r="C249" s="7" t="str">
        <f>INDEX(Abwehr!$D$2:$D$201,ROW(A52)*2-1)</f>
        <v>Kevin Vogt</v>
      </c>
      <c r="D249" t="s">
        <v>1119</v>
      </c>
      <c r="E249" t="str">
        <f>INDEX(Abwehr!$D$2:$D$201,ROW(A52)*2)</f>
        <v>Innenverteidiger</v>
      </c>
      <c r="F249">
        <f>INDEX(Abwehr!$F$2:$F$201,ROW(A52)*2-1)</f>
        <v>25</v>
      </c>
      <c r="G249" s="5">
        <f>LEFT(INDEX(Abwehr!$H$2:$H$201,ROW(A52)*2-1),4)*1</f>
        <v>4.5</v>
      </c>
      <c r="H249" s="5">
        <f>LEFT(INDEX(Abwehr!$J$2:$J$201,ROW(A52)*2-1),4)*1</f>
        <v>4.5</v>
      </c>
      <c r="I249" s="5">
        <f>VLOOKUP(Q249,whoscored!$E$2:$Q$500,4,FALSE)</f>
        <v>0</v>
      </c>
      <c r="J249" s="5">
        <f>VLOOKUP(Q249,whoscored!$E$2:$Q$500,5,FALSE)</f>
        <v>0</v>
      </c>
      <c r="K249" s="5">
        <f>VLOOKUP(Q249,whoscored!$E$2:$Q$500,6,FALSE)</f>
        <v>6</v>
      </c>
      <c r="L249" s="5">
        <f>VLOOKUP(Q249,whoscored!$E$2:$Q$500,7,FALSE)</f>
        <v>0</v>
      </c>
      <c r="M249" s="5">
        <f>VLOOKUP(Q249,whoscored!$E$2:$Q$500,8,FALSE)</f>
        <v>0.1</v>
      </c>
      <c r="N249" s="5">
        <f>VLOOKUP(Q249,whoscored!$E$2:$Q$500,9,FALSE)</f>
        <v>91.8</v>
      </c>
      <c r="O249" s="5">
        <f>VLOOKUP(Q249,whoscored!$E$2:$Q$500,10,FALSE)</f>
        <v>1.1000000000000001</v>
      </c>
      <c r="P249" s="5">
        <f>VLOOKUP(Q249,whoscored!$E$2:$Q$500,12,FALSE)</f>
        <v>6.77</v>
      </c>
      <c r="Q249" t="s">
        <v>353</v>
      </c>
    </row>
    <row r="250" spans="2:17" x14ac:dyDescent="0.25">
      <c r="B250">
        <v>53</v>
      </c>
      <c r="C250" s="7" t="str">
        <f>INDEX(Abwehr!$D$2:$D$201,ROW(A53)*2-1)</f>
        <v>Robin Knoche</v>
      </c>
      <c r="D250" t="s">
        <v>1119</v>
      </c>
      <c r="E250" t="str">
        <f>INDEX(Abwehr!$D$2:$D$201,ROW(A53)*2)</f>
        <v>Innenverteidiger</v>
      </c>
      <c r="F250">
        <f>INDEX(Abwehr!$F$2:$F$201,ROW(A53)*2-1)</f>
        <v>24</v>
      </c>
      <c r="G250" s="5">
        <f>LEFT(INDEX(Abwehr!$H$2:$H$201,ROW(A53)*2-1),4)*1</f>
        <v>12</v>
      </c>
      <c r="H250" s="5">
        <f>LEFT(INDEX(Abwehr!$J$2:$J$201,ROW(A53)*2-1),4)*1</f>
        <v>4.5</v>
      </c>
      <c r="I250" s="5">
        <f>VLOOKUP(Q250,whoscored!$E$2:$Q$500,4,FALSE)</f>
        <v>0</v>
      </c>
      <c r="J250" s="5">
        <f>VLOOKUP(Q250,whoscored!$E$2:$Q$500,5,FALSE)</f>
        <v>1</v>
      </c>
      <c r="K250" s="5">
        <f>VLOOKUP(Q250,whoscored!$E$2:$Q$500,6,FALSE)</f>
        <v>2</v>
      </c>
      <c r="L250" s="5">
        <f>VLOOKUP(Q250,whoscored!$E$2:$Q$500,7,FALSE)</f>
        <v>0</v>
      </c>
      <c r="M250" s="5">
        <f>VLOOKUP(Q250,whoscored!$E$2:$Q$500,8,FALSE)</f>
        <v>0.5</v>
      </c>
      <c r="N250" s="5">
        <f>VLOOKUP(Q250,whoscored!$E$2:$Q$500,9,FALSE)</f>
        <v>83.5</v>
      </c>
      <c r="O250" s="5">
        <f>VLOOKUP(Q250,whoscored!$E$2:$Q$500,10,FALSE)</f>
        <v>2.7</v>
      </c>
      <c r="P250" s="5">
        <f>VLOOKUP(Q250,whoscored!$E$2:$Q$500,12,FALSE)</f>
        <v>6.9</v>
      </c>
      <c r="Q250" t="s">
        <v>354</v>
      </c>
    </row>
    <row r="251" spans="2:17" x14ac:dyDescent="0.25">
      <c r="B251">
        <v>54</v>
      </c>
      <c r="C251" s="7" t="str">
        <f>INDEX(Abwehr!$D$2:$D$201,ROW(A54)*2-1)</f>
        <v>Pavel Kaderábek</v>
      </c>
      <c r="D251" t="s">
        <v>1119</v>
      </c>
      <c r="E251" t="str">
        <f>INDEX(Abwehr!$D$2:$D$201,ROW(A54)*2)</f>
        <v>Rechter Verteidiger</v>
      </c>
      <c r="F251">
        <f>INDEX(Abwehr!$F$2:$F$201,ROW(A54)*2-1)</f>
        <v>25</v>
      </c>
      <c r="G251" s="5">
        <f>LEFT(INDEX(Abwehr!$H$2:$H$201,ROW(A54)*2-1),4)*1</f>
        <v>4.5</v>
      </c>
      <c r="H251" s="5">
        <f>LEFT(INDEX(Abwehr!$J$2:$J$201,ROW(A54)*2-1),4)*1</f>
        <v>4.5</v>
      </c>
      <c r="I251" s="5">
        <f>VLOOKUP(Q251,whoscored!$E$2:$Q$500,4,FALSE)</f>
        <v>0</v>
      </c>
      <c r="J251" s="5">
        <f>VLOOKUP(Q251,whoscored!$E$2:$Q$500,5,FALSE)</f>
        <v>3</v>
      </c>
      <c r="K251" s="5">
        <f>VLOOKUP(Q251,whoscored!$E$2:$Q$500,6,FALSE)</f>
        <v>2</v>
      </c>
      <c r="L251" s="5">
        <f>VLOOKUP(Q251,whoscored!$E$2:$Q$500,7,FALSE)</f>
        <v>0</v>
      </c>
      <c r="M251" s="5">
        <f>VLOOKUP(Q251,whoscored!$E$2:$Q$500,8,FALSE)</f>
        <v>0.3</v>
      </c>
      <c r="N251" s="5">
        <f>VLOOKUP(Q251,whoscored!$E$2:$Q$500,9,FALSE)</f>
        <v>74.400000000000006</v>
      </c>
      <c r="O251" s="5">
        <f>VLOOKUP(Q251,whoscored!$E$2:$Q$500,10,FALSE)</f>
        <v>1.1000000000000001</v>
      </c>
      <c r="P251" s="5">
        <f>VLOOKUP(Q251,whoscored!$E$2:$Q$500,12,FALSE)</f>
        <v>6.95</v>
      </c>
      <c r="Q251" t="s">
        <v>355</v>
      </c>
    </row>
    <row r="252" spans="2:17" x14ac:dyDescent="0.25">
      <c r="B252">
        <v>55</v>
      </c>
      <c r="C252" s="7" t="str">
        <f>INDEX(Abwehr!$D$2:$D$201,ROW(A55)*2-1)</f>
        <v>David Abraham</v>
      </c>
      <c r="D252" t="s">
        <v>1119</v>
      </c>
      <c r="E252" t="str">
        <f>INDEX(Abwehr!$D$2:$D$201,ROW(A55)*2)</f>
        <v>Innenverteidiger</v>
      </c>
      <c r="F252">
        <f>INDEX(Abwehr!$F$2:$F$201,ROW(A55)*2-1)</f>
        <v>30</v>
      </c>
      <c r="G252" s="5">
        <f>LEFT(INDEX(Abwehr!$H$2:$H$201,ROW(A55)*2-1),4)*1</f>
        <v>4</v>
      </c>
      <c r="H252" s="5">
        <f>LEFT(INDEX(Abwehr!$J$2:$J$201,ROW(A55)*2-1),4)*1</f>
        <v>4</v>
      </c>
      <c r="I252" s="5">
        <f>VLOOKUP(Q252,whoscored!$E$2:$Q$500,4,FALSE)</f>
        <v>1</v>
      </c>
      <c r="J252" s="5">
        <f>VLOOKUP(Q252,whoscored!$E$2:$Q$500,5,FALSE)</f>
        <v>2</v>
      </c>
      <c r="K252" s="5">
        <f>VLOOKUP(Q252,whoscored!$E$2:$Q$500,6,FALSE)</f>
        <v>5</v>
      </c>
      <c r="L252" s="5">
        <f>VLOOKUP(Q252,whoscored!$E$2:$Q$500,7,FALSE)</f>
        <v>1</v>
      </c>
      <c r="M252" s="5">
        <f>VLOOKUP(Q252,whoscored!$E$2:$Q$500,8,FALSE)</f>
        <v>0.5</v>
      </c>
      <c r="N252" s="5">
        <f>VLOOKUP(Q252,whoscored!$E$2:$Q$500,9,FALSE)</f>
        <v>83</v>
      </c>
      <c r="O252" s="5">
        <f>VLOOKUP(Q252,whoscored!$E$2:$Q$500,10,FALSE)</f>
        <v>2.9</v>
      </c>
      <c r="P252" s="5">
        <f>VLOOKUP(Q252,whoscored!$E$2:$Q$500,12,FALSE)</f>
        <v>7.07</v>
      </c>
      <c r="Q252" t="s">
        <v>356</v>
      </c>
    </row>
    <row r="253" spans="2:17" x14ac:dyDescent="0.25">
      <c r="B253">
        <v>56</v>
      </c>
      <c r="C253" s="7" t="str">
        <f>INDEX(Abwehr!$D$2:$D$201,ROW(A56)*2-1)</f>
        <v>Coke</v>
      </c>
      <c r="D253" t="s">
        <v>1119</v>
      </c>
      <c r="E253" t="str">
        <f>INDEX(Abwehr!$D$2:$D$201,ROW(A56)*2)</f>
        <v>Rechter Verteidiger</v>
      </c>
      <c r="F253">
        <f>INDEX(Abwehr!$F$2:$F$201,ROW(A56)*2-1)</f>
        <v>30</v>
      </c>
      <c r="G253" s="5">
        <f>LEFT(INDEX(Abwehr!$H$2:$H$201,ROW(A56)*2-1),4)*1</f>
        <v>4</v>
      </c>
      <c r="H253" s="5">
        <f>LEFT(INDEX(Abwehr!$J$2:$J$201,ROW(A56)*2-1),4)*1</f>
        <v>4</v>
      </c>
      <c r="I253" s="5">
        <f>VLOOKUP(Q253,whoscored!$E$2:$Q$500,4,FALSE)</f>
        <v>1</v>
      </c>
      <c r="J253" s="5">
        <f>VLOOKUP(Q253,whoscored!$E$2:$Q$500,5,FALSE)</f>
        <v>0</v>
      </c>
      <c r="K253" s="5">
        <f>VLOOKUP(Q253,whoscored!$E$2:$Q$500,6,FALSE)</f>
        <v>1</v>
      </c>
      <c r="L253" s="5">
        <f>VLOOKUP(Q253,whoscored!$E$2:$Q$500,7,FALSE)</f>
        <v>0</v>
      </c>
      <c r="M253" s="5">
        <f>VLOOKUP(Q253,whoscored!$E$2:$Q$500,8,FALSE)</f>
        <v>1.1000000000000001</v>
      </c>
      <c r="N253" s="5">
        <f>VLOOKUP(Q253,whoscored!$E$2:$Q$500,9,FALSE)</f>
        <v>75.5</v>
      </c>
      <c r="O253" s="5">
        <f>VLOOKUP(Q253,whoscored!$E$2:$Q$500,10,FALSE)</f>
        <v>0.9</v>
      </c>
      <c r="P253" s="5">
        <f>VLOOKUP(Q253,whoscored!$E$2:$Q$500,12,FALSE)</f>
        <v>6.85</v>
      </c>
      <c r="Q253" t="s">
        <v>357</v>
      </c>
    </row>
    <row r="254" spans="2:17" x14ac:dyDescent="0.25">
      <c r="B254">
        <v>57</v>
      </c>
      <c r="C254" s="7" t="str">
        <f>INDEX(Abwehr!$D$2:$D$201,ROW(A57)*2-1)</f>
        <v>Julian Korb</v>
      </c>
      <c r="D254" t="s">
        <v>1119</v>
      </c>
      <c r="E254" t="str">
        <f>INDEX(Abwehr!$D$2:$D$201,ROW(A57)*2)</f>
        <v>Rechter Verteidiger</v>
      </c>
      <c r="F254">
        <f>INDEX(Abwehr!$F$2:$F$201,ROW(A57)*2-1)</f>
        <v>25</v>
      </c>
      <c r="G254" s="5">
        <f>LEFT(INDEX(Abwehr!$H$2:$H$201,ROW(A57)*2-1),4)*1</f>
        <v>6</v>
      </c>
      <c r="H254" s="5">
        <f>LEFT(INDEX(Abwehr!$J$2:$J$201,ROW(A57)*2-1),4)*1</f>
        <v>4</v>
      </c>
      <c r="I254" s="5">
        <f>VLOOKUP(Q254,whoscored!$E$2:$Q$500,4,FALSE)</f>
        <v>0</v>
      </c>
      <c r="J254" s="5">
        <f>VLOOKUP(Q254,whoscored!$E$2:$Q$500,5,FALSE)</f>
        <v>0</v>
      </c>
      <c r="K254" s="5">
        <f>VLOOKUP(Q254,whoscored!$E$2:$Q$500,6,FALSE)</f>
        <v>0</v>
      </c>
      <c r="L254" s="5">
        <f>VLOOKUP(Q254,whoscored!$E$2:$Q$500,7,FALSE)</f>
        <v>0</v>
      </c>
      <c r="M254" s="5">
        <f>VLOOKUP(Q254,whoscored!$E$2:$Q$500,8,FALSE)</f>
        <v>0.2</v>
      </c>
      <c r="N254" s="5">
        <f>VLOOKUP(Q254,whoscored!$E$2:$Q$500,9,FALSE)</f>
        <v>76.7</v>
      </c>
      <c r="O254" s="5">
        <f>VLOOKUP(Q254,whoscored!$E$2:$Q$500,10,FALSE)</f>
        <v>0.5</v>
      </c>
      <c r="P254" s="5">
        <f>VLOOKUP(Q254,whoscored!$E$2:$Q$500,12,FALSE)</f>
        <v>6.63</v>
      </c>
      <c r="Q254" t="s">
        <v>358</v>
      </c>
    </row>
    <row r="255" spans="2:17" x14ac:dyDescent="0.25">
      <c r="B255">
        <v>58</v>
      </c>
      <c r="C255" s="7" t="str">
        <f>INDEX(Abwehr!$D$2:$D$201,ROW(A58)*2-1)</f>
        <v>Lamine Sané</v>
      </c>
      <c r="D255" t="s">
        <v>1119</v>
      </c>
      <c r="E255" t="str">
        <f>INDEX(Abwehr!$D$2:$D$201,ROW(A58)*2)</f>
        <v>Innenverteidiger</v>
      </c>
      <c r="F255">
        <f>INDEX(Abwehr!$F$2:$F$201,ROW(A58)*2-1)</f>
        <v>30</v>
      </c>
      <c r="G255" s="5">
        <f>LEFT(INDEX(Abwehr!$H$2:$H$201,ROW(A58)*2-1),4)*1</f>
        <v>5.5</v>
      </c>
      <c r="H255" s="5">
        <f>LEFT(INDEX(Abwehr!$J$2:$J$201,ROW(A58)*2-1),4)*1</f>
        <v>4</v>
      </c>
      <c r="I255" s="5">
        <f>VLOOKUP(Q255,whoscored!$E$2:$Q$500,4,FALSE)</f>
        <v>1</v>
      </c>
      <c r="J255" s="5">
        <f>VLOOKUP(Q255,whoscored!$E$2:$Q$500,5,FALSE)</f>
        <v>1</v>
      </c>
      <c r="K255" s="5">
        <f>VLOOKUP(Q255,whoscored!$E$2:$Q$500,6,FALSE)</f>
        <v>3</v>
      </c>
      <c r="L255" s="5">
        <f>VLOOKUP(Q255,whoscored!$E$2:$Q$500,7,FALSE)</f>
        <v>0</v>
      </c>
      <c r="M255" s="5">
        <f>VLOOKUP(Q255,whoscored!$E$2:$Q$500,8,FALSE)</f>
        <v>0.2</v>
      </c>
      <c r="N255" s="5">
        <f>VLOOKUP(Q255,whoscored!$E$2:$Q$500,9,FALSE)</f>
        <v>84.7</v>
      </c>
      <c r="O255" s="5">
        <f>VLOOKUP(Q255,whoscored!$E$2:$Q$500,10,FALSE)</f>
        <v>2.6</v>
      </c>
      <c r="P255" s="5">
        <f>VLOOKUP(Q255,whoscored!$E$2:$Q$500,12,FALSE)</f>
        <v>6.85</v>
      </c>
      <c r="Q255" t="s">
        <v>359</v>
      </c>
    </row>
    <row r="256" spans="2:17" x14ac:dyDescent="0.25">
      <c r="B256">
        <v>59</v>
      </c>
      <c r="C256" s="7" t="str">
        <f>INDEX(Abwehr!$D$2:$D$201,ROW(A59)*2-1)</f>
        <v>Konstantinos Stafylidis</v>
      </c>
      <c r="D256" t="s">
        <v>1119</v>
      </c>
      <c r="E256" t="str">
        <f>INDEX(Abwehr!$D$2:$D$201,ROW(A59)*2)</f>
        <v>Linker Verteidiger</v>
      </c>
      <c r="F256">
        <f>INDEX(Abwehr!$F$2:$F$201,ROW(A59)*2-1)</f>
        <v>23</v>
      </c>
      <c r="G256" s="5">
        <f>LEFT(INDEX(Abwehr!$H$2:$H$201,ROW(A59)*2-1),4)*1</f>
        <v>4</v>
      </c>
      <c r="H256" s="5">
        <f>LEFT(INDEX(Abwehr!$J$2:$J$201,ROW(A59)*2-1),4)*1</f>
        <v>4</v>
      </c>
      <c r="I256" s="5">
        <f>VLOOKUP(Q256,whoscored!$E$2:$Q$500,4,FALSE)</f>
        <v>4</v>
      </c>
      <c r="J256" s="5">
        <f>VLOOKUP(Q256,whoscored!$E$2:$Q$500,5,FALSE)</f>
        <v>0</v>
      </c>
      <c r="K256" s="5">
        <f>VLOOKUP(Q256,whoscored!$E$2:$Q$500,6,FALSE)</f>
        <v>6</v>
      </c>
      <c r="L256" s="5">
        <f>VLOOKUP(Q256,whoscored!$E$2:$Q$500,7,FALSE)</f>
        <v>0</v>
      </c>
      <c r="M256" s="5">
        <f>VLOOKUP(Q256,whoscored!$E$2:$Q$500,8,FALSE)</f>
        <v>1.7</v>
      </c>
      <c r="N256" s="5">
        <f>VLOOKUP(Q256,whoscored!$E$2:$Q$500,9,FALSE)</f>
        <v>71.7</v>
      </c>
      <c r="O256" s="5">
        <f>VLOOKUP(Q256,whoscored!$E$2:$Q$500,10,FALSE)</f>
        <v>1.5</v>
      </c>
      <c r="P256" s="5">
        <f>VLOOKUP(Q256,whoscored!$E$2:$Q$500,12,FALSE)</f>
        <v>7.21</v>
      </c>
      <c r="Q256" t="s">
        <v>360</v>
      </c>
    </row>
    <row r="257" spans="2:17" x14ac:dyDescent="0.25">
      <c r="B257">
        <v>60</v>
      </c>
      <c r="C257" s="7" t="str">
        <f>INDEX(Abwehr!$D$2:$D$201,ROW(A60)*2-1)</f>
        <v>Bernardo</v>
      </c>
      <c r="D257" t="s">
        <v>1119</v>
      </c>
      <c r="E257" t="str">
        <f>INDEX(Abwehr!$D$2:$D$201,ROW(A60)*2)</f>
        <v>Rechter Verteidiger</v>
      </c>
      <c r="F257">
        <f>INDEX(Abwehr!$F$2:$F$201,ROW(A60)*2-1)</f>
        <v>22</v>
      </c>
      <c r="G257" s="5">
        <f>LEFT(INDEX(Abwehr!$H$2:$H$201,ROW(A60)*2-1),4)*1</f>
        <v>4</v>
      </c>
      <c r="H257" s="5">
        <f>LEFT(INDEX(Abwehr!$J$2:$J$201,ROW(A60)*2-1),4)*1</f>
        <v>4</v>
      </c>
      <c r="I257" s="5">
        <f>VLOOKUP(Q257,whoscored!$E$2:$Q$500,4,FALSE)</f>
        <v>0</v>
      </c>
      <c r="J257" s="5">
        <f>VLOOKUP(Q257,whoscored!$E$2:$Q$500,5,FALSE)</f>
        <v>1</v>
      </c>
      <c r="K257" s="5">
        <f>VLOOKUP(Q257,whoscored!$E$2:$Q$500,6,FALSE)</f>
        <v>3</v>
      </c>
      <c r="L257" s="5">
        <f>VLOOKUP(Q257,whoscored!$E$2:$Q$500,7,FALSE)</f>
        <v>0</v>
      </c>
      <c r="M257" s="5">
        <f>VLOOKUP(Q257,whoscored!$E$2:$Q$500,8,FALSE)</f>
        <v>0.6</v>
      </c>
      <c r="N257" s="5">
        <f>VLOOKUP(Q257,whoscored!$E$2:$Q$500,9,FALSE)</f>
        <v>74</v>
      </c>
      <c r="O257" s="5">
        <f>VLOOKUP(Q257,whoscored!$E$2:$Q$500,10,FALSE)</f>
        <v>3.1</v>
      </c>
      <c r="P257" s="5">
        <f>VLOOKUP(Q257,whoscored!$E$2:$Q$500,12,FALSE)</f>
        <v>7.24</v>
      </c>
      <c r="Q257" t="s">
        <v>361</v>
      </c>
    </row>
    <row r="258" spans="2:17" x14ac:dyDescent="0.25">
      <c r="B258">
        <v>61</v>
      </c>
      <c r="C258" s="7" t="str">
        <f>INDEX(Abwehr!$D$2:$D$201,ROW(A61)*2-1)</f>
        <v>Oscar Wendt</v>
      </c>
      <c r="D258" t="s">
        <v>1119</v>
      </c>
      <c r="E258" t="str">
        <f>INDEX(Abwehr!$D$2:$D$201,ROW(A61)*2)</f>
        <v>Linker Verteidiger</v>
      </c>
      <c r="F258">
        <f>INDEX(Abwehr!$F$2:$F$201,ROW(A61)*2-1)</f>
        <v>31</v>
      </c>
      <c r="G258" s="5">
        <f>LEFT(INDEX(Abwehr!$H$2:$H$201,ROW(A61)*2-1),4)*1</f>
        <v>4.5</v>
      </c>
      <c r="H258" s="5">
        <f>LEFT(INDEX(Abwehr!$J$2:$J$201,ROW(A61)*2-1),4)*1</f>
        <v>3.5</v>
      </c>
      <c r="I258" s="5">
        <f>VLOOKUP(Q258,whoscored!$E$2:$Q$500,4,FALSE)</f>
        <v>2</v>
      </c>
      <c r="J258" s="5">
        <f>VLOOKUP(Q258,whoscored!$E$2:$Q$500,5,FALSE)</f>
        <v>2</v>
      </c>
      <c r="K258" s="5">
        <f>VLOOKUP(Q258,whoscored!$E$2:$Q$500,6,FALSE)</f>
        <v>3</v>
      </c>
      <c r="L258" s="5">
        <f>VLOOKUP(Q258,whoscored!$E$2:$Q$500,7,FALSE)</f>
        <v>0</v>
      </c>
      <c r="M258" s="5">
        <f>VLOOKUP(Q258,whoscored!$E$2:$Q$500,8,FALSE)</f>
        <v>0.9</v>
      </c>
      <c r="N258" s="5">
        <f>VLOOKUP(Q258,whoscored!$E$2:$Q$500,9,FALSE)</f>
        <v>80</v>
      </c>
      <c r="O258" s="5">
        <f>VLOOKUP(Q258,whoscored!$E$2:$Q$500,10,FALSE)</f>
        <v>0.6</v>
      </c>
      <c r="P258" s="5">
        <f>VLOOKUP(Q258,whoscored!$E$2:$Q$500,12,FALSE)</f>
        <v>6.85</v>
      </c>
      <c r="Q258" t="s">
        <v>362</v>
      </c>
    </row>
    <row r="259" spans="2:17" x14ac:dyDescent="0.25">
      <c r="B259">
        <v>62</v>
      </c>
      <c r="C259" s="7" t="str">
        <f>INDEX(Abwehr!$D$2:$D$201,ROW(A62)*2-1)</f>
        <v>Benjamin Hübner</v>
      </c>
      <c r="D259" t="s">
        <v>1119</v>
      </c>
      <c r="E259" t="str">
        <f>INDEX(Abwehr!$D$2:$D$201,ROW(A62)*2)</f>
        <v>Innenverteidiger</v>
      </c>
      <c r="F259">
        <f>INDEX(Abwehr!$F$2:$F$201,ROW(A62)*2-1)</f>
        <v>27</v>
      </c>
      <c r="G259" s="5">
        <f>LEFT(INDEX(Abwehr!$H$2:$H$201,ROW(A62)*2-1),4)*1</f>
        <v>3.5</v>
      </c>
      <c r="H259" s="5">
        <f>LEFT(INDEX(Abwehr!$J$2:$J$201,ROW(A62)*2-1),4)*1</f>
        <v>3.5</v>
      </c>
      <c r="I259" s="5">
        <f>VLOOKUP(Q259,whoscored!$E$2:$Q$500,4,FALSE)</f>
        <v>2</v>
      </c>
      <c r="J259" s="5">
        <f>VLOOKUP(Q259,whoscored!$E$2:$Q$500,5,FALSE)</f>
        <v>3</v>
      </c>
      <c r="K259" s="5">
        <f>VLOOKUP(Q259,whoscored!$E$2:$Q$500,6,FALSE)</f>
        <v>10</v>
      </c>
      <c r="L259" s="5">
        <f>VLOOKUP(Q259,whoscored!$E$2:$Q$500,7,FALSE)</f>
        <v>0</v>
      </c>
      <c r="M259" s="5">
        <f>VLOOKUP(Q259,whoscored!$E$2:$Q$500,8,FALSE)</f>
        <v>0.7</v>
      </c>
      <c r="N259" s="5">
        <f>VLOOKUP(Q259,whoscored!$E$2:$Q$500,9,FALSE)</f>
        <v>87.7</v>
      </c>
      <c r="O259" s="5">
        <f>VLOOKUP(Q259,whoscored!$E$2:$Q$500,10,FALSE)</f>
        <v>2.6</v>
      </c>
      <c r="P259" s="5">
        <f>VLOOKUP(Q259,whoscored!$E$2:$Q$500,12,FALSE)</f>
        <v>7.39</v>
      </c>
      <c r="Q259" t="s">
        <v>363</v>
      </c>
    </row>
    <row r="260" spans="2:17" x14ac:dyDescent="0.25">
      <c r="B260">
        <v>63</v>
      </c>
      <c r="C260" s="7" t="str">
        <f>INDEX(Abwehr!$D$2:$D$201,ROW(A63)*2-1)</f>
        <v>Giulio Donati</v>
      </c>
      <c r="D260" t="s">
        <v>1119</v>
      </c>
      <c r="E260" t="str">
        <f>INDEX(Abwehr!$D$2:$D$201,ROW(A63)*2)</f>
        <v>Rechter Verteidiger</v>
      </c>
      <c r="F260">
        <f>INDEX(Abwehr!$F$2:$F$201,ROW(A63)*2-1)</f>
        <v>27</v>
      </c>
      <c r="G260" s="5">
        <f>LEFT(INDEX(Abwehr!$H$2:$H$201,ROW(A63)*2-1),4)*1</f>
        <v>5</v>
      </c>
      <c r="H260" s="5">
        <f>LEFT(INDEX(Abwehr!$J$2:$J$201,ROW(A63)*2-1),4)*1</f>
        <v>3.5</v>
      </c>
      <c r="I260" s="5">
        <f>VLOOKUP(Q260,whoscored!$E$2:$Q$500,4,FALSE)</f>
        <v>0</v>
      </c>
      <c r="J260" s="5">
        <f>VLOOKUP(Q260,whoscored!$E$2:$Q$500,5,FALSE)</f>
        <v>0</v>
      </c>
      <c r="K260" s="5">
        <f>VLOOKUP(Q260,whoscored!$E$2:$Q$500,6,FALSE)</f>
        <v>4</v>
      </c>
      <c r="L260" s="5">
        <f>VLOOKUP(Q260,whoscored!$E$2:$Q$500,7,FALSE)</f>
        <v>0</v>
      </c>
      <c r="M260" s="5">
        <f>VLOOKUP(Q260,whoscored!$E$2:$Q$500,8,FALSE)</f>
        <v>0.3</v>
      </c>
      <c r="N260" s="5">
        <f>VLOOKUP(Q260,whoscored!$E$2:$Q$500,9,FALSE)</f>
        <v>69.3</v>
      </c>
      <c r="O260" s="5">
        <f>VLOOKUP(Q260,whoscored!$E$2:$Q$500,10,FALSE)</f>
        <v>1.2</v>
      </c>
      <c r="P260" s="5">
        <f>VLOOKUP(Q260,whoscored!$E$2:$Q$500,12,FALSE)</f>
        <v>6.96</v>
      </c>
      <c r="Q260" t="s">
        <v>364</v>
      </c>
    </row>
    <row r="261" spans="2:17" x14ac:dyDescent="0.25">
      <c r="B261">
        <v>64</v>
      </c>
      <c r="C261" s="7" t="str">
        <f>INDEX(Abwehr!$D$2:$D$201,ROW(A64)*2-1)</f>
        <v>Jeffrey Gouweleeuw</v>
      </c>
      <c r="D261" t="s">
        <v>1119</v>
      </c>
      <c r="E261" t="str">
        <f>INDEX(Abwehr!$D$2:$D$201,ROW(A64)*2)</f>
        <v>Innenverteidiger</v>
      </c>
      <c r="F261">
        <f>INDEX(Abwehr!$F$2:$F$201,ROW(A64)*2-1)</f>
        <v>25</v>
      </c>
      <c r="G261" s="5">
        <f>LEFT(INDEX(Abwehr!$H$2:$H$201,ROW(A64)*2-1),4)*1</f>
        <v>3.5</v>
      </c>
      <c r="H261" s="5">
        <f>LEFT(INDEX(Abwehr!$J$2:$J$201,ROW(A64)*2-1),4)*1</f>
        <v>3.5</v>
      </c>
      <c r="I261" s="5">
        <f>VLOOKUP(Q261,whoscored!$E$2:$Q$500,4,FALSE)</f>
        <v>2</v>
      </c>
      <c r="J261" s="5">
        <f>VLOOKUP(Q261,whoscored!$E$2:$Q$500,5,FALSE)</f>
        <v>1</v>
      </c>
      <c r="K261" s="5">
        <f>VLOOKUP(Q261,whoscored!$E$2:$Q$500,6,FALSE)</f>
        <v>4</v>
      </c>
      <c r="L261" s="5">
        <f>VLOOKUP(Q261,whoscored!$E$2:$Q$500,7,FALSE)</f>
        <v>0</v>
      </c>
      <c r="M261" s="5">
        <f>VLOOKUP(Q261,whoscored!$E$2:$Q$500,8,FALSE)</f>
        <v>0.4</v>
      </c>
      <c r="N261" s="5">
        <f>VLOOKUP(Q261,whoscored!$E$2:$Q$500,9,FALSE)</f>
        <v>77.400000000000006</v>
      </c>
      <c r="O261" s="5">
        <f>VLOOKUP(Q261,whoscored!$E$2:$Q$500,10,FALSE)</f>
        <v>1.6</v>
      </c>
      <c r="P261" s="5">
        <f>VLOOKUP(Q261,whoscored!$E$2:$Q$500,12,FALSE)</f>
        <v>7.04</v>
      </c>
      <c r="Q261" t="s">
        <v>365</v>
      </c>
    </row>
    <row r="262" spans="2:17" x14ac:dyDescent="0.25">
      <c r="B262">
        <v>65</v>
      </c>
      <c r="C262" s="7" t="str">
        <f>INDEX(Abwehr!$D$2:$D$201,ROW(A65)*2-1)</f>
        <v>Philipp Max</v>
      </c>
      <c r="D262" t="s">
        <v>1119</v>
      </c>
      <c r="E262" t="str">
        <f>INDEX(Abwehr!$D$2:$D$201,ROW(A65)*2)</f>
        <v>Linker Verteidiger</v>
      </c>
      <c r="F262">
        <f>INDEX(Abwehr!$F$2:$F$201,ROW(A65)*2-1)</f>
        <v>23</v>
      </c>
      <c r="G262" s="5">
        <f>LEFT(INDEX(Abwehr!$H$2:$H$201,ROW(A65)*2-1),4)*1</f>
        <v>3.5</v>
      </c>
      <c r="H262" s="5">
        <f>LEFT(INDEX(Abwehr!$J$2:$J$201,ROW(A65)*2-1),4)*1</f>
        <v>3.5</v>
      </c>
      <c r="I262" s="5">
        <f>VLOOKUP(Q262,whoscored!$E$2:$Q$500,4,FALSE)</f>
        <v>1</v>
      </c>
      <c r="J262" s="5">
        <f>VLOOKUP(Q262,whoscored!$E$2:$Q$500,5,FALSE)</f>
        <v>2</v>
      </c>
      <c r="K262" s="5">
        <f>VLOOKUP(Q262,whoscored!$E$2:$Q$500,6,FALSE)</f>
        <v>4</v>
      </c>
      <c r="L262" s="5">
        <f>VLOOKUP(Q262,whoscored!$E$2:$Q$500,7,FALSE)</f>
        <v>0</v>
      </c>
      <c r="M262" s="5">
        <f>VLOOKUP(Q262,whoscored!$E$2:$Q$500,8,FALSE)</f>
        <v>0.7</v>
      </c>
      <c r="N262" s="5">
        <f>VLOOKUP(Q262,whoscored!$E$2:$Q$500,9,FALSE)</f>
        <v>72.8</v>
      </c>
      <c r="O262" s="5">
        <f>VLOOKUP(Q262,whoscored!$E$2:$Q$500,10,FALSE)</f>
        <v>0.6</v>
      </c>
      <c r="P262" s="5">
        <f>VLOOKUP(Q262,whoscored!$E$2:$Q$500,12,FALSE)</f>
        <v>6.65</v>
      </c>
      <c r="Q262" t="s">
        <v>366</v>
      </c>
    </row>
    <row r="263" spans="2:17" x14ac:dyDescent="0.25">
      <c r="B263">
        <v>66</v>
      </c>
      <c r="C263" s="7" t="str">
        <f>INDEX(Abwehr!$D$2:$D$201,ROW(A66)*2-1)</f>
        <v>Jeremy Toljan</v>
      </c>
      <c r="D263" t="s">
        <v>1119</v>
      </c>
      <c r="E263" t="str">
        <f>INDEX(Abwehr!$D$2:$D$201,ROW(A66)*2)</f>
        <v>Linker Verteidiger</v>
      </c>
      <c r="F263">
        <f>INDEX(Abwehr!$F$2:$F$201,ROW(A66)*2-1)</f>
        <v>22</v>
      </c>
      <c r="G263" s="5">
        <f>LEFT(INDEX(Abwehr!$H$2:$H$201,ROW(A66)*2-1),4)*1</f>
        <v>3.5</v>
      </c>
      <c r="H263" s="5">
        <f>LEFT(INDEX(Abwehr!$J$2:$J$201,ROW(A66)*2-1),4)*1</f>
        <v>3.5</v>
      </c>
      <c r="I263" s="5">
        <f>VLOOKUP(Q263,whoscored!$E$2:$Q$500,4,FALSE)</f>
        <v>1</v>
      </c>
      <c r="J263" s="5">
        <f>VLOOKUP(Q263,whoscored!$E$2:$Q$500,5,FALSE)</f>
        <v>1</v>
      </c>
      <c r="K263" s="5">
        <f>VLOOKUP(Q263,whoscored!$E$2:$Q$500,6,FALSE)</f>
        <v>1</v>
      </c>
      <c r="L263" s="5">
        <f>VLOOKUP(Q263,whoscored!$E$2:$Q$500,7,FALSE)</f>
        <v>0</v>
      </c>
      <c r="M263" s="5">
        <f>VLOOKUP(Q263,whoscored!$E$2:$Q$500,8,FALSE)</f>
        <v>0.7</v>
      </c>
      <c r="N263" s="5">
        <f>VLOOKUP(Q263,whoscored!$E$2:$Q$500,9,FALSE)</f>
        <v>77.3</v>
      </c>
      <c r="O263" s="5">
        <f>VLOOKUP(Q263,whoscored!$E$2:$Q$500,10,FALSE)</f>
        <v>0.3</v>
      </c>
      <c r="P263" s="5">
        <f>VLOOKUP(Q263,whoscored!$E$2:$Q$500,12,FALSE)</f>
        <v>6.54</v>
      </c>
      <c r="Q263" t="s">
        <v>367</v>
      </c>
    </row>
    <row r="264" spans="2:17" x14ac:dyDescent="0.25">
      <c r="B264">
        <v>67</v>
      </c>
      <c r="C264" s="7" t="str">
        <f>INDEX(Abwehr!$D$2:$D$201,ROW(A67)*2-1)</f>
        <v>Fabian Schär</v>
      </c>
      <c r="D264" t="s">
        <v>1119</v>
      </c>
      <c r="E264" t="str">
        <f>INDEX(Abwehr!$D$2:$D$201,ROW(A67)*2)</f>
        <v>Innenverteidiger</v>
      </c>
      <c r="F264">
        <f>INDEX(Abwehr!$F$2:$F$201,ROW(A67)*2-1)</f>
        <v>25</v>
      </c>
      <c r="G264" s="5">
        <f>LEFT(INDEX(Abwehr!$H$2:$H$201,ROW(A67)*2-1),4)*1</f>
        <v>8</v>
      </c>
      <c r="H264" s="5">
        <f>LEFT(INDEX(Abwehr!$J$2:$J$201,ROW(A67)*2-1),4)*1</f>
        <v>3.5</v>
      </c>
      <c r="I264" s="5">
        <f>VLOOKUP(Q264,whoscored!$E$2:$Q$500,4,FALSE)</f>
        <v>0</v>
      </c>
      <c r="J264" s="5">
        <f>VLOOKUP(Q264,whoscored!$E$2:$Q$500,5,FALSE)</f>
        <v>0</v>
      </c>
      <c r="K264" s="5">
        <f>VLOOKUP(Q264,whoscored!$E$2:$Q$500,6,FALSE)</f>
        <v>2</v>
      </c>
      <c r="L264" s="5">
        <f>VLOOKUP(Q264,whoscored!$E$2:$Q$500,7,FALSE)</f>
        <v>0</v>
      </c>
      <c r="M264" s="5">
        <f>VLOOKUP(Q264,whoscored!$E$2:$Q$500,8,FALSE)</f>
        <v>0.3</v>
      </c>
      <c r="N264" s="5">
        <f>VLOOKUP(Q264,whoscored!$E$2:$Q$500,9,FALSE)</f>
        <v>84.6</v>
      </c>
      <c r="O264" s="5">
        <f>VLOOKUP(Q264,whoscored!$E$2:$Q$500,10,FALSE)</f>
        <v>0.7</v>
      </c>
      <c r="P264" s="5">
        <f>VLOOKUP(Q264,whoscored!$E$2:$Q$500,12,FALSE)</f>
        <v>6.35</v>
      </c>
      <c r="Q264" t="s">
        <v>368</v>
      </c>
    </row>
    <row r="265" spans="2:17" x14ac:dyDescent="0.25">
      <c r="B265">
        <v>68</v>
      </c>
      <c r="C265" s="7" t="str">
        <f>INDEX(Abwehr!$D$2:$D$201,ROW(A68)*2-1)</f>
        <v>Michael Hector</v>
      </c>
      <c r="D265" t="s">
        <v>1119</v>
      </c>
      <c r="E265" t="str">
        <f>INDEX(Abwehr!$D$2:$D$201,ROW(A68)*2)</f>
        <v>Innenverteidiger</v>
      </c>
      <c r="F265">
        <f>INDEX(Abwehr!$F$2:$F$201,ROW(A68)*2-1)</f>
        <v>24</v>
      </c>
      <c r="G265" s="5">
        <f>LEFT(INDEX(Abwehr!$H$2:$H$201,ROW(A68)*2-1),4)*1</f>
        <v>4</v>
      </c>
      <c r="H265" s="5">
        <f>LEFT(INDEX(Abwehr!$J$2:$J$201,ROW(A68)*2-1),4)*1</f>
        <v>3.5</v>
      </c>
      <c r="I265" s="5">
        <f>VLOOKUP(Q265,whoscored!$E$2:$Q$500,4,FALSE)</f>
        <v>1</v>
      </c>
      <c r="J265" s="5">
        <f>VLOOKUP(Q265,whoscored!$E$2:$Q$500,5,FALSE)</f>
        <v>0</v>
      </c>
      <c r="K265" s="5">
        <f>VLOOKUP(Q265,whoscored!$E$2:$Q$500,6,FALSE)</f>
        <v>4</v>
      </c>
      <c r="L265" s="5">
        <f>VLOOKUP(Q265,whoscored!$E$2:$Q$500,7,FALSE)</f>
        <v>1</v>
      </c>
      <c r="M265" s="5">
        <f>VLOOKUP(Q265,whoscored!$E$2:$Q$500,8,FALSE)</f>
        <v>0.3</v>
      </c>
      <c r="N265" s="5">
        <f>VLOOKUP(Q265,whoscored!$E$2:$Q$500,9,FALSE)</f>
        <v>71.7</v>
      </c>
      <c r="O265" s="5">
        <f>VLOOKUP(Q265,whoscored!$E$2:$Q$500,10,FALSE)</f>
        <v>1.5</v>
      </c>
      <c r="P265" s="5">
        <f>VLOOKUP(Q265,whoscored!$E$2:$Q$500,12,FALSE)</f>
        <v>6.51</v>
      </c>
      <c r="Q265" t="s">
        <v>369</v>
      </c>
    </row>
    <row r="266" spans="2:17" x14ac:dyDescent="0.25">
      <c r="B266">
        <v>69</v>
      </c>
      <c r="C266" s="7" t="str">
        <f>INDEX(Abwehr!$D$2:$D$201,ROW(A69)*2-1)</f>
        <v>Marc-Oliver Kempf</v>
      </c>
      <c r="D266" t="s">
        <v>1119</v>
      </c>
      <c r="E266" t="str">
        <f>INDEX(Abwehr!$D$2:$D$201,ROW(A69)*2)</f>
        <v>Innenverteidiger</v>
      </c>
      <c r="F266">
        <f>INDEX(Abwehr!$F$2:$F$201,ROW(A69)*2-1)</f>
        <v>22</v>
      </c>
      <c r="G266" s="5">
        <f>LEFT(INDEX(Abwehr!$H$2:$H$201,ROW(A69)*2-1),4)*1</f>
        <v>3.5</v>
      </c>
      <c r="H266" s="5">
        <f>LEFT(INDEX(Abwehr!$J$2:$J$201,ROW(A69)*2-1),4)*1</f>
        <v>3.5</v>
      </c>
      <c r="I266" s="5">
        <f>VLOOKUP(Q266,whoscored!$E$2:$Q$500,4,FALSE)</f>
        <v>0</v>
      </c>
      <c r="J266" s="5">
        <f>VLOOKUP(Q266,whoscored!$E$2:$Q$500,5,FALSE)</f>
        <v>0</v>
      </c>
      <c r="K266" s="5">
        <f>VLOOKUP(Q266,whoscored!$E$2:$Q$500,6,FALSE)</f>
        <v>2</v>
      </c>
      <c r="L266" s="5">
        <f>VLOOKUP(Q266,whoscored!$E$2:$Q$500,7,FALSE)</f>
        <v>0</v>
      </c>
      <c r="M266" s="5">
        <f>VLOOKUP(Q266,whoscored!$E$2:$Q$500,8,FALSE)</f>
        <v>0.1</v>
      </c>
      <c r="N266" s="5">
        <f>VLOOKUP(Q266,whoscored!$E$2:$Q$500,9,FALSE)</f>
        <v>78.099999999999994</v>
      </c>
      <c r="O266" s="5">
        <f>VLOOKUP(Q266,whoscored!$E$2:$Q$500,10,FALSE)</f>
        <v>2.7</v>
      </c>
      <c r="P266" s="5">
        <f>VLOOKUP(Q266,whoscored!$E$2:$Q$500,12,FALSE)</f>
        <v>6.7</v>
      </c>
      <c r="Q266" t="s">
        <v>370</v>
      </c>
    </row>
    <row r="267" spans="2:17" x14ac:dyDescent="0.25">
      <c r="B267">
        <v>70</v>
      </c>
      <c r="C267" s="7" t="str">
        <f>INDEX(Abwehr!$D$2:$D$201,ROW(A70)*2-1)</f>
        <v>Sebastian Langkamp</v>
      </c>
      <c r="D267" t="s">
        <v>1119</v>
      </c>
      <c r="E267" t="str">
        <f>INDEX(Abwehr!$D$2:$D$201,ROW(A70)*2)</f>
        <v>Innenverteidiger</v>
      </c>
      <c r="F267">
        <f>INDEX(Abwehr!$F$2:$F$201,ROW(A70)*2-1)</f>
        <v>29</v>
      </c>
      <c r="G267" s="5">
        <f>LEFT(INDEX(Abwehr!$H$2:$H$201,ROW(A70)*2-1),4)*1</f>
        <v>3</v>
      </c>
      <c r="H267" s="5">
        <f>LEFT(INDEX(Abwehr!$J$2:$J$201,ROW(A70)*2-1),4)*1</f>
        <v>3</v>
      </c>
      <c r="I267" s="5">
        <f>VLOOKUP(Q267,whoscored!$E$2:$Q$500,4,FALSE)</f>
        <v>0</v>
      </c>
      <c r="J267" s="5">
        <f>VLOOKUP(Q267,whoscored!$E$2:$Q$500,5,FALSE)</f>
        <v>0</v>
      </c>
      <c r="K267" s="5">
        <f>VLOOKUP(Q267,whoscored!$E$2:$Q$500,6,FALSE)</f>
        <v>5</v>
      </c>
      <c r="L267" s="5">
        <f>VLOOKUP(Q267,whoscored!$E$2:$Q$500,7,FALSE)</f>
        <v>0</v>
      </c>
      <c r="M267" s="5">
        <f>VLOOKUP(Q267,whoscored!$E$2:$Q$500,8,FALSE)</f>
        <v>0.3</v>
      </c>
      <c r="N267" s="5">
        <f>VLOOKUP(Q267,whoscored!$E$2:$Q$500,9,FALSE)</f>
        <v>86</v>
      </c>
      <c r="O267" s="5">
        <f>VLOOKUP(Q267,whoscored!$E$2:$Q$500,10,FALSE)</f>
        <v>3.7</v>
      </c>
      <c r="P267" s="5">
        <f>VLOOKUP(Q267,whoscored!$E$2:$Q$500,12,FALSE)</f>
        <v>7.06</v>
      </c>
      <c r="Q267" t="s">
        <v>371</v>
      </c>
    </row>
    <row r="268" spans="2:17" x14ac:dyDescent="0.25">
      <c r="B268">
        <v>71</v>
      </c>
      <c r="C268" s="7" t="str">
        <f>INDEX(Abwehr!$D$2:$D$201,ROW(A71)*2-1)</f>
        <v>Dominic Maroh</v>
      </c>
      <c r="D268" t="s">
        <v>1119</v>
      </c>
      <c r="E268" t="str">
        <f>INDEX(Abwehr!$D$2:$D$201,ROW(A71)*2)</f>
        <v>Innenverteidiger</v>
      </c>
      <c r="F268">
        <f>INDEX(Abwehr!$F$2:$F$201,ROW(A71)*2-1)</f>
        <v>30</v>
      </c>
      <c r="G268" s="5">
        <f>LEFT(INDEX(Abwehr!$H$2:$H$201,ROW(A71)*2-1),4)*1</f>
        <v>3</v>
      </c>
      <c r="H268" s="5">
        <f>LEFT(INDEX(Abwehr!$J$2:$J$201,ROW(A71)*2-1),4)*1</f>
        <v>3</v>
      </c>
      <c r="I268" s="5">
        <f>VLOOKUP(Q268,whoscored!$E$2:$Q$500,4,FALSE)</f>
        <v>0</v>
      </c>
      <c r="J268" s="5">
        <f>VLOOKUP(Q268,whoscored!$E$2:$Q$500,5,FALSE)</f>
        <v>0</v>
      </c>
      <c r="K268" s="5">
        <f>VLOOKUP(Q268,whoscored!$E$2:$Q$500,6,FALSE)</f>
        <v>3</v>
      </c>
      <c r="L268" s="5">
        <f>VLOOKUP(Q268,whoscored!$E$2:$Q$500,7,FALSE)</f>
        <v>0</v>
      </c>
      <c r="M268" s="5">
        <f>VLOOKUP(Q268,whoscored!$E$2:$Q$500,8,FALSE)</f>
        <v>0.3</v>
      </c>
      <c r="N268" s="5">
        <f>VLOOKUP(Q268,whoscored!$E$2:$Q$500,9,FALSE)</f>
        <v>85.2</v>
      </c>
      <c r="O268" s="5">
        <f>VLOOKUP(Q268,whoscored!$E$2:$Q$500,10,FALSE)</f>
        <v>1.3</v>
      </c>
      <c r="P268" s="5">
        <f>VLOOKUP(Q268,whoscored!$E$2:$Q$500,12,FALSE)</f>
        <v>6.56</v>
      </c>
      <c r="Q268" t="s">
        <v>372</v>
      </c>
    </row>
    <row r="269" spans="2:17" x14ac:dyDescent="0.25">
      <c r="B269">
        <v>72</v>
      </c>
      <c r="C269" s="7" t="str">
        <f>INDEX(Abwehr!$D$2:$D$201,ROW(A72)*2-1)</f>
        <v>Philipp Wollscheid</v>
      </c>
      <c r="D269" t="s">
        <v>1119</v>
      </c>
      <c r="E269" t="str">
        <f>INDEX(Abwehr!$D$2:$D$201,ROW(A72)*2)</f>
        <v>Innenverteidiger</v>
      </c>
      <c r="F269">
        <f>INDEX(Abwehr!$F$2:$F$201,ROW(A72)*2-1)</f>
        <v>28</v>
      </c>
      <c r="G269" s="5">
        <f>LEFT(INDEX(Abwehr!$H$2:$H$201,ROW(A72)*2-1),4)*1</f>
        <v>9.5</v>
      </c>
      <c r="H269" s="5">
        <f>LEFT(INDEX(Abwehr!$J$2:$J$201,ROW(A72)*2-1),4)*1</f>
        <v>3</v>
      </c>
      <c r="I269" s="5">
        <f>VLOOKUP(Q269,whoscored!$E$2:$Q$500,4,FALSE)</f>
        <v>0</v>
      </c>
      <c r="J269" s="5">
        <f>VLOOKUP(Q269,whoscored!$E$2:$Q$500,5,FALSE)</f>
        <v>0</v>
      </c>
      <c r="K269" s="5">
        <f>VLOOKUP(Q269,whoscored!$E$2:$Q$500,6,FALSE)</f>
        <v>0</v>
      </c>
      <c r="L269" s="5">
        <f>VLOOKUP(Q269,whoscored!$E$2:$Q$500,7,FALSE)</f>
        <v>0</v>
      </c>
      <c r="M269" s="5">
        <f>VLOOKUP(Q269,whoscored!$E$2:$Q$500,8,FALSE)</f>
        <v>1</v>
      </c>
      <c r="N269" s="5">
        <f>VLOOKUP(Q269,whoscored!$E$2:$Q$500,9,FALSE)</f>
        <v>82.7</v>
      </c>
      <c r="O269" s="5">
        <f>VLOOKUP(Q269,whoscored!$E$2:$Q$500,10,FALSE)</f>
        <v>5</v>
      </c>
      <c r="P269" s="5">
        <f>VLOOKUP(Q269,whoscored!$E$2:$Q$500,12,FALSE)</f>
        <v>7.06</v>
      </c>
      <c r="Q269" t="s">
        <v>373</v>
      </c>
    </row>
    <row r="270" spans="2:17" x14ac:dyDescent="0.25">
      <c r="B270">
        <v>73</v>
      </c>
      <c r="C270" s="7" t="str">
        <f>INDEX(Abwehr!$D$2:$D$201,ROW(A73)*2-1)</f>
        <v>Bastian Oczipka</v>
      </c>
      <c r="D270" t="s">
        <v>1119</v>
      </c>
      <c r="E270" t="str">
        <f>INDEX(Abwehr!$D$2:$D$201,ROW(A73)*2)</f>
        <v>Linker Verteidiger</v>
      </c>
      <c r="F270">
        <f>INDEX(Abwehr!$F$2:$F$201,ROW(A73)*2-1)</f>
        <v>28</v>
      </c>
      <c r="G270" s="5">
        <f>LEFT(INDEX(Abwehr!$H$2:$H$201,ROW(A73)*2-1),4)*1</f>
        <v>4</v>
      </c>
      <c r="H270" s="5">
        <f>LEFT(INDEX(Abwehr!$J$2:$J$201,ROW(A73)*2-1),4)*1</f>
        <v>3</v>
      </c>
      <c r="I270" s="5">
        <f>VLOOKUP(Q270,whoscored!$E$2:$Q$500,4,FALSE)</f>
        <v>1</v>
      </c>
      <c r="J270" s="5">
        <f>VLOOKUP(Q270,whoscored!$E$2:$Q$500,5,FALSE)</f>
        <v>2</v>
      </c>
      <c r="K270" s="5">
        <f>VLOOKUP(Q270,whoscored!$E$2:$Q$500,6,FALSE)</f>
        <v>5</v>
      </c>
      <c r="L270" s="5">
        <f>VLOOKUP(Q270,whoscored!$E$2:$Q$500,7,FALSE)</f>
        <v>0</v>
      </c>
      <c r="M270" s="5">
        <f>VLOOKUP(Q270,whoscored!$E$2:$Q$500,8,FALSE)</f>
        <v>0.3</v>
      </c>
      <c r="N270" s="5">
        <f>VLOOKUP(Q270,whoscored!$E$2:$Q$500,9,FALSE)</f>
        <v>77.8</v>
      </c>
      <c r="O270" s="5">
        <f>VLOOKUP(Q270,whoscored!$E$2:$Q$500,10,FALSE)</f>
        <v>0.9</v>
      </c>
      <c r="P270" s="5">
        <f>VLOOKUP(Q270,whoscored!$E$2:$Q$500,12,FALSE)</f>
        <v>6.93</v>
      </c>
      <c r="Q270" t="s">
        <v>375</v>
      </c>
    </row>
    <row r="271" spans="2:17" x14ac:dyDescent="0.25">
      <c r="B271">
        <v>74</v>
      </c>
      <c r="C271" s="7" t="str">
        <f>INDEX(Abwehr!$D$2:$D$201,ROW(A74)*2-1)</f>
        <v>Holger Badstuber</v>
      </c>
      <c r="D271" t="s">
        <v>1119</v>
      </c>
      <c r="E271" t="str">
        <f>INDEX(Abwehr!$D$2:$D$201,ROW(A74)*2)</f>
        <v>Innenverteidiger</v>
      </c>
      <c r="F271">
        <f>INDEX(Abwehr!$F$2:$F$201,ROW(A74)*2-1)</f>
        <v>28</v>
      </c>
      <c r="G271" s="5">
        <f>LEFT(INDEX(Abwehr!$H$2:$H$201,ROW(A74)*2-1),4)*1</f>
        <v>22</v>
      </c>
      <c r="H271" s="5">
        <f>LEFT(INDEX(Abwehr!$J$2:$J$201,ROW(A74)*2-1),4)*1</f>
        <v>3</v>
      </c>
      <c r="I271" s="5">
        <f>VLOOKUP(Q271,whoscored!$E$2:$Q$500,4,FALSE)</f>
        <v>0</v>
      </c>
      <c r="J271" s="5">
        <f>VLOOKUP(Q271,whoscored!$E$2:$Q$500,5,FALSE)</f>
        <v>0</v>
      </c>
      <c r="K271" s="5">
        <f>VLOOKUP(Q271,whoscored!$E$2:$Q$500,6,FALSE)</f>
        <v>1</v>
      </c>
      <c r="L271" s="5">
        <f>VLOOKUP(Q271,whoscored!$E$2:$Q$500,7,FALSE)</f>
        <v>0</v>
      </c>
      <c r="M271" s="5">
        <f>VLOOKUP(Q271,whoscored!$E$2:$Q$500,8,FALSE)</f>
        <v>0.1</v>
      </c>
      <c r="N271" s="5">
        <f>VLOOKUP(Q271,whoscored!$E$2:$Q$500,9,FALSE)</f>
        <v>91.2</v>
      </c>
      <c r="O271" s="5">
        <f>VLOOKUP(Q271,whoscored!$E$2:$Q$500,10,FALSE)</f>
        <v>1.7</v>
      </c>
      <c r="P271" s="5">
        <f>VLOOKUP(Q271,whoscored!$E$2:$Q$500,12,FALSE)</f>
        <v>6.79</v>
      </c>
      <c r="Q271" t="s">
        <v>376</v>
      </c>
    </row>
    <row r="272" spans="2:17" x14ac:dyDescent="0.25">
      <c r="B272">
        <v>75</v>
      </c>
      <c r="C272" s="7" t="str">
        <f>INDEX(Abwehr!$D$2:$D$201,ROW(A75)*2-1)</f>
        <v>Luca Caldirola</v>
      </c>
      <c r="D272" t="s">
        <v>1119</v>
      </c>
      <c r="E272" t="str">
        <f>INDEX(Abwehr!$D$2:$D$201,ROW(A75)*2)</f>
        <v>Innenverteidiger</v>
      </c>
      <c r="F272">
        <f>INDEX(Abwehr!$F$2:$F$201,ROW(A75)*2-1)</f>
        <v>26</v>
      </c>
      <c r="G272" s="5">
        <f>LEFT(INDEX(Abwehr!$H$2:$H$201,ROW(A75)*2-1),4)*1</f>
        <v>4</v>
      </c>
      <c r="H272" s="5">
        <f>LEFT(INDEX(Abwehr!$J$2:$J$201,ROW(A75)*2-1),4)*1</f>
        <v>3</v>
      </c>
      <c r="I272" s="5">
        <f>VLOOKUP(Q272,whoscored!$E$2:$Q$500,4,FALSE)</f>
        <v>0</v>
      </c>
      <c r="J272" s="5">
        <f>VLOOKUP(Q272,whoscored!$E$2:$Q$500,5,FALSE)</f>
        <v>0</v>
      </c>
      <c r="K272" s="5">
        <f>VLOOKUP(Q272,whoscored!$E$2:$Q$500,6,FALSE)</f>
        <v>1</v>
      </c>
      <c r="L272" s="5">
        <f>VLOOKUP(Q272,whoscored!$E$2:$Q$500,7,FALSE)</f>
        <v>0</v>
      </c>
      <c r="M272" s="5">
        <f>VLOOKUP(Q272,whoscored!$E$2:$Q$500,8,FALSE)</f>
        <v>0.4</v>
      </c>
      <c r="N272" s="5">
        <f>VLOOKUP(Q272,whoscored!$E$2:$Q$500,9,FALSE)</f>
        <v>70.3</v>
      </c>
      <c r="O272" s="5">
        <f>VLOOKUP(Q272,whoscored!$E$2:$Q$500,10,FALSE)</f>
        <v>1.6</v>
      </c>
      <c r="P272" s="5">
        <f>VLOOKUP(Q272,whoscored!$E$2:$Q$500,12,FALSE)</f>
        <v>6.5</v>
      </c>
      <c r="Q272" t="s">
        <v>377</v>
      </c>
    </row>
    <row r="273" spans="2:17" x14ac:dyDescent="0.25">
      <c r="B273">
        <v>76</v>
      </c>
      <c r="C273" s="7" t="str">
        <f>INDEX(Abwehr!$D$2:$D$201,ROW(A76)*2-1)</f>
        <v>Gotoku Sakai</v>
      </c>
      <c r="D273" t="s">
        <v>1119</v>
      </c>
      <c r="E273" t="str">
        <f>INDEX(Abwehr!$D$2:$D$201,ROW(A76)*2)</f>
        <v>Rechter Verteidiger</v>
      </c>
      <c r="F273">
        <f>INDEX(Abwehr!$F$2:$F$201,ROW(A76)*2-1)</f>
        <v>26</v>
      </c>
      <c r="G273" s="5">
        <f>LEFT(INDEX(Abwehr!$H$2:$H$201,ROW(A76)*2-1),4)*1</f>
        <v>4</v>
      </c>
      <c r="H273" s="5">
        <f>LEFT(INDEX(Abwehr!$J$2:$J$201,ROW(A76)*2-1),4)*1</f>
        <v>3</v>
      </c>
      <c r="I273" s="5">
        <f>VLOOKUP(Q273,whoscored!$E$2:$Q$500,4,FALSE)</f>
        <v>1</v>
      </c>
      <c r="J273" s="5">
        <f>VLOOKUP(Q273,whoscored!$E$2:$Q$500,5,FALSE)</f>
        <v>2</v>
      </c>
      <c r="K273" s="5">
        <f>VLOOKUP(Q273,whoscored!$E$2:$Q$500,6,FALSE)</f>
        <v>6</v>
      </c>
      <c r="L273" s="5">
        <f>VLOOKUP(Q273,whoscored!$E$2:$Q$500,7,FALSE)</f>
        <v>0</v>
      </c>
      <c r="M273" s="5">
        <f>VLOOKUP(Q273,whoscored!$E$2:$Q$500,8,FALSE)</f>
        <v>0.6</v>
      </c>
      <c r="N273" s="5">
        <f>VLOOKUP(Q273,whoscored!$E$2:$Q$500,9,FALSE)</f>
        <v>70.3</v>
      </c>
      <c r="O273" s="5">
        <f>VLOOKUP(Q273,whoscored!$E$2:$Q$500,10,FALSE)</f>
        <v>1.4</v>
      </c>
      <c r="P273" s="5">
        <f>VLOOKUP(Q273,whoscored!$E$2:$Q$500,12,FALSE)</f>
        <v>6.66</v>
      </c>
      <c r="Q273" t="s">
        <v>378</v>
      </c>
    </row>
    <row r="274" spans="2:17" x14ac:dyDescent="0.25">
      <c r="B274">
        <v>77</v>
      </c>
      <c r="C274" s="7" t="str">
        <f>INDEX(Abwehr!$D$2:$D$201,ROW(A77)*2-1)</f>
        <v>Marcel Tisserand</v>
      </c>
      <c r="D274" t="s">
        <v>1119</v>
      </c>
      <c r="E274" t="str">
        <f>INDEX(Abwehr!$D$2:$D$201,ROW(A77)*2)</f>
        <v>Innenverteidiger</v>
      </c>
      <c r="F274">
        <f>INDEX(Abwehr!$F$2:$F$201,ROW(A77)*2-1)</f>
        <v>24</v>
      </c>
      <c r="G274" s="5">
        <f>LEFT(INDEX(Abwehr!$H$2:$H$201,ROW(A77)*2-1),4)*1</f>
        <v>3</v>
      </c>
      <c r="H274" s="5">
        <f>LEFT(INDEX(Abwehr!$J$2:$J$201,ROW(A77)*2-1),4)*1</f>
        <v>3</v>
      </c>
      <c r="I274" s="5">
        <f>VLOOKUP(Q274,whoscored!$E$2:$Q$500,4,FALSE)</f>
        <v>0</v>
      </c>
      <c r="J274" s="5">
        <f>VLOOKUP(Q274,whoscored!$E$2:$Q$500,5,FALSE)</f>
        <v>1</v>
      </c>
      <c r="K274" s="5">
        <f>VLOOKUP(Q274,whoscored!$E$2:$Q$500,6,FALSE)</f>
        <v>9</v>
      </c>
      <c r="L274" s="5">
        <f>VLOOKUP(Q274,whoscored!$E$2:$Q$500,7,FALSE)</f>
        <v>0</v>
      </c>
      <c r="M274" s="5">
        <f>VLOOKUP(Q274,whoscored!$E$2:$Q$500,8,FALSE)</f>
        <v>0.6</v>
      </c>
      <c r="N274" s="5">
        <f>VLOOKUP(Q274,whoscored!$E$2:$Q$500,9,FALSE)</f>
        <v>70.599999999999994</v>
      </c>
      <c r="O274" s="5">
        <f>VLOOKUP(Q274,whoscored!$E$2:$Q$500,10,FALSE)</f>
        <v>3.3</v>
      </c>
      <c r="P274" s="5">
        <f>VLOOKUP(Q274,whoscored!$E$2:$Q$500,12,FALSE)</f>
        <v>6.69</v>
      </c>
      <c r="Q274" t="s">
        <v>379</v>
      </c>
    </row>
    <row r="275" spans="2:17" x14ac:dyDescent="0.25">
      <c r="B275">
        <v>78</v>
      </c>
      <c r="C275" s="7" t="str">
        <f>INDEX(Abwehr!$D$2:$D$201,ROW(A78)*2-1)</f>
        <v>Lukas Klostermann</v>
      </c>
      <c r="D275" t="s">
        <v>1119</v>
      </c>
      <c r="E275" t="str">
        <f>INDEX(Abwehr!$D$2:$D$201,ROW(A78)*2)</f>
        <v>Rechter Verteidiger</v>
      </c>
      <c r="F275">
        <f>INDEX(Abwehr!$F$2:$F$201,ROW(A78)*2-1)</f>
        <v>20</v>
      </c>
      <c r="G275" s="5">
        <f>LEFT(INDEX(Abwehr!$H$2:$H$201,ROW(A78)*2-1),4)*1</f>
        <v>3</v>
      </c>
      <c r="H275" s="5">
        <f>LEFT(INDEX(Abwehr!$J$2:$J$201,ROW(A78)*2-1),4)*1</f>
        <v>3</v>
      </c>
      <c r="I275" s="5">
        <f>VLOOKUP(Q275,whoscored!$E$2:$Q$500,4,FALSE)</f>
        <v>0</v>
      </c>
      <c r="J275" s="5">
        <f>VLOOKUP(Q275,whoscored!$E$2:$Q$500,5,FALSE)</f>
        <v>0</v>
      </c>
      <c r="K275" s="5">
        <f>VLOOKUP(Q275,whoscored!$E$2:$Q$500,6,FALSE)</f>
        <v>1</v>
      </c>
      <c r="L275" s="5">
        <f>VLOOKUP(Q275,whoscored!$E$2:$Q$500,7,FALSE)</f>
        <v>0</v>
      </c>
      <c r="M275" s="5">
        <f>VLOOKUP(Q275,whoscored!$E$2:$Q$500,8,FALSE)</f>
        <v>1</v>
      </c>
      <c r="N275" s="5">
        <f>VLOOKUP(Q275,whoscored!$E$2:$Q$500,9,FALSE)</f>
        <v>62.5</v>
      </c>
      <c r="O275" s="5">
        <f>VLOOKUP(Q275,whoscored!$E$2:$Q$500,10,FALSE)</f>
        <v>1</v>
      </c>
      <c r="P275" s="5">
        <f>VLOOKUP(Q275,whoscored!$E$2:$Q$500,12,FALSE)</f>
        <v>6.67</v>
      </c>
      <c r="Q275" t="s">
        <v>380</v>
      </c>
    </row>
    <row r="276" spans="2:17" x14ac:dyDescent="0.25">
      <c r="B276">
        <v>79</v>
      </c>
      <c r="C276" s="7" t="str">
        <f>INDEX(Abwehr!$D$2:$D$201,ROW(A79)*2-1)</f>
        <v>Felix Passlack</v>
      </c>
      <c r="D276" t="s">
        <v>1119</v>
      </c>
      <c r="E276" t="str">
        <f>INDEX(Abwehr!$D$2:$D$201,ROW(A79)*2)</f>
        <v>Rechter Verteidiger</v>
      </c>
      <c r="F276">
        <f>INDEX(Abwehr!$F$2:$F$201,ROW(A79)*2-1)</f>
        <v>18</v>
      </c>
      <c r="G276" s="5">
        <f>LEFT(INDEX(Abwehr!$H$2:$H$201,ROW(A79)*2-1),4)*1</f>
        <v>3</v>
      </c>
      <c r="H276" s="5">
        <f>LEFT(INDEX(Abwehr!$J$2:$J$201,ROW(A79)*2-1),4)*1</f>
        <v>3</v>
      </c>
      <c r="I276" s="5">
        <f>VLOOKUP(Q276,whoscored!$E$2:$Q$500,4,FALSE)</f>
        <v>0</v>
      </c>
      <c r="J276" s="5">
        <f>VLOOKUP(Q276,whoscored!$E$2:$Q$500,5,FALSE)</f>
        <v>0</v>
      </c>
      <c r="K276" s="5">
        <f>VLOOKUP(Q276,whoscored!$E$2:$Q$500,6,FALSE)</f>
        <v>1</v>
      </c>
      <c r="L276" s="5">
        <f>VLOOKUP(Q276,whoscored!$E$2:$Q$500,7,FALSE)</f>
        <v>0</v>
      </c>
      <c r="M276" s="5">
        <f>VLOOKUP(Q276,whoscored!$E$2:$Q$500,8,FALSE)</f>
        <v>0.3</v>
      </c>
      <c r="N276" s="5">
        <f>VLOOKUP(Q276,whoscored!$E$2:$Q$500,9,FALSE)</f>
        <v>89.6</v>
      </c>
      <c r="O276" s="5">
        <f>VLOOKUP(Q276,whoscored!$E$2:$Q$500,10,FALSE)</f>
        <v>0.4</v>
      </c>
      <c r="P276" s="5">
        <f>VLOOKUP(Q276,whoscored!$E$2:$Q$500,12,FALSE)</f>
        <v>6.62</v>
      </c>
      <c r="Q276" t="s">
        <v>381</v>
      </c>
    </row>
    <row r="277" spans="2:17" x14ac:dyDescent="0.25">
      <c r="B277">
        <v>80</v>
      </c>
      <c r="C277" s="7" t="str">
        <f>INDEX(Abwehr!$D$2:$D$201,ROW(A80)*2-1)</f>
        <v>Christian Günter</v>
      </c>
      <c r="D277" t="s">
        <v>1119</v>
      </c>
      <c r="E277" t="str">
        <f>INDEX(Abwehr!$D$2:$D$201,ROW(A80)*2)</f>
        <v>Linker Verteidiger</v>
      </c>
      <c r="F277">
        <f>INDEX(Abwehr!$F$2:$F$201,ROW(A80)*2-1)</f>
        <v>24</v>
      </c>
      <c r="G277" s="5">
        <f>LEFT(INDEX(Abwehr!$H$2:$H$201,ROW(A80)*2-1),4)*1</f>
        <v>3</v>
      </c>
      <c r="H277" s="5">
        <f>LEFT(INDEX(Abwehr!$J$2:$J$201,ROW(A80)*2-1),4)*1</f>
        <v>2.75</v>
      </c>
      <c r="I277" s="5">
        <f>VLOOKUP(Q277,whoscored!$E$2:$Q$500,4,FALSE)</f>
        <v>0</v>
      </c>
      <c r="J277" s="5">
        <f>VLOOKUP(Q277,whoscored!$E$2:$Q$500,5,FALSE)</f>
        <v>2</v>
      </c>
      <c r="K277" s="5">
        <f>VLOOKUP(Q277,whoscored!$E$2:$Q$500,6,FALSE)</f>
        <v>5</v>
      </c>
      <c r="L277" s="5">
        <f>VLOOKUP(Q277,whoscored!$E$2:$Q$500,7,FALSE)</f>
        <v>1</v>
      </c>
      <c r="M277" s="5">
        <f>VLOOKUP(Q277,whoscored!$E$2:$Q$500,8,FALSE)</f>
        <v>0.5</v>
      </c>
      <c r="N277" s="5">
        <f>VLOOKUP(Q277,whoscored!$E$2:$Q$500,9,FALSE)</f>
        <v>72.3</v>
      </c>
      <c r="O277" s="5">
        <f>VLOOKUP(Q277,whoscored!$E$2:$Q$500,10,FALSE)</f>
        <v>0.5</v>
      </c>
      <c r="P277" s="5">
        <f>VLOOKUP(Q277,whoscored!$E$2:$Q$500,12,FALSE)</f>
        <v>6.41</v>
      </c>
      <c r="Q277" t="s">
        <v>382</v>
      </c>
    </row>
    <row r="278" spans="2:17" x14ac:dyDescent="0.25">
      <c r="B278">
        <v>81</v>
      </c>
      <c r="C278" s="7" t="str">
        <f>INDEX(Abwehr!$D$2:$D$201,ROW(A81)*2-1)</f>
        <v>Marco Russ</v>
      </c>
      <c r="D278" t="s">
        <v>1119</v>
      </c>
      <c r="E278" t="str">
        <f>INDEX(Abwehr!$D$2:$D$201,ROW(A81)*2)</f>
        <v>Innenverteidiger</v>
      </c>
      <c r="F278">
        <f>INDEX(Abwehr!$F$2:$F$201,ROW(A81)*2-1)</f>
        <v>31</v>
      </c>
      <c r="G278" s="5">
        <f>LEFT(INDEX(Abwehr!$H$2:$H$201,ROW(A81)*2-1),4)*1</f>
        <v>4</v>
      </c>
      <c r="H278" s="5">
        <f>LEFT(INDEX(Abwehr!$J$2:$J$201,ROW(A81)*2-1),4)*1</f>
        <v>2.5</v>
      </c>
      <c r="I278" s="5">
        <f>VLOOKUP(Q278,whoscored!$E$2:$Q$500,4,FALSE)</f>
        <v>0</v>
      </c>
      <c r="J278" s="5">
        <f>VLOOKUP(Q278,whoscored!$E$2:$Q$500,5,FALSE)</f>
        <v>0</v>
      </c>
      <c r="K278" s="5">
        <f>VLOOKUP(Q278,whoscored!$E$2:$Q$500,6,FALSE)</f>
        <v>1</v>
      </c>
      <c r="L278" s="5">
        <f>VLOOKUP(Q278,whoscored!$E$2:$Q$500,7,FALSE)</f>
        <v>0</v>
      </c>
      <c r="M278" s="5">
        <f>VLOOKUP(Q278,whoscored!$E$2:$Q$500,8,FALSE)</f>
        <v>1</v>
      </c>
      <c r="N278" s="5">
        <f>VLOOKUP(Q278,whoscored!$E$2:$Q$500,9,FALSE)</f>
        <v>80.5</v>
      </c>
      <c r="O278" s="5">
        <f>VLOOKUP(Q278,whoscored!$E$2:$Q$500,10,FALSE)</f>
        <v>0.5</v>
      </c>
      <c r="P278" s="5">
        <f>VLOOKUP(Q278,whoscored!$E$2:$Q$500,12,FALSE)</f>
        <v>6.23</v>
      </c>
      <c r="Q278" t="s">
        <v>383</v>
      </c>
    </row>
    <row r="279" spans="2:17" x14ac:dyDescent="0.25">
      <c r="B279">
        <v>82</v>
      </c>
      <c r="C279" s="7" t="str">
        <f>INDEX(Abwehr!$D$2:$D$201,ROW(A82)*2-1)</f>
        <v>Dennis Aogo</v>
      </c>
      <c r="D279" t="s">
        <v>1119</v>
      </c>
      <c r="E279" t="str">
        <f>INDEX(Abwehr!$D$2:$D$201,ROW(A82)*2)</f>
        <v>Linker Verteidiger</v>
      </c>
      <c r="F279">
        <f>INDEX(Abwehr!$F$2:$F$201,ROW(A82)*2-1)</f>
        <v>30</v>
      </c>
      <c r="G279" s="5">
        <f>LEFT(INDEX(Abwehr!$H$2:$H$201,ROW(A82)*2-1),4)*1</f>
        <v>8</v>
      </c>
      <c r="H279" s="5">
        <f>LEFT(INDEX(Abwehr!$J$2:$J$201,ROW(A82)*2-1),4)*1</f>
        <v>2.5</v>
      </c>
      <c r="I279" s="5">
        <f>VLOOKUP(Q279,whoscored!$E$2:$Q$500,4,FALSE)</f>
        <v>0</v>
      </c>
      <c r="J279" s="5">
        <f>VLOOKUP(Q279,whoscored!$E$2:$Q$500,5,FALSE)</f>
        <v>1</v>
      </c>
      <c r="K279" s="5">
        <f>VLOOKUP(Q279,whoscored!$E$2:$Q$500,6,FALSE)</f>
        <v>1</v>
      </c>
      <c r="L279" s="5">
        <f>VLOOKUP(Q279,whoscored!$E$2:$Q$500,7,FALSE)</f>
        <v>0</v>
      </c>
      <c r="M279" s="5">
        <f>VLOOKUP(Q279,whoscored!$E$2:$Q$500,8,FALSE)</f>
        <v>0</v>
      </c>
      <c r="N279" s="5">
        <f>VLOOKUP(Q279,whoscored!$E$2:$Q$500,9,FALSE)</f>
        <v>82.4</v>
      </c>
      <c r="O279" s="5">
        <f>VLOOKUP(Q279,whoscored!$E$2:$Q$500,10,FALSE)</f>
        <v>0.6</v>
      </c>
      <c r="P279" s="5">
        <f>VLOOKUP(Q279,whoscored!$E$2:$Q$500,12,FALSE)</f>
        <v>6.4</v>
      </c>
      <c r="Q279" t="s">
        <v>384</v>
      </c>
    </row>
    <row r="280" spans="2:17" x14ac:dyDescent="0.25">
      <c r="B280">
        <v>83</v>
      </c>
      <c r="C280" s="7" t="str">
        <f>INDEX(Abwehr!$D$2:$D$201,ROW(A83)*2-1)</f>
        <v>Naldo</v>
      </c>
      <c r="D280" t="s">
        <v>1119</v>
      </c>
      <c r="E280" t="str">
        <f>INDEX(Abwehr!$D$2:$D$201,ROW(A83)*2)</f>
        <v>Innenverteidiger</v>
      </c>
      <c r="F280">
        <f>INDEX(Abwehr!$F$2:$F$201,ROW(A83)*2-1)</f>
        <v>34</v>
      </c>
      <c r="G280" s="5">
        <f>LEFT(INDEX(Abwehr!$H$2:$H$201,ROW(A83)*2-1),4)*1</f>
        <v>12.5</v>
      </c>
      <c r="H280" s="5">
        <f>LEFT(INDEX(Abwehr!$J$2:$J$201,ROW(A83)*2-1),4)*1</f>
        <v>2.5</v>
      </c>
      <c r="I280" s="5">
        <f>VLOOKUP(Q280,whoscored!$E$2:$Q$500,4,FALSE)</f>
        <v>1</v>
      </c>
      <c r="J280" s="5">
        <f>VLOOKUP(Q280,whoscored!$E$2:$Q$500,5,FALSE)</f>
        <v>0</v>
      </c>
      <c r="K280" s="5">
        <f>VLOOKUP(Q280,whoscored!$E$2:$Q$500,6,FALSE)</f>
        <v>1</v>
      </c>
      <c r="L280" s="5">
        <f>VLOOKUP(Q280,whoscored!$E$2:$Q$500,7,FALSE)</f>
        <v>1</v>
      </c>
      <c r="M280" s="5">
        <f>VLOOKUP(Q280,whoscored!$E$2:$Q$500,8,FALSE)</f>
        <v>1.4</v>
      </c>
      <c r="N280" s="5">
        <f>VLOOKUP(Q280,whoscored!$E$2:$Q$500,9,FALSE)</f>
        <v>85.1</v>
      </c>
      <c r="O280" s="5">
        <f>VLOOKUP(Q280,whoscored!$E$2:$Q$500,10,FALSE)</f>
        <v>3.4</v>
      </c>
      <c r="P280" s="5">
        <f>VLOOKUP(Q280,whoscored!$E$2:$Q$500,12,FALSE)</f>
        <v>7.25</v>
      </c>
      <c r="Q280" t="s">
        <v>385</v>
      </c>
    </row>
    <row r="281" spans="2:17" x14ac:dyDescent="0.25">
      <c r="B281">
        <v>84</v>
      </c>
      <c r="C281" s="7" t="str">
        <f>INDEX(Abwehr!$D$2:$D$201,ROW(A84)*2-1)</f>
        <v>Mergim Mavraj</v>
      </c>
      <c r="D281" t="s">
        <v>1119</v>
      </c>
      <c r="E281" t="str">
        <f>INDEX(Abwehr!$D$2:$D$201,ROW(A84)*2)</f>
        <v>Innenverteidiger</v>
      </c>
      <c r="F281">
        <f>INDEX(Abwehr!$F$2:$F$201,ROW(A84)*2-1)</f>
        <v>30</v>
      </c>
      <c r="G281" s="5">
        <f>LEFT(INDEX(Abwehr!$H$2:$H$201,ROW(A84)*2-1),4)*1</f>
        <v>2.5</v>
      </c>
      <c r="H281" s="5">
        <f>LEFT(INDEX(Abwehr!$J$2:$J$201,ROW(A84)*2-1),4)*1</f>
        <v>2.5</v>
      </c>
      <c r="I281" s="5">
        <f>VLOOKUP(Q281,whoscored!$E$2:$Q$500,4,FALSE)</f>
        <v>0</v>
      </c>
      <c r="J281" s="5">
        <f>VLOOKUP(Q281,whoscored!$E$2:$Q$500,5,FALSE)</f>
        <v>0</v>
      </c>
      <c r="K281" s="5">
        <f>VLOOKUP(Q281,whoscored!$E$2:$Q$500,6,FALSE)</f>
        <v>2</v>
      </c>
      <c r="L281" s="5">
        <f>VLOOKUP(Q281,whoscored!$E$2:$Q$500,7,FALSE)</f>
        <v>0</v>
      </c>
      <c r="M281" s="5">
        <f>VLOOKUP(Q281,whoscored!$E$2:$Q$500,8,FALSE)</f>
        <v>0.4</v>
      </c>
      <c r="N281" s="5">
        <f>VLOOKUP(Q281,whoscored!$E$2:$Q$500,9,FALSE)</f>
        <v>88.1</v>
      </c>
      <c r="O281" s="5">
        <f>VLOOKUP(Q281,whoscored!$E$2:$Q$500,10,FALSE)</f>
        <v>3.4</v>
      </c>
      <c r="P281" s="5">
        <f>VLOOKUP(Q281,whoscored!$E$2:$Q$500,12,FALSE)</f>
        <v>7.17</v>
      </c>
      <c r="Q281" t="s">
        <v>386</v>
      </c>
    </row>
    <row r="282" spans="2:17" x14ac:dyDescent="0.25">
      <c r="B282">
        <v>85</v>
      </c>
      <c r="C282" s="7" t="str">
        <f>INDEX(Abwehr!$D$2:$D$201,ROW(A85)*2-1)</f>
        <v>Christian Träsch</v>
      </c>
      <c r="D282" t="s">
        <v>1119</v>
      </c>
      <c r="E282" t="str">
        <f>INDEX(Abwehr!$D$2:$D$201,ROW(A85)*2)</f>
        <v>Rechter Verteidiger</v>
      </c>
      <c r="F282">
        <f>INDEX(Abwehr!$F$2:$F$201,ROW(A85)*2-1)</f>
        <v>29</v>
      </c>
      <c r="G282" s="5">
        <f>LEFT(INDEX(Abwehr!$H$2:$H$201,ROW(A85)*2-1),4)*1</f>
        <v>12</v>
      </c>
      <c r="H282" s="5">
        <f>LEFT(INDEX(Abwehr!$J$2:$J$201,ROW(A85)*2-1),4)*1</f>
        <v>2.5</v>
      </c>
      <c r="I282" s="5">
        <f>VLOOKUP(Q282,whoscored!$E$2:$Q$500,4,FALSE)</f>
        <v>0</v>
      </c>
      <c r="J282" s="5">
        <f>VLOOKUP(Q282,whoscored!$E$2:$Q$500,5,FALSE)</f>
        <v>1</v>
      </c>
      <c r="K282" s="5">
        <f>VLOOKUP(Q282,whoscored!$E$2:$Q$500,6,FALSE)</f>
        <v>0</v>
      </c>
      <c r="L282" s="5">
        <f>VLOOKUP(Q282,whoscored!$E$2:$Q$500,7,FALSE)</f>
        <v>0</v>
      </c>
      <c r="M282" s="5">
        <f>VLOOKUP(Q282,whoscored!$E$2:$Q$500,8,FALSE)</f>
        <v>0.5</v>
      </c>
      <c r="N282" s="5">
        <f>VLOOKUP(Q282,whoscored!$E$2:$Q$500,9,FALSE)</f>
        <v>71.3</v>
      </c>
      <c r="O282" s="5">
        <f>VLOOKUP(Q282,whoscored!$E$2:$Q$500,10,FALSE)</f>
        <v>0.9</v>
      </c>
      <c r="P282" s="5">
        <f>VLOOKUP(Q282,whoscored!$E$2:$Q$500,12,FALSE)</f>
        <v>6.94</v>
      </c>
      <c r="Q282" t="s">
        <v>387</v>
      </c>
    </row>
    <row r="283" spans="2:17" x14ac:dyDescent="0.25">
      <c r="B283">
        <v>86</v>
      </c>
      <c r="C283" s="7" t="str">
        <f>INDEX(Abwehr!$D$2:$D$201,ROW(A86)*2-1)</f>
        <v>Daniel Brosinski</v>
      </c>
      <c r="D283" t="s">
        <v>1119</v>
      </c>
      <c r="E283" t="str">
        <f>INDEX(Abwehr!$D$2:$D$201,ROW(A86)*2)</f>
        <v>Rechter Verteidiger</v>
      </c>
      <c r="F283">
        <f>INDEX(Abwehr!$F$2:$F$201,ROW(A86)*2-1)</f>
        <v>28</v>
      </c>
      <c r="G283" s="5">
        <f>LEFT(INDEX(Abwehr!$H$2:$H$201,ROW(A86)*2-1),4)*1</f>
        <v>2.5</v>
      </c>
      <c r="H283" s="5">
        <f>LEFT(INDEX(Abwehr!$J$2:$J$201,ROW(A86)*2-1),4)*1</f>
        <v>2.5</v>
      </c>
      <c r="I283" s="5">
        <f>VLOOKUP(Q283,whoscored!$E$2:$Q$500,4,FALSE)</f>
        <v>1</v>
      </c>
      <c r="J283" s="5">
        <f>VLOOKUP(Q283,whoscored!$E$2:$Q$500,5,FALSE)</f>
        <v>2</v>
      </c>
      <c r="K283" s="5">
        <f>VLOOKUP(Q283,whoscored!$E$2:$Q$500,6,FALSE)</f>
        <v>6</v>
      </c>
      <c r="L283" s="5">
        <f>VLOOKUP(Q283,whoscored!$E$2:$Q$500,7,FALSE)</f>
        <v>0</v>
      </c>
      <c r="M283" s="5">
        <f>VLOOKUP(Q283,whoscored!$E$2:$Q$500,8,FALSE)</f>
        <v>1.2</v>
      </c>
      <c r="N283" s="5">
        <f>VLOOKUP(Q283,whoscored!$E$2:$Q$500,9,FALSE)</f>
        <v>71.2</v>
      </c>
      <c r="O283" s="5">
        <f>VLOOKUP(Q283,whoscored!$E$2:$Q$500,10,FALSE)</f>
        <v>1.5</v>
      </c>
      <c r="P283" s="5">
        <f>VLOOKUP(Q283,whoscored!$E$2:$Q$500,12,FALSE)</f>
        <v>6.79</v>
      </c>
      <c r="Q283" t="s">
        <v>388</v>
      </c>
    </row>
    <row r="284" spans="2:17" x14ac:dyDescent="0.25">
      <c r="B284">
        <v>87</v>
      </c>
      <c r="C284" s="7" t="str">
        <f>INDEX(Abwehr!$D$2:$D$201,ROW(A87)*2-1)</f>
        <v>Timothy Chandler</v>
      </c>
      <c r="D284" t="s">
        <v>1119</v>
      </c>
      <c r="E284" t="str">
        <f>INDEX(Abwehr!$D$2:$D$201,ROW(A87)*2)</f>
        <v>Rechter Verteidiger</v>
      </c>
      <c r="F284">
        <f>INDEX(Abwehr!$F$2:$F$201,ROW(A87)*2-1)</f>
        <v>27</v>
      </c>
      <c r="G284" s="5">
        <f>LEFT(INDEX(Abwehr!$H$2:$H$201,ROW(A87)*2-1),4)*1</f>
        <v>4.5</v>
      </c>
      <c r="H284" s="5">
        <f>LEFT(INDEX(Abwehr!$J$2:$J$201,ROW(A87)*2-1),4)*1</f>
        <v>2.5</v>
      </c>
      <c r="I284" s="5">
        <f>VLOOKUP(Q284,whoscored!$E$2:$Q$500,4,FALSE)</f>
        <v>0</v>
      </c>
      <c r="J284" s="5">
        <f>VLOOKUP(Q284,whoscored!$E$2:$Q$500,5,FALSE)</f>
        <v>3</v>
      </c>
      <c r="K284" s="5">
        <f>VLOOKUP(Q284,whoscored!$E$2:$Q$500,6,FALSE)</f>
        <v>7</v>
      </c>
      <c r="L284" s="5">
        <f>VLOOKUP(Q284,whoscored!$E$2:$Q$500,7,FALSE)</f>
        <v>1</v>
      </c>
      <c r="M284" s="5">
        <f>VLOOKUP(Q284,whoscored!$E$2:$Q$500,8,FALSE)</f>
        <v>0.5</v>
      </c>
      <c r="N284" s="5">
        <f>VLOOKUP(Q284,whoscored!$E$2:$Q$500,9,FALSE)</f>
        <v>73.5</v>
      </c>
      <c r="O284" s="5">
        <f>VLOOKUP(Q284,whoscored!$E$2:$Q$500,10,FALSE)</f>
        <v>2.1</v>
      </c>
      <c r="P284" s="5">
        <f>VLOOKUP(Q284,whoscored!$E$2:$Q$500,12,FALSE)</f>
        <v>6.88</v>
      </c>
      <c r="Q284" t="s">
        <v>389</v>
      </c>
    </row>
    <row r="285" spans="2:17" x14ac:dyDescent="0.25">
      <c r="B285">
        <v>88</v>
      </c>
      <c r="C285" s="7" t="str">
        <f>INDEX(Abwehr!$D$2:$D$201,ROW(A88)*2-1)</f>
        <v>Peter Pekarík</v>
      </c>
      <c r="D285" t="s">
        <v>1119</v>
      </c>
      <c r="E285" t="str">
        <f>INDEX(Abwehr!$D$2:$D$201,ROW(A88)*2)</f>
        <v>Rechter Verteidiger</v>
      </c>
      <c r="F285">
        <f>INDEX(Abwehr!$F$2:$F$201,ROW(A88)*2-1)</f>
        <v>30</v>
      </c>
      <c r="G285" s="5">
        <f>LEFT(INDEX(Abwehr!$H$2:$H$201,ROW(A88)*2-1),4)*1</f>
        <v>3.5</v>
      </c>
      <c r="H285" s="5">
        <f>LEFT(INDEX(Abwehr!$J$2:$J$201,ROW(A88)*2-1),4)*1</f>
        <v>2.5</v>
      </c>
      <c r="I285" s="5">
        <f>VLOOKUP(Q285,whoscored!$E$2:$Q$500,4,FALSE)</f>
        <v>1</v>
      </c>
      <c r="J285" s="5">
        <f>VLOOKUP(Q285,whoscored!$E$2:$Q$500,5,FALSE)</f>
        <v>1</v>
      </c>
      <c r="K285" s="5">
        <f>VLOOKUP(Q285,whoscored!$E$2:$Q$500,6,FALSE)</f>
        <v>3</v>
      </c>
      <c r="L285" s="5">
        <f>VLOOKUP(Q285,whoscored!$E$2:$Q$500,7,FALSE)</f>
        <v>0</v>
      </c>
      <c r="M285" s="5">
        <f>VLOOKUP(Q285,whoscored!$E$2:$Q$500,8,FALSE)</f>
        <v>0.4</v>
      </c>
      <c r="N285" s="5">
        <f>VLOOKUP(Q285,whoscored!$E$2:$Q$500,9,FALSE)</f>
        <v>75.2</v>
      </c>
      <c r="O285" s="5">
        <f>VLOOKUP(Q285,whoscored!$E$2:$Q$500,10,FALSE)</f>
        <v>1.1000000000000001</v>
      </c>
      <c r="P285" s="5">
        <f>VLOOKUP(Q285,whoscored!$E$2:$Q$500,12,FALSE)</f>
        <v>6.71</v>
      </c>
      <c r="Q285" t="s">
        <v>390</v>
      </c>
    </row>
    <row r="286" spans="2:17" x14ac:dyDescent="0.25">
      <c r="B286">
        <v>89</v>
      </c>
      <c r="C286" s="7" t="str">
        <f>INDEX(Abwehr!$D$2:$D$201,ROW(A89)*2-1)</f>
        <v>Matthias Ostrzolek</v>
      </c>
      <c r="D286" t="s">
        <v>1119</v>
      </c>
      <c r="E286" t="str">
        <f>INDEX(Abwehr!$D$2:$D$201,ROW(A89)*2)</f>
        <v>Linker Verteidiger</v>
      </c>
      <c r="F286">
        <f>INDEX(Abwehr!$F$2:$F$201,ROW(A89)*2-1)</f>
        <v>26</v>
      </c>
      <c r="G286" s="5">
        <f>LEFT(INDEX(Abwehr!$H$2:$H$201,ROW(A89)*2-1),4)*1</f>
        <v>4.5</v>
      </c>
      <c r="H286" s="5">
        <f>LEFT(INDEX(Abwehr!$J$2:$J$201,ROW(A89)*2-1),4)*1</f>
        <v>2.5</v>
      </c>
      <c r="I286" s="5">
        <f>VLOOKUP(Q286,whoscored!$E$2:$Q$500,4,FALSE)</f>
        <v>1</v>
      </c>
      <c r="J286" s="5">
        <f>VLOOKUP(Q286,whoscored!$E$2:$Q$500,5,FALSE)</f>
        <v>1</v>
      </c>
      <c r="K286" s="5">
        <f>VLOOKUP(Q286,whoscored!$E$2:$Q$500,6,FALSE)</f>
        <v>4</v>
      </c>
      <c r="L286" s="5">
        <f>VLOOKUP(Q286,whoscored!$E$2:$Q$500,7,FALSE)</f>
        <v>0</v>
      </c>
      <c r="M286" s="5">
        <f>VLOOKUP(Q286,whoscored!$E$2:$Q$500,8,FALSE)</f>
        <v>0.5</v>
      </c>
      <c r="N286" s="5">
        <f>VLOOKUP(Q286,whoscored!$E$2:$Q$500,9,FALSE)</f>
        <v>62.8</v>
      </c>
      <c r="O286" s="5">
        <f>VLOOKUP(Q286,whoscored!$E$2:$Q$500,10,FALSE)</f>
        <v>2</v>
      </c>
      <c r="P286" s="5">
        <f>VLOOKUP(Q286,whoscored!$E$2:$Q$500,12,FALSE)</f>
        <v>6.71</v>
      </c>
      <c r="Q286" t="s">
        <v>391</v>
      </c>
    </row>
    <row r="287" spans="2:17" x14ac:dyDescent="0.25">
      <c r="B287">
        <v>90</v>
      </c>
      <c r="C287" s="7" t="str">
        <f>INDEX(Abwehr!$D$2:$D$201,ROW(A90)*2-1)</f>
        <v>Robert Bauer</v>
      </c>
      <c r="D287" t="s">
        <v>1119</v>
      </c>
      <c r="E287" t="str">
        <f>INDEX(Abwehr!$D$2:$D$201,ROW(A90)*2)</f>
        <v>Rechter Verteidiger</v>
      </c>
      <c r="F287">
        <f>INDEX(Abwehr!$F$2:$F$201,ROW(A90)*2-1)</f>
        <v>22</v>
      </c>
      <c r="G287" s="5">
        <f>LEFT(INDEX(Abwehr!$H$2:$H$201,ROW(A90)*2-1),4)*1</f>
        <v>2.5</v>
      </c>
      <c r="H287" s="5">
        <f>LEFT(INDEX(Abwehr!$J$2:$J$201,ROW(A90)*2-1),4)*1</f>
        <v>2.5</v>
      </c>
      <c r="I287" s="5">
        <f>VLOOKUP(Q287,whoscored!$E$2:$Q$500,4,FALSE)</f>
        <v>1</v>
      </c>
      <c r="J287" s="5">
        <f>VLOOKUP(Q287,whoscored!$E$2:$Q$500,5,FALSE)</f>
        <v>3</v>
      </c>
      <c r="K287" s="5">
        <f>VLOOKUP(Q287,whoscored!$E$2:$Q$500,6,FALSE)</f>
        <v>5</v>
      </c>
      <c r="L287" s="5">
        <f>VLOOKUP(Q287,whoscored!$E$2:$Q$500,7,FALSE)</f>
        <v>0</v>
      </c>
      <c r="M287" s="5">
        <f>VLOOKUP(Q287,whoscored!$E$2:$Q$500,8,FALSE)</f>
        <v>0.4</v>
      </c>
      <c r="N287" s="5">
        <f>VLOOKUP(Q287,whoscored!$E$2:$Q$500,9,FALSE)</f>
        <v>71.599999999999994</v>
      </c>
      <c r="O287" s="5">
        <f>VLOOKUP(Q287,whoscored!$E$2:$Q$500,10,FALSE)</f>
        <v>1</v>
      </c>
      <c r="P287" s="5">
        <f>VLOOKUP(Q287,whoscored!$E$2:$Q$500,12,FALSE)</f>
        <v>6.92</v>
      </c>
      <c r="Q287" t="s">
        <v>392</v>
      </c>
    </row>
    <row r="288" spans="2:17" x14ac:dyDescent="0.25">
      <c r="B288">
        <v>91</v>
      </c>
      <c r="C288" s="7" t="str">
        <f>INDEX(Abwehr!$D$2:$D$201,ROW(A91)*2-1)</f>
        <v>Florent Hadergjonaj</v>
      </c>
      <c r="D288" t="s">
        <v>1119</v>
      </c>
      <c r="E288" t="str">
        <f>INDEX(Abwehr!$D$2:$D$201,ROW(A91)*2)</f>
        <v>Rechter Verteidiger</v>
      </c>
      <c r="F288">
        <f>INDEX(Abwehr!$F$2:$F$201,ROW(A91)*2-1)</f>
        <v>22</v>
      </c>
      <c r="G288" s="5">
        <f>LEFT(INDEX(Abwehr!$H$2:$H$201,ROW(A91)*2-1),4)*1</f>
        <v>3</v>
      </c>
      <c r="H288" s="5">
        <f>LEFT(INDEX(Abwehr!$J$2:$J$201,ROW(A91)*2-1),4)*1</f>
        <v>2.5</v>
      </c>
      <c r="I288" s="5">
        <f>VLOOKUP(Q288,whoscored!$E$2:$Q$500,4,FALSE)</f>
        <v>1</v>
      </c>
      <c r="J288" s="5">
        <f>VLOOKUP(Q288,whoscored!$E$2:$Q$500,5,FALSE)</f>
        <v>2</v>
      </c>
      <c r="K288" s="5">
        <f>VLOOKUP(Q288,whoscored!$E$2:$Q$500,6,FALSE)</f>
        <v>6</v>
      </c>
      <c r="L288" s="5">
        <f>VLOOKUP(Q288,whoscored!$E$2:$Q$500,7,FALSE)</f>
        <v>0</v>
      </c>
      <c r="M288" s="5">
        <f>VLOOKUP(Q288,whoscored!$E$2:$Q$500,8,FALSE)</f>
        <v>0.4</v>
      </c>
      <c r="N288" s="5">
        <f>VLOOKUP(Q288,whoscored!$E$2:$Q$500,9,FALSE)</f>
        <v>54.5</v>
      </c>
      <c r="O288" s="5">
        <f>VLOOKUP(Q288,whoscored!$E$2:$Q$500,10,FALSE)</f>
        <v>2</v>
      </c>
      <c r="P288" s="5">
        <f>VLOOKUP(Q288,whoscored!$E$2:$Q$500,12,FALSE)</f>
        <v>7.01</v>
      </c>
      <c r="Q288" t="s">
        <v>393</v>
      </c>
    </row>
    <row r="289" spans="2:17" x14ac:dyDescent="0.25">
      <c r="B289">
        <v>92</v>
      </c>
      <c r="C289" s="7" t="str">
        <f>INDEX(Abwehr!$D$2:$D$201,ROW(A92)*2-1)</f>
        <v>Ermin Bicakcic</v>
      </c>
      <c r="D289" t="s">
        <v>1119</v>
      </c>
      <c r="E289" t="str">
        <f>INDEX(Abwehr!$D$2:$D$201,ROW(A92)*2)</f>
        <v>Innenverteidiger</v>
      </c>
      <c r="F289">
        <f>INDEX(Abwehr!$F$2:$F$201,ROW(A92)*2-1)</f>
        <v>27</v>
      </c>
      <c r="G289" s="5">
        <f>LEFT(INDEX(Abwehr!$H$2:$H$201,ROW(A92)*2-1),4)*1</f>
        <v>3.5</v>
      </c>
      <c r="H289" s="5">
        <f>LEFT(INDEX(Abwehr!$J$2:$J$201,ROW(A92)*2-1),4)*1</f>
        <v>2.25</v>
      </c>
      <c r="I289" s="5">
        <f>VLOOKUP(Q289,whoscored!$E$2:$Q$500,4,FALSE)</f>
        <v>1</v>
      </c>
      <c r="J289" s="5">
        <f>VLOOKUP(Q289,whoscored!$E$2:$Q$500,5,FALSE)</f>
        <v>0</v>
      </c>
      <c r="K289" s="5">
        <f>VLOOKUP(Q289,whoscored!$E$2:$Q$500,6,FALSE)</f>
        <v>4</v>
      </c>
      <c r="L289" s="5">
        <f>VLOOKUP(Q289,whoscored!$E$2:$Q$500,7,FALSE)</f>
        <v>0</v>
      </c>
      <c r="M289" s="5">
        <f>VLOOKUP(Q289,whoscored!$E$2:$Q$500,8,FALSE)</f>
        <v>0.5</v>
      </c>
      <c r="N289" s="5">
        <f>VLOOKUP(Q289,whoscored!$E$2:$Q$500,9,FALSE)</f>
        <v>88.8</v>
      </c>
      <c r="O289" s="5">
        <f>VLOOKUP(Q289,whoscored!$E$2:$Q$500,10,FALSE)</f>
        <v>2.2000000000000002</v>
      </c>
      <c r="P289" s="5">
        <f>VLOOKUP(Q289,whoscored!$E$2:$Q$500,12,FALSE)</f>
        <v>6.79</v>
      </c>
      <c r="Q289" t="s">
        <v>394</v>
      </c>
    </row>
    <row r="290" spans="2:17" x14ac:dyDescent="0.25">
      <c r="B290">
        <v>93</v>
      </c>
      <c r="C290" s="7" t="str">
        <f>INDEX(Abwehr!$D$2:$D$201,ROW(A93)*2-1)</f>
        <v>Theodor Gebre Selassie</v>
      </c>
      <c r="D290" t="s">
        <v>1119</v>
      </c>
      <c r="E290" t="str">
        <f>INDEX(Abwehr!$D$2:$D$201,ROW(A93)*2)</f>
        <v>Rechter Verteidiger</v>
      </c>
      <c r="F290">
        <f>INDEX(Abwehr!$F$2:$F$201,ROW(A93)*2-1)</f>
        <v>30</v>
      </c>
      <c r="G290" s="5">
        <f>LEFT(INDEX(Abwehr!$H$2:$H$201,ROW(A93)*2-1),4)*1</f>
        <v>3.5</v>
      </c>
      <c r="H290" s="5">
        <f>LEFT(INDEX(Abwehr!$J$2:$J$201,ROW(A93)*2-1),4)*1</f>
        <v>2.25</v>
      </c>
      <c r="I290" s="5">
        <f>VLOOKUP(Q290,whoscored!$E$2:$Q$500,4,FALSE)</f>
        <v>5</v>
      </c>
      <c r="J290" s="5">
        <f>VLOOKUP(Q290,whoscored!$E$2:$Q$500,5,FALSE)</f>
        <v>2</v>
      </c>
      <c r="K290" s="5">
        <f>VLOOKUP(Q290,whoscored!$E$2:$Q$500,6,FALSE)</f>
        <v>4</v>
      </c>
      <c r="L290" s="5">
        <f>VLOOKUP(Q290,whoscored!$E$2:$Q$500,7,FALSE)</f>
        <v>0</v>
      </c>
      <c r="M290" s="5">
        <f>VLOOKUP(Q290,whoscored!$E$2:$Q$500,8,FALSE)</f>
        <v>0.9</v>
      </c>
      <c r="N290" s="5">
        <f>VLOOKUP(Q290,whoscored!$E$2:$Q$500,9,FALSE)</f>
        <v>75.5</v>
      </c>
      <c r="O290" s="5">
        <f>VLOOKUP(Q290,whoscored!$E$2:$Q$500,10,FALSE)</f>
        <v>3.2</v>
      </c>
      <c r="P290" s="5">
        <f>VLOOKUP(Q290,whoscored!$E$2:$Q$500,12,FALSE)</f>
        <v>6.93</v>
      </c>
      <c r="Q290" t="s">
        <v>396</v>
      </c>
    </row>
    <row r="291" spans="2:17" x14ac:dyDescent="0.25">
      <c r="B291">
        <v>94</v>
      </c>
      <c r="C291" s="7" t="str">
        <f>INDEX(Abwehr!$D$2:$D$201,ROW(A94)*2-1)</f>
        <v>Santiago García</v>
      </c>
      <c r="D291" t="s">
        <v>1119</v>
      </c>
      <c r="E291" t="str">
        <f>INDEX(Abwehr!$D$2:$D$201,ROW(A94)*2)</f>
        <v>Linker Verteidiger</v>
      </c>
      <c r="F291">
        <f>INDEX(Abwehr!$F$2:$F$201,ROW(A94)*2-1)</f>
        <v>28</v>
      </c>
      <c r="G291" s="5">
        <f>LEFT(INDEX(Abwehr!$H$2:$H$201,ROW(A94)*2-1),4)*1</f>
        <v>3</v>
      </c>
      <c r="H291" s="5">
        <f>LEFT(INDEX(Abwehr!$J$2:$J$201,ROW(A94)*2-1),4)*1</f>
        <v>2.25</v>
      </c>
      <c r="I291" s="5">
        <f>VLOOKUP(Q291,whoscored!$E$2:$Q$500,4,FALSE)</f>
        <v>1</v>
      </c>
      <c r="J291" s="5">
        <f>VLOOKUP(Q291,whoscored!$E$2:$Q$500,5,FALSE)</f>
        <v>2</v>
      </c>
      <c r="K291" s="5">
        <f>VLOOKUP(Q291,whoscored!$E$2:$Q$500,6,FALSE)</f>
        <v>5</v>
      </c>
      <c r="L291" s="5">
        <f>VLOOKUP(Q291,whoscored!$E$2:$Q$500,7,FALSE)</f>
        <v>0</v>
      </c>
      <c r="M291" s="5">
        <f>VLOOKUP(Q291,whoscored!$E$2:$Q$500,8,FALSE)</f>
        <v>0.6</v>
      </c>
      <c r="N291" s="5">
        <f>VLOOKUP(Q291,whoscored!$E$2:$Q$500,9,FALSE)</f>
        <v>73.400000000000006</v>
      </c>
      <c r="O291" s="5">
        <f>VLOOKUP(Q291,whoscored!$E$2:$Q$500,10,FALSE)</f>
        <v>3.5</v>
      </c>
      <c r="P291" s="5">
        <f>VLOOKUP(Q291,whoscored!$E$2:$Q$500,12,FALSE)</f>
        <v>6.98</v>
      </c>
      <c r="Q291" t="s">
        <v>397</v>
      </c>
    </row>
    <row r="292" spans="2:17" x14ac:dyDescent="0.25">
      <c r="B292">
        <v>95</v>
      </c>
      <c r="C292" s="7" t="str">
        <f>INDEX(Abwehr!$D$2:$D$201,ROW(A95)*2-1)</f>
        <v>Pawel Olkowski</v>
      </c>
      <c r="D292" t="s">
        <v>1119</v>
      </c>
      <c r="E292" t="str">
        <f>INDEX(Abwehr!$D$2:$D$201,ROW(A95)*2)</f>
        <v>Rechter Verteidiger</v>
      </c>
      <c r="F292">
        <f>INDEX(Abwehr!$F$2:$F$201,ROW(A95)*2-1)</f>
        <v>27</v>
      </c>
      <c r="G292" s="5">
        <f>LEFT(INDEX(Abwehr!$H$2:$H$201,ROW(A95)*2-1),4)*1</f>
        <v>3</v>
      </c>
      <c r="H292" s="5">
        <f>LEFT(INDEX(Abwehr!$J$2:$J$201,ROW(A95)*2-1),4)*1</f>
        <v>2.25</v>
      </c>
      <c r="I292" s="5">
        <f>VLOOKUP(Q292,whoscored!$E$2:$Q$500,4,FALSE)</f>
        <v>0</v>
      </c>
      <c r="J292" s="5">
        <f>VLOOKUP(Q292,whoscored!$E$2:$Q$500,5,FALSE)</f>
        <v>1</v>
      </c>
      <c r="K292" s="5">
        <f>VLOOKUP(Q292,whoscored!$E$2:$Q$500,6,FALSE)</f>
        <v>2</v>
      </c>
      <c r="L292" s="5">
        <f>VLOOKUP(Q292,whoscored!$E$2:$Q$500,7,FALSE)</f>
        <v>0</v>
      </c>
      <c r="M292" s="5">
        <f>VLOOKUP(Q292,whoscored!$E$2:$Q$500,8,FALSE)</f>
        <v>0.1</v>
      </c>
      <c r="N292" s="5">
        <f>VLOOKUP(Q292,whoscored!$E$2:$Q$500,9,FALSE)</f>
        <v>60.3</v>
      </c>
      <c r="O292" s="5">
        <f>VLOOKUP(Q292,whoscored!$E$2:$Q$500,10,FALSE)</f>
        <v>1.9</v>
      </c>
      <c r="P292" s="5">
        <f>VLOOKUP(Q292,whoscored!$E$2:$Q$500,12,FALSE)</f>
        <v>7.13</v>
      </c>
      <c r="Q292" t="s">
        <v>398</v>
      </c>
    </row>
    <row r="293" spans="2:17" x14ac:dyDescent="0.25">
      <c r="B293">
        <v>96</v>
      </c>
      <c r="C293" s="7" t="str">
        <f>INDEX(Abwehr!$D$2:$D$201,ROW(A96)*2-1)</f>
        <v>Gaëtan Bussmann</v>
      </c>
      <c r="D293" t="s">
        <v>1119</v>
      </c>
      <c r="E293" t="str">
        <f>INDEX(Abwehr!$D$2:$D$201,ROW(A96)*2)</f>
        <v>Linker Verteidiger</v>
      </c>
      <c r="F293">
        <f>INDEX(Abwehr!$F$2:$F$201,ROW(A96)*2-1)</f>
        <v>26</v>
      </c>
      <c r="G293" s="5">
        <f>LEFT(INDEX(Abwehr!$H$2:$H$201,ROW(A96)*2-1),4)*1</f>
        <v>2.5</v>
      </c>
      <c r="H293" s="5">
        <f>LEFT(INDEX(Abwehr!$J$2:$J$201,ROW(A96)*2-1),4)*1</f>
        <v>2.25</v>
      </c>
      <c r="I293" s="5">
        <f>VLOOKUP(Q293,whoscored!$E$2:$Q$500,4,FALSE)</f>
        <v>0</v>
      </c>
      <c r="J293" s="5">
        <f>VLOOKUP(Q293,whoscored!$E$2:$Q$500,5,FALSE)</f>
        <v>1</v>
      </c>
      <c r="K293" s="5">
        <f>VLOOKUP(Q293,whoscored!$E$2:$Q$500,6,FALSE)</f>
        <v>1</v>
      </c>
      <c r="L293" s="5">
        <f>VLOOKUP(Q293,whoscored!$E$2:$Q$500,7,FALSE)</f>
        <v>1</v>
      </c>
      <c r="M293" s="5">
        <f>VLOOKUP(Q293,whoscored!$E$2:$Q$500,8,FALSE)</f>
        <v>0.7</v>
      </c>
      <c r="N293" s="5">
        <f>VLOOKUP(Q293,whoscored!$E$2:$Q$500,9,FALSE)</f>
        <v>55.8</v>
      </c>
      <c r="O293" s="5">
        <f>VLOOKUP(Q293,whoscored!$E$2:$Q$500,10,FALSE)</f>
        <v>2.9</v>
      </c>
      <c r="P293" s="5">
        <f>VLOOKUP(Q293,whoscored!$E$2:$Q$500,12,FALSE)</f>
        <v>6.84</v>
      </c>
      <c r="Q293" t="s">
        <v>399</v>
      </c>
    </row>
    <row r="299" spans="2:17" x14ac:dyDescent="0.25">
      <c r="B299">
        <v>98</v>
      </c>
      <c r="C299" s="7" t="str">
        <f>INDEX(Abwehr!$D$2:$D$201,ROW(A98)*2-1)</f>
        <v>Manuel Gulde</v>
      </c>
      <c r="D299" t="s">
        <v>805</v>
      </c>
      <c r="E299" t="str">
        <f>INDEX(Abwehr!$D$2:$D$201,ROW(A98)*2)</f>
        <v>Innenverteidiger</v>
      </c>
      <c r="F299">
        <f>INDEX(Abwehr!$F$2:$F$201,ROW(A98)*2-1)</f>
        <v>26</v>
      </c>
      <c r="G299" s="5">
        <f>LEFT(INDEX(Abwehr!$H$2:$H$201,ROW(A98)*2-1),4)*1</f>
        <v>2</v>
      </c>
      <c r="H299" s="5">
        <f>LEFT(INDEX(Abwehr!$J$2:$J$201,ROW(A98)*2-1),4)*1</f>
        <v>2</v>
      </c>
      <c r="I299" s="5">
        <f>VLOOKUP(Q299,whoscored!$E$2:$Q$500,4,FALSE)</f>
        <v>0</v>
      </c>
      <c r="J299" s="5"/>
      <c r="K299" s="5"/>
      <c r="L299" s="5"/>
      <c r="M299" s="5"/>
      <c r="N299" s="5"/>
      <c r="O299" s="5"/>
      <c r="P299" s="5"/>
      <c r="Q299" t="s">
        <v>401</v>
      </c>
    </row>
    <row r="300" spans="2:17" x14ac:dyDescent="0.25">
      <c r="B300">
        <v>99</v>
      </c>
      <c r="C300" s="7" t="str">
        <f>INDEX(Abwehr!$D$2:$D$201,ROW(A99)*2-1)</f>
        <v>Nico Schulz</v>
      </c>
      <c r="D300" t="s">
        <v>805</v>
      </c>
      <c r="E300" t="str">
        <f>INDEX(Abwehr!$D$2:$D$201,ROW(A99)*2)</f>
        <v>Linker Verteidiger</v>
      </c>
      <c r="F300">
        <f>INDEX(Abwehr!$F$2:$F$201,ROW(A99)*2-1)</f>
        <v>24</v>
      </c>
      <c r="G300" s="5">
        <f>LEFT(INDEX(Abwehr!$H$2:$H$201,ROW(A99)*2-1),4)*1</f>
        <v>3.5</v>
      </c>
      <c r="H300" s="5">
        <f>LEFT(INDEX(Abwehr!$J$2:$J$201,ROW(A99)*2-1),4)*1</f>
        <v>2</v>
      </c>
      <c r="I300" s="5">
        <f>VLOOKUP(Q300,whoscored!$E$2:$Q$500,4,FALSE)</f>
        <v>1</v>
      </c>
      <c r="J300" s="5"/>
      <c r="K300" s="5"/>
      <c r="L300" s="5"/>
      <c r="M300" s="5"/>
      <c r="N300" s="5"/>
      <c r="O300" s="5"/>
      <c r="P300" s="5"/>
      <c r="Q300" t="s">
        <v>402</v>
      </c>
    </row>
    <row r="301" spans="2:17" x14ac:dyDescent="0.25">
      <c r="B301">
        <v>100</v>
      </c>
      <c r="C301" s="7" t="str">
        <f>INDEX(Abwehr!$D$2:$D$201,ROW(A100)*2-1)</f>
        <v>Pascal Stenzel</v>
      </c>
      <c r="D301" t="s">
        <v>805</v>
      </c>
      <c r="E301" t="str">
        <f>INDEX(Abwehr!$D$2:$D$201,ROW(A100)*2)</f>
        <v>Rechter Verteidiger</v>
      </c>
      <c r="F301">
        <f>INDEX(Abwehr!$F$2:$F$201,ROW(A100)*2-1)</f>
        <v>21</v>
      </c>
      <c r="G301" s="5">
        <f>LEFT(INDEX(Abwehr!$H$2:$H$201,ROW(A100)*2-1),4)*1</f>
        <v>2</v>
      </c>
      <c r="H301" s="5">
        <f>LEFT(INDEX(Abwehr!$J$2:$J$201,ROW(A100)*2-1),4)*1</f>
        <v>2</v>
      </c>
      <c r="I301" s="5">
        <f>VLOOKUP(Q301,whoscored!$E$2:$Q$500,4,FALSE)</f>
        <v>1</v>
      </c>
      <c r="J301" s="5"/>
      <c r="K301" s="5"/>
      <c r="L301" s="5"/>
      <c r="M301" s="5"/>
      <c r="N301" s="5"/>
      <c r="O301" s="5"/>
      <c r="P301" s="5"/>
      <c r="Q301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tabSelected="1" workbookViewId="0">
      <selection activeCell="P6" sqref="P6"/>
    </sheetView>
  </sheetViews>
  <sheetFormatPr baseColWidth="10" defaultRowHeight="15" x14ac:dyDescent="0.25"/>
  <sheetData>
    <row r="1" spans="1:14" x14ac:dyDescent="0.25">
      <c r="A1" t="s">
        <v>1114</v>
      </c>
      <c r="B1" t="s">
        <v>1116</v>
      </c>
      <c r="C1" t="s">
        <v>1103</v>
      </c>
      <c r="D1" t="s">
        <v>1104</v>
      </c>
      <c r="E1" t="s">
        <v>1102</v>
      </c>
      <c r="F1" t="s">
        <v>1105</v>
      </c>
      <c r="G1" t="s">
        <v>1106</v>
      </c>
      <c r="H1" t="s">
        <v>1107</v>
      </c>
      <c r="I1" t="s">
        <v>1108</v>
      </c>
      <c r="J1" t="s">
        <v>1109</v>
      </c>
      <c r="K1" t="s">
        <v>1110</v>
      </c>
      <c r="L1" t="s">
        <v>1111</v>
      </c>
      <c r="M1" t="s">
        <v>1112</v>
      </c>
      <c r="N1" t="s">
        <v>1120</v>
      </c>
    </row>
    <row r="2" spans="1:14" x14ac:dyDescent="0.25">
      <c r="A2" t="s">
        <v>0</v>
      </c>
      <c r="B2" t="s">
        <v>1117</v>
      </c>
      <c r="C2">
        <v>80</v>
      </c>
      <c r="D2">
        <v>80</v>
      </c>
      <c r="E2">
        <v>28</v>
      </c>
      <c r="F2">
        <v>30</v>
      </c>
      <c r="G2">
        <v>4</v>
      </c>
      <c r="H2">
        <v>5</v>
      </c>
      <c r="I2">
        <v>0</v>
      </c>
      <c r="J2">
        <v>4.2</v>
      </c>
      <c r="K2">
        <v>75</v>
      </c>
      <c r="L2">
        <v>1.8</v>
      </c>
      <c r="M2">
        <v>7.71</v>
      </c>
      <c r="N2">
        <f>IF(B2="striker",3,IF(B2="midfielder",2,1))</f>
        <v>3</v>
      </c>
    </row>
    <row r="3" spans="1:14" x14ac:dyDescent="0.25">
      <c r="A3" t="s">
        <v>3</v>
      </c>
      <c r="B3" t="s">
        <v>1117</v>
      </c>
      <c r="C3">
        <v>65</v>
      </c>
      <c r="D3">
        <v>65</v>
      </c>
      <c r="E3">
        <v>27</v>
      </c>
      <c r="F3">
        <v>29</v>
      </c>
      <c r="G3">
        <v>2</v>
      </c>
      <c r="H3">
        <v>3</v>
      </c>
      <c r="I3">
        <v>0</v>
      </c>
      <c r="J3">
        <v>3.6</v>
      </c>
      <c r="K3">
        <v>70.3</v>
      </c>
      <c r="L3">
        <v>1.3</v>
      </c>
      <c r="M3">
        <v>7.4</v>
      </c>
      <c r="N3">
        <f t="shared" ref="N3:N66" si="0">IF(B3="striker",3,IF(B3="midfielder",2,1))</f>
        <v>3</v>
      </c>
    </row>
    <row r="4" spans="1:14" x14ac:dyDescent="0.25">
      <c r="A4" t="s">
        <v>5</v>
      </c>
      <c r="B4" t="s">
        <v>1117</v>
      </c>
      <c r="C4">
        <v>60</v>
      </c>
      <c r="D4">
        <v>75</v>
      </c>
      <c r="E4">
        <v>27</v>
      </c>
      <c r="F4">
        <v>5</v>
      </c>
      <c r="G4">
        <v>12</v>
      </c>
      <c r="H4">
        <v>0</v>
      </c>
      <c r="I4">
        <v>0</v>
      </c>
      <c r="J4">
        <v>2.2000000000000002</v>
      </c>
      <c r="K4">
        <v>76.2</v>
      </c>
      <c r="L4">
        <v>1.8</v>
      </c>
      <c r="M4">
        <v>7.3</v>
      </c>
      <c r="N4">
        <f t="shared" si="0"/>
        <v>3</v>
      </c>
    </row>
    <row r="5" spans="1:14" x14ac:dyDescent="0.25">
      <c r="A5" t="s">
        <v>11</v>
      </c>
      <c r="B5" t="s">
        <v>1117</v>
      </c>
      <c r="C5">
        <v>40</v>
      </c>
      <c r="D5">
        <v>50</v>
      </c>
      <c r="E5">
        <v>27</v>
      </c>
      <c r="F5">
        <v>5</v>
      </c>
      <c r="G5">
        <v>4</v>
      </c>
      <c r="H5">
        <v>1</v>
      </c>
      <c r="I5">
        <v>1</v>
      </c>
      <c r="J5">
        <v>2.2999999999999998</v>
      </c>
      <c r="K5">
        <v>74.599999999999994</v>
      </c>
      <c r="L5">
        <v>0.4</v>
      </c>
      <c r="M5">
        <v>7.03</v>
      </c>
      <c r="N5">
        <f t="shared" si="0"/>
        <v>3</v>
      </c>
    </row>
    <row r="6" spans="1:14" x14ac:dyDescent="0.25">
      <c r="A6" t="s">
        <v>21</v>
      </c>
      <c r="B6" t="s">
        <v>1117</v>
      </c>
      <c r="C6">
        <v>30</v>
      </c>
      <c r="D6">
        <v>35</v>
      </c>
      <c r="E6">
        <v>26</v>
      </c>
      <c r="F6">
        <v>4</v>
      </c>
      <c r="G6">
        <v>3</v>
      </c>
      <c r="H6">
        <v>2</v>
      </c>
      <c r="I6">
        <v>0</v>
      </c>
      <c r="J6">
        <v>1.9</v>
      </c>
      <c r="K6">
        <v>80.2</v>
      </c>
      <c r="L6">
        <v>0.1</v>
      </c>
      <c r="M6">
        <v>7.17</v>
      </c>
      <c r="N6">
        <f t="shared" si="0"/>
        <v>3</v>
      </c>
    </row>
    <row r="7" spans="1:14" x14ac:dyDescent="0.25">
      <c r="A7" t="s">
        <v>26</v>
      </c>
      <c r="B7" t="s">
        <v>1117</v>
      </c>
      <c r="C7">
        <v>28</v>
      </c>
      <c r="D7">
        <v>28</v>
      </c>
      <c r="E7">
        <v>20</v>
      </c>
      <c r="F7">
        <v>6</v>
      </c>
      <c r="G7">
        <v>11</v>
      </c>
      <c r="H7">
        <v>6</v>
      </c>
      <c r="I7">
        <v>0</v>
      </c>
      <c r="J7">
        <v>1.6</v>
      </c>
      <c r="K7">
        <v>66.8</v>
      </c>
      <c r="L7">
        <v>0.2</v>
      </c>
      <c r="M7">
        <v>7.41</v>
      </c>
      <c r="N7">
        <f t="shared" si="0"/>
        <v>3</v>
      </c>
    </row>
    <row r="8" spans="1:14" x14ac:dyDescent="0.25">
      <c r="A8" t="s">
        <v>30</v>
      </c>
      <c r="B8" t="s">
        <v>1117</v>
      </c>
      <c r="C8">
        <v>23</v>
      </c>
      <c r="D8">
        <v>30</v>
      </c>
      <c r="E8">
        <v>26</v>
      </c>
      <c r="F8">
        <v>2</v>
      </c>
      <c r="G8">
        <v>2</v>
      </c>
      <c r="H8">
        <v>3</v>
      </c>
      <c r="I8">
        <v>0</v>
      </c>
      <c r="J8">
        <v>2.4</v>
      </c>
      <c r="K8">
        <v>72.099999999999994</v>
      </c>
      <c r="L8">
        <v>0.6</v>
      </c>
      <c r="M8">
        <v>6.89</v>
      </c>
      <c r="N8">
        <f t="shared" si="0"/>
        <v>3</v>
      </c>
    </row>
    <row r="9" spans="1:14" x14ac:dyDescent="0.25">
      <c r="A9" t="s">
        <v>34</v>
      </c>
      <c r="B9" t="s">
        <v>1117</v>
      </c>
      <c r="C9">
        <v>22</v>
      </c>
      <c r="D9">
        <v>25</v>
      </c>
      <c r="E9">
        <v>28</v>
      </c>
      <c r="F9">
        <v>10</v>
      </c>
      <c r="G9">
        <v>2</v>
      </c>
      <c r="H9">
        <v>1</v>
      </c>
      <c r="I9">
        <v>0</v>
      </c>
      <c r="J9">
        <v>2</v>
      </c>
      <c r="K9">
        <v>72.7</v>
      </c>
      <c r="L9">
        <v>1.4</v>
      </c>
      <c r="M9">
        <v>6.82</v>
      </c>
      <c r="N9">
        <f t="shared" si="0"/>
        <v>3</v>
      </c>
    </row>
    <row r="10" spans="1:14" x14ac:dyDescent="0.25">
      <c r="A10" t="s">
        <v>49</v>
      </c>
      <c r="B10" t="s">
        <v>1117</v>
      </c>
      <c r="C10">
        <v>20</v>
      </c>
      <c r="D10">
        <v>22</v>
      </c>
      <c r="E10">
        <v>20</v>
      </c>
      <c r="F10">
        <v>2</v>
      </c>
      <c r="G10">
        <v>1</v>
      </c>
      <c r="H10">
        <v>0</v>
      </c>
      <c r="I10">
        <v>0</v>
      </c>
      <c r="J10">
        <v>1.1000000000000001</v>
      </c>
      <c r="K10">
        <v>71.2</v>
      </c>
      <c r="L10">
        <v>0.7</v>
      </c>
      <c r="M10">
        <v>6.92</v>
      </c>
      <c r="N10">
        <f t="shared" si="0"/>
        <v>3</v>
      </c>
    </row>
    <row r="11" spans="1:14" x14ac:dyDescent="0.25">
      <c r="A11" t="s">
        <v>50</v>
      </c>
      <c r="B11" t="s">
        <v>1117</v>
      </c>
      <c r="C11">
        <v>20</v>
      </c>
      <c r="D11">
        <v>20</v>
      </c>
      <c r="E11">
        <v>20</v>
      </c>
      <c r="F11">
        <v>2</v>
      </c>
      <c r="G11">
        <v>1</v>
      </c>
      <c r="H11">
        <v>1</v>
      </c>
      <c r="I11">
        <v>0</v>
      </c>
      <c r="J11">
        <v>1.1000000000000001</v>
      </c>
      <c r="K11">
        <v>84.9</v>
      </c>
      <c r="L11">
        <v>0.4</v>
      </c>
      <c r="M11">
        <v>6.8</v>
      </c>
      <c r="N11">
        <f t="shared" si="0"/>
        <v>3</v>
      </c>
    </row>
    <row r="12" spans="1:14" x14ac:dyDescent="0.25">
      <c r="A12" t="s">
        <v>58</v>
      </c>
      <c r="B12" t="s">
        <v>1117</v>
      </c>
      <c r="C12">
        <v>17</v>
      </c>
      <c r="D12">
        <v>17</v>
      </c>
      <c r="E12">
        <v>29</v>
      </c>
      <c r="F12">
        <v>25</v>
      </c>
      <c r="G12">
        <v>2</v>
      </c>
      <c r="H12">
        <v>3</v>
      </c>
      <c r="I12">
        <v>0</v>
      </c>
      <c r="J12">
        <v>3</v>
      </c>
      <c r="K12">
        <v>63.7</v>
      </c>
      <c r="L12">
        <v>4.5</v>
      </c>
      <c r="M12">
        <v>7.34</v>
      </c>
      <c r="N12">
        <f t="shared" si="0"/>
        <v>3</v>
      </c>
    </row>
    <row r="13" spans="1:14" x14ac:dyDescent="0.25">
      <c r="A13" t="s">
        <v>60</v>
      </c>
      <c r="B13" t="s">
        <v>1117</v>
      </c>
      <c r="C13">
        <v>17</v>
      </c>
      <c r="D13">
        <v>20</v>
      </c>
      <c r="E13">
        <v>24</v>
      </c>
      <c r="F13">
        <v>6</v>
      </c>
      <c r="G13">
        <v>2</v>
      </c>
      <c r="H13">
        <v>3</v>
      </c>
      <c r="I13">
        <v>1</v>
      </c>
      <c r="J13">
        <v>1.5</v>
      </c>
      <c r="K13">
        <v>68.5</v>
      </c>
      <c r="L13">
        <v>1.3</v>
      </c>
      <c r="M13">
        <v>6.71</v>
      </c>
      <c r="N13">
        <f t="shared" si="0"/>
        <v>3</v>
      </c>
    </row>
    <row r="14" spans="1:14" x14ac:dyDescent="0.25">
      <c r="A14" t="s">
        <v>65</v>
      </c>
      <c r="B14" t="s">
        <v>1117</v>
      </c>
      <c r="C14">
        <v>16</v>
      </c>
      <c r="D14">
        <v>16</v>
      </c>
      <c r="E14">
        <v>21</v>
      </c>
      <c r="F14">
        <v>21</v>
      </c>
      <c r="G14">
        <v>5</v>
      </c>
      <c r="H14">
        <v>4</v>
      </c>
      <c r="I14">
        <v>0</v>
      </c>
      <c r="J14">
        <v>2.4</v>
      </c>
      <c r="K14">
        <v>67.5</v>
      </c>
      <c r="L14">
        <v>0.9</v>
      </c>
      <c r="M14">
        <v>7.29</v>
      </c>
      <c r="N14">
        <f t="shared" si="0"/>
        <v>3</v>
      </c>
    </row>
    <row r="15" spans="1:14" x14ac:dyDescent="0.25">
      <c r="A15" t="s">
        <v>73</v>
      </c>
      <c r="B15" t="s">
        <v>1117</v>
      </c>
      <c r="C15">
        <v>15</v>
      </c>
      <c r="D15">
        <v>15</v>
      </c>
      <c r="E15">
        <v>25</v>
      </c>
      <c r="F15">
        <v>8</v>
      </c>
      <c r="G15">
        <v>18</v>
      </c>
      <c r="H15">
        <v>1</v>
      </c>
      <c r="I15">
        <v>1</v>
      </c>
      <c r="J15">
        <v>1.7</v>
      </c>
      <c r="K15">
        <v>76</v>
      </c>
      <c r="L15">
        <v>0.6</v>
      </c>
      <c r="M15">
        <v>7.73</v>
      </c>
      <c r="N15">
        <f t="shared" si="0"/>
        <v>3</v>
      </c>
    </row>
    <row r="16" spans="1:14" x14ac:dyDescent="0.25">
      <c r="A16" t="s">
        <v>79</v>
      </c>
      <c r="B16" t="s">
        <v>1117</v>
      </c>
      <c r="C16">
        <v>13</v>
      </c>
      <c r="D16">
        <v>13</v>
      </c>
      <c r="E16">
        <v>28</v>
      </c>
      <c r="F16">
        <v>11</v>
      </c>
      <c r="G16">
        <v>3</v>
      </c>
      <c r="H16">
        <v>8</v>
      </c>
      <c r="I16">
        <v>0</v>
      </c>
      <c r="J16">
        <v>2.2000000000000002</v>
      </c>
      <c r="K16">
        <v>79.5</v>
      </c>
      <c r="L16">
        <v>1.6</v>
      </c>
      <c r="M16">
        <v>7.07</v>
      </c>
      <c r="N16">
        <f t="shared" si="0"/>
        <v>3</v>
      </c>
    </row>
    <row r="17" spans="1:14" x14ac:dyDescent="0.25">
      <c r="A17" t="s">
        <v>84</v>
      </c>
      <c r="B17" t="s">
        <v>1117</v>
      </c>
      <c r="C17">
        <v>12.5</v>
      </c>
      <c r="D17">
        <v>12.5</v>
      </c>
      <c r="E17">
        <v>19</v>
      </c>
      <c r="F17">
        <v>0</v>
      </c>
      <c r="G17">
        <v>0</v>
      </c>
      <c r="H17">
        <v>1</v>
      </c>
      <c r="I17">
        <v>0</v>
      </c>
      <c r="J17">
        <v>0.9</v>
      </c>
      <c r="K17">
        <v>66.7</v>
      </c>
      <c r="L17">
        <v>0.1</v>
      </c>
      <c r="M17">
        <v>6.31</v>
      </c>
      <c r="N17">
        <f t="shared" si="0"/>
        <v>3</v>
      </c>
    </row>
    <row r="18" spans="1:14" x14ac:dyDescent="0.25">
      <c r="A18" t="s">
        <v>86</v>
      </c>
      <c r="B18" t="s">
        <v>1117</v>
      </c>
      <c r="C18">
        <v>12</v>
      </c>
      <c r="D18">
        <v>25</v>
      </c>
      <c r="E18">
        <v>27</v>
      </c>
      <c r="F18">
        <v>1</v>
      </c>
      <c r="G18">
        <v>1</v>
      </c>
      <c r="H18">
        <v>1</v>
      </c>
      <c r="I18">
        <v>0</v>
      </c>
      <c r="J18">
        <v>0.9</v>
      </c>
      <c r="K18">
        <v>77.5</v>
      </c>
      <c r="L18">
        <v>0.2</v>
      </c>
      <c r="M18">
        <v>6.32</v>
      </c>
      <c r="N18">
        <f t="shared" si="0"/>
        <v>3</v>
      </c>
    </row>
    <row r="19" spans="1:14" x14ac:dyDescent="0.25">
      <c r="A19" t="s">
        <v>92</v>
      </c>
      <c r="B19" t="s">
        <v>1117</v>
      </c>
      <c r="C19">
        <v>12</v>
      </c>
      <c r="D19">
        <v>12</v>
      </c>
      <c r="E19">
        <v>18</v>
      </c>
      <c r="F19">
        <v>3</v>
      </c>
      <c r="G19">
        <v>6</v>
      </c>
      <c r="H19">
        <v>1</v>
      </c>
      <c r="I19">
        <v>0</v>
      </c>
      <c r="J19">
        <v>1</v>
      </c>
      <c r="K19">
        <v>73.099999999999994</v>
      </c>
      <c r="L19">
        <v>0.7</v>
      </c>
      <c r="M19">
        <v>6.84</v>
      </c>
      <c r="N19">
        <f t="shared" si="0"/>
        <v>3</v>
      </c>
    </row>
    <row r="20" spans="1:14" x14ac:dyDescent="0.25">
      <c r="A20" t="s">
        <v>96</v>
      </c>
      <c r="B20" t="s">
        <v>1117</v>
      </c>
      <c r="C20">
        <v>10</v>
      </c>
      <c r="D20">
        <v>40</v>
      </c>
      <c r="E20">
        <v>33</v>
      </c>
      <c r="F20">
        <v>12</v>
      </c>
      <c r="G20">
        <v>7</v>
      </c>
      <c r="H20">
        <v>0</v>
      </c>
      <c r="I20">
        <v>0</v>
      </c>
      <c r="J20">
        <v>2.9</v>
      </c>
      <c r="K20">
        <v>81.400000000000006</v>
      </c>
      <c r="L20">
        <v>0.3</v>
      </c>
      <c r="M20">
        <v>7.73</v>
      </c>
      <c r="N20">
        <f t="shared" si="0"/>
        <v>3</v>
      </c>
    </row>
    <row r="21" spans="1:14" x14ac:dyDescent="0.25">
      <c r="A21" t="s">
        <v>101</v>
      </c>
      <c r="B21" t="s">
        <v>1117</v>
      </c>
      <c r="C21">
        <v>10</v>
      </c>
      <c r="D21">
        <v>10</v>
      </c>
      <c r="E21">
        <v>23</v>
      </c>
      <c r="F21">
        <v>7</v>
      </c>
      <c r="G21">
        <v>4</v>
      </c>
      <c r="H21">
        <v>3</v>
      </c>
      <c r="I21">
        <v>0</v>
      </c>
      <c r="J21">
        <v>2.5</v>
      </c>
      <c r="K21">
        <v>67.900000000000006</v>
      </c>
      <c r="L21">
        <v>0.7</v>
      </c>
      <c r="M21">
        <v>7.06</v>
      </c>
      <c r="N21">
        <f t="shared" si="0"/>
        <v>3</v>
      </c>
    </row>
    <row r="22" spans="1:14" x14ac:dyDescent="0.25">
      <c r="A22" t="s">
        <v>104</v>
      </c>
      <c r="B22" t="s">
        <v>1117</v>
      </c>
      <c r="C22">
        <v>10</v>
      </c>
      <c r="D22">
        <v>10</v>
      </c>
      <c r="E22">
        <v>24</v>
      </c>
      <c r="F22">
        <v>0</v>
      </c>
      <c r="G22">
        <v>2</v>
      </c>
      <c r="H22">
        <v>0</v>
      </c>
      <c r="I22">
        <v>0</v>
      </c>
      <c r="J22">
        <v>1</v>
      </c>
      <c r="K22">
        <v>67.3</v>
      </c>
      <c r="L22">
        <v>0.1</v>
      </c>
      <c r="M22">
        <v>6.46</v>
      </c>
      <c r="N22">
        <f t="shared" si="0"/>
        <v>3</v>
      </c>
    </row>
    <row r="23" spans="1:14" x14ac:dyDescent="0.25">
      <c r="A23" t="s">
        <v>106</v>
      </c>
      <c r="B23" t="s">
        <v>1117</v>
      </c>
      <c r="C23">
        <v>10</v>
      </c>
      <c r="D23">
        <v>10</v>
      </c>
      <c r="E23">
        <v>24</v>
      </c>
      <c r="F23">
        <v>3</v>
      </c>
      <c r="G23">
        <v>2</v>
      </c>
      <c r="H23">
        <v>5</v>
      </c>
      <c r="I23">
        <v>0</v>
      </c>
      <c r="J23">
        <v>1.7</v>
      </c>
      <c r="K23">
        <v>64.8</v>
      </c>
      <c r="L23">
        <v>1</v>
      </c>
      <c r="M23">
        <v>6.8</v>
      </c>
      <c r="N23">
        <f t="shared" si="0"/>
        <v>3</v>
      </c>
    </row>
    <row r="24" spans="1:14" x14ac:dyDescent="0.25">
      <c r="A24" t="s">
        <v>109</v>
      </c>
      <c r="B24" t="s">
        <v>1117</v>
      </c>
      <c r="C24">
        <v>10</v>
      </c>
      <c r="D24">
        <v>10</v>
      </c>
      <c r="E24">
        <v>20</v>
      </c>
      <c r="F24">
        <v>1</v>
      </c>
      <c r="G24">
        <v>2</v>
      </c>
      <c r="H24">
        <v>1</v>
      </c>
      <c r="I24">
        <v>0</v>
      </c>
      <c r="J24">
        <v>0.4</v>
      </c>
      <c r="K24">
        <v>72.599999999999994</v>
      </c>
      <c r="L24">
        <v>0.9</v>
      </c>
      <c r="M24">
        <v>6.24</v>
      </c>
      <c r="N24">
        <f t="shared" si="0"/>
        <v>3</v>
      </c>
    </row>
    <row r="25" spans="1:14" x14ac:dyDescent="0.25">
      <c r="A25" t="s">
        <v>113</v>
      </c>
      <c r="B25" t="s">
        <v>1117</v>
      </c>
      <c r="C25">
        <v>9</v>
      </c>
      <c r="D25">
        <v>9</v>
      </c>
      <c r="E25">
        <v>25</v>
      </c>
      <c r="F25">
        <v>15</v>
      </c>
      <c r="G25">
        <v>8</v>
      </c>
      <c r="H25">
        <v>1</v>
      </c>
      <c r="I25">
        <v>0</v>
      </c>
      <c r="J25">
        <v>2.9</v>
      </c>
      <c r="K25">
        <v>83.5</v>
      </c>
      <c r="L25">
        <v>0.2</v>
      </c>
      <c r="M25">
        <v>7.1</v>
      </c>
      <c r="N25">
        <f t="shared" si="0"/>
        <v>3</v>
      </c>
    </row>
    <row r="26" spans="1:14" x14ac:dyDescent="0.25">
      <c r="A26" t="s">
        <v>120</v>
      </c>
      <c r="B26" t="s">
        <v>1117</v>
      </c>
      <c r="C26">
        <v>8</v>
      </c>
      <c r="D26">
        <v>12</v>
      </c>
      <c r="E26">
        <v>29</v>
      </c>
      <c r="F26">
        <v>14</v>
      </c>
      <c r="G26">
        <v>6</v>
      </c>
      <c r="H26">
        <v>1</v>
      </c>
      <c r="I26">
        <v>0</v>
      </c>
      <c r="J26">
        <v>1.8</v>
      </c>
      <c r="K26">
        <v>76.3</v>
      </c>
      <c r="L26">
        <v>1.9</v>
      </c>
      <c r="M26">
        <v>7.51</v>
      </c>
      <c r="N26">
        <f t="shared" si="0"/>
        <v>3</v>
      </c>
    </row>
    <row r="27" spans="1:14" x14ac:dyDescent="0.25">
      <c r="A27" t="s">
        <v>122</v>
      </c>
      <c r="B27" t="s">
        <v>1117</v>
      </c>
      <c r="C27">
        <v>8</v>
      </c>
      <c r="D27">
        <v>15</v>
      </c>
      <c r="E27">
        <v>26</v>
      </c>
      <c r="F27">
        <v>1</v>
      </c>
      <c r="G27">
        <v>1</v>
      </c>
      <c r="H27">
        <v>1</v>
      </c>
      <c r="I27">
        <v>0</v>
      </c>
      <c r="J27">
        <v>1.2</v>
      </c>
      <c r="K27">
        <v>78.8</v>
      </c>
      <c r="L27">
        <v>0.4</v>
      </c>
      <c r="M27">
        <v>6.59</v>
      </c>
      <c r="N27">
        <f t="shared" si="0"/>
        <v>3</v>
      </c>
    </row>
    <row r="28" spans="1:14" x14ac:dyDescent="0.25">
      <c r="A28" t="s">
        <v>123</v>
      </c>
      <c r="B28" t="s">
        <v>1117</v>
      </c>
      <c r="C28">
        <v>8</v>
      </c>
      <c r="D28">
        <v>10</v>
      </c>
      <c r="E28">
        <v>28</v>
      </c>
      <c r="F28">
        <v>3</v>
      </c>
      <c r="G28">
        <v>4</v>
      </c>
      <c r="H28">
        <v>1</v>
      </c>
      <c r="I28">
        <v>0</v>
      </c>
      <c r="J28">
        <v>2.1</v>
      </c>
      <c r="K28">
        <v>73.3</v>
      </c>
      <c r="L28">
        <v>2.7</v>
      </c>
      <c r="M28">
        <v>6.96</v>
      </c>
      <c r="N28">
        <f t="shared" si="0"/>
        <v>3</v>
      </c>
    </row>
    <row r="29" spans="1:14" x14ac:dyDescent="0.25">
      <c r="A29" t="s">
        <v>130</v>
      </c>
      <c r="B29" t="s">
        <v>1117</v>
      </c>
      <c r="C29">
        <v>7.5</v>
      </c>
      <c r="D29">
        <v>42</v>
      </c>
      <c r="E29">
        <v>31</v>
      </c>
      <c r="F29">
        <v>16</v>
      </c>
      <c r="G29">
        <v>1</v>
      </c>
      <c r="H29">
        <v>4</v>
      </c>
      <c r="I29">
        <v>0</v>
      </c>
      <c r="J29">
        <v>2.6</v>
      </c>
      <c r="K29">
        <v>62.9</v>
      </c>
      <c r="L29">
        <v>4</v>
      </c>
      <c r="M29">
        <v>7.14</v>
      </c>
      <c r="N29">
        <f t="shared" si="0"/>
        <v>3</v>
      </c>
    </row>
    <row r="30" spans="1:14" x14ac:dyDescent="0.25">
      <c r="A30" t="s">
        <v>152</v>
      </c>
      <c r="B30" t="s">
        <v>1117</v>
      </c>
      <c r="C30">
        <v>7</v>
      </c>
      <c r="D30">
        <v>10</v>
      </c>
      <c r="E30">
        <v>32</v>
      </c>
      <c r="F30">
        <v>6</v>
      </c>
      <c r="G30">
        <v>0</v>
      </c>
      <c r="H30">
        <v>1</v>
      </c>
      <c r="I30">
        <v>0</v>
      </c>
      <c r="J30">
        <v>2.2999999999999998</v>
      </c>
      <c r="K30">
        <v>76.099999999999994</v>
      </c>
      <c r="L30">
        <v>0.5</v>
      </c>
      <c r="M30">
        <v>7.19</v>
      </c>
      <c r="N30">
        <f t="shared" si="0"/>
        <v>3</v>
      </c>
    </row>
    <row r="31" spans="1:14" x14ac:dyDescent="0.25">
      <c r="A31" t="s">
        <v>154</v>
      </c>
      <c r="B31" t="s">
        <v>1117</v>
      </c>
      <c r="C31">
        <v>7</v>
      </c>
      <c r="D31">
        <v>7</v>
      </c>
      <c r="E31">
        <v>23</v>
      </c>
      <c r="F31">
        <v>9</v>
      </c>
      <c r="G31">
        <v>2</v>
      </c>
      <c r="H31">
        <v>5</v>
      </c>
      <c r="I31">
        <v>0</v>
      </c>
      <c r="J31">
        <v>2.1</v>
      </c>
      <c r="K31">
        <v>69.3</v>
      </c>
      <c r="L31">
        <v>1.5</v>
      </c>
      <c r="M31">
        <v>6.98</v>
      </c>
      <c r="N31">
        <f t="shared" si="0"/>
        <v>3</v>
      </c>
    </row>
    <row r="32" spans="1:14" x14ac:dyDescent="0.25">
      <c r="A32" t="s">
        <v>156</v>
      </c>
      <c r="B32" t="s">
        <v>1117</v>
      </c>
      <c r="C32">
        <v>7</v>
      </c>
      <c r="D32">
        <v>7</v>
      </c>
      <c r="E32">
        <v>24</v>
      </c>
      <c r="F32">
        <v>6</v>
      </c>
      <c r="G32">
        <v>7</v>
      </c>
      <c r="H32">
        <v>1</v>
      </c>
      <c r="I32">
        <v>0</v>
      </c>
      <c r="J32">
        <v>2.8</v>
      </c>
      <c r="K32">
        <v>72.900000000000006</v>
      </c>
      <c r="L32">
        <v>0.6</v>
      </c>
      <c r="M32">
        <v>7.16</v>
      </c>
      <c r="N32">
        <f t="shared" si="0"/>
        <v>3</v>
      </c>
    </row>
    <row r="33" spans="1:14" x14ac:dyDescent="0.25">
      <c r="A33" t="s">
        <v>157</v>
      </c>
      <c r="B33" t="s">
        <v>1117</v>
      </c>
      <c r="C33">
        <v>7</v>
      </c>
      <c r="D33">
        <v>7</v>
      </c>
      <c r="E33">
        <v>24</v>
      </c>
      <c r="F33">
        <v>5</v>
      </c>
      <c r="G33">
        <v>3</v>
      </c>
      <c r="H33">
        <v>8</v>
      </c>
      <c r="I33">
        <v>1</v>
      </c>
      <c r="J33">
        <v>2.1</v>
      </c>
      <c r="K33">
        <v>68.3</v>
      </c>
      <c r="L33">
        <v>2.8</v>
      </c>
      <c r="M33">
        <v>6.86</v>
      </c>
      <c r="N33">
        <f t="shared" si="0"/>
        <v>3</v>
      </c>
    </row>
    <row r="34" spans="1:14" x14ac:dyDescent="0.25">
      <c r="A34" t="s">
        <v>158</v>
      </c>
      <c r="B34" t="s">
        <v>1117</v>
      </c>
      <c r="C34">
        <v>6</v>
      </c>
      <c r="D34">
        <v>8</v>
      </c>
      <c r="E34">
        <v>26</v>
      </c>
      <c r="F34">
        <v>3</v>
      </c>
      <c r="G34">
        <v>1</v>
      </c>
      <c r="H34">
        <v>3</v>
      </c>
      <c r="I34">
        <v>0</v>
      </c>
      <c r="J34">
        <v>1.1000000000000001</v>
      </c>
      <c r="K34">
        <v>59.2</v>
      </c>
      <c r="L34">
        <v>2.7</v>
      </c>
      <c r="M34">
        <v>6.54</v>
      </c>
      <c r="N34">
        <f t="shared" si="0"/>
        <v>3</v>
      </c>
    </row>
    <row r="35" spans="1:14" x14ac:dyDescent="0.25">
      <c r="A35" t="s">
        <v>161</v>
      </c>
      <c r="B35" t="s">
        <v>1117</v>
      </c>
      <c r="C35">
        <v>6</v>
      </c>
      <c r="D35">
        <v>6</v>
      </c>
      <c r="E35">
        <v>22</v>
      </c>
      <c r="F35">
        <v>4</v>
      </c>
      <c r="G35">
        <v>4</v>
      </c>
      <c r="H35">
        <v>4</v>
      </c>
      <c r="I35">
        <v>0</v>
      </c>
      <c r="J35">
        <v>1.6</v>
      </c>
      <c r="K35">
        <v>66.5</v>
      </c>
      <c r="L35">
        <v>3.9</v>
      </c>
      <c r="M35">
        <v>7</v>
      </c>
      <c r="N35">
        <f t="shared" si="0"/>
        <v>3</v>
      </c>
    </row>
    <row r="36" spans="1:14" x14ac:dyDescent="0.25">
      <c r="A36" t="s">
        <v>164</v>
      </c>
      <c r="B36" t="s">
        <v>1117</v>
      </c>
      <c r="C36">
        <v>5.5</v>
      </c>
      <c r="D36">
        <v>5.5</v>
      </c>
      <c r="E36">
        <v>29</v>
      </c>
      <c r="F36">
        <v>11</v>
      </c>
      <c r="G36">
        <v>2</v>
      </c>
      <c r="H36">
        <v>3</v>
      </c>
      <c r="I36">
        <v>1</v>
      </c>
      <c r="J36">
        <v>2.1</v>
      </c>
      <c r="K36">
        <v>62.9</v>
      </c>
      <c r="L36">
        <v>3.3</v>
      </c>
      <c r="M36">
        <v>7.05</v>
      </c>
      <c r="N36">
        <f t="shared" si="0"/>
        <v>3</v>
      </c>
    </row>
    <row r="37" spans="1:14" x14ac:dyDescent="0.25">
      <c r="A37" t="s">
        <v>167</v>
      </c>
      <c r="B37" t="s">
        <v>1117</v>
      </c>
      <c r="C37">
        <v>5</v>
      </c>
      <c r="D37">
        <v>15</v>
      </c>
      <c r="E37">
        <v>31</v>
      </c>
      <c r="F37">
        <v>7</v>
      </c>
      <c r="G37">
        <v>4</v>
      </c>
      <c r="H37">
        <v>1</v>
      </c>
      <c r="I37">
        <v>0</v>
      </c>
      <c r="J37">
        <v>1.5</v>
      </c>
      <c r="K37">
        <v>73</v>
      </c>
      <c r="L37">
        <v>1.1000000000000001</v>
      </c>
      <c r="M37">
        <v>6.87</v>
      </c>
      <c r="N37">
        <f t="shared" si="0"/>
        <v>3</v>
      </c>
    </row>
    <row r="38" spans="1:14" x14ac:dyDescent="0.25">
      <c r="A38" t="s">
        <v>169</v>
      </c>
      <c r="B38" t="s">
        <v>1117</v>
      </c>
      <c r="C38">
        <v>5</v>
      </c>
      <c r="D38">
        <v>7.5</v>
      </c>
      <c r="E38">
        <v>29</v>
      </c>
      <c r="F38">
        <v>2</v>
      </c>
      <c r="G38">
        <v>3</v>
      </c>
      <c r="H38">
        <v>0</v>
      </c>
      <c r="I38">
        <v>0</v>
      </c>
      <c r="J38">
        <v>1.1000000000000001</v>
      </c>
      <c r="K38">
        <v>76.099999999999994</v>
      </c>
      <c r="L38">
        <v>1.3</v>
      </c>
      <c r="M38">
        <v>6.93</v>
      </c>
      <c r="N38">
        <f t="shared" si="0"/>
        <v>3</v>
      </c>
    </row>
    <row r="39" spans="1:14" x14ac:dyDescent="0.25">
      <c r="A39" t="s">
        <v>171</v>
      </c>
      <c r="B39" t="s">
        <v>1117</v>
      </c>
      <c r="C39">
        <v>5</v>
      </c>
      <c r="D39">
        <v>5</v>
      </c>
      <c r="E39">
        <v>28</v>
      </c>
      <c r="F39">
        <v>9</v>
      </c>
      <c r="G39">
        <v>2</v>
      </c>
      <c r="H39">
        <v>1</v>
      </c>
      <c r="I39">
        <v>0</v>
      </c>
      <c r="J39">
        <v>2.6</v>
      </c>
      <c r="K39">
        <v>70.099999999999994</v>
      </c>
      <c r="L39">
        <v>1.1000000000000001</v>
      </c>
      <c r="M39">
        <v>6.86</v>
      </c>
      <c r="N39">
        <f t="shared" si="0"/>
        <v>3</v>
      </c>
    </row>
    <row r="40" spans="1:14" x14ac:dyDescent="0.25">
      <c r="A40" t="s">
        <v>173</v>
      </c>
      <c r="B40" t="s">
        <v>1117</v>
      </c>
      <c r="C40">
        <v>5</v>
      </c>
      <c r="D40">
        <v>5</v>
      </c>
      <c r="E40">
        <v>25</v>
      </c>
      <c r="F40">
        <v>7</v>
      </c>
      <c r="G40">
        <v>3</v>
      </c>
      <c r="H40">
        <v>4</v>
      </c>
      <c r="I40">
        <v>0</v>
      </c>
      <c r="J40">
        <v>1.7</v>
      </c>
      <c r="K40">
        <v>73.400000000000006</v>
      </c>
      <c r="L40">
        <v>0.6</v>
      </c>
      <c r="M40">
        <v>6.89</v>
      </c>
      <c r="N40">
        <f t="shared" si="0"/>
        <v>3</v>
      </c>
    </row>
    <row r="41" spans="1:14" x14ac:dyDescent="0.25">
      <c r="A41" t="s">
        <v>174</v>
      </c>
      <c r="B41" t="s">
        <v>1117</v>
      </c>
      <c r="C41">
        <v>5</v>
      </c>
      <c r="D41">
        <v>5</v>
      </c>
      <c r="E41">
        <v>21</v>
      </c>
      <c r="F41">
        <v>5</v>
      </c>
      <c r="G41">
        <v>6</v>
      </c>
      <c r="H41">
        <v>1</v>
      </c>
      <c r="I41">
        <v>0</v>
      </c>
      <c r="J41">
        <v>1</v>
      </c>
      <c r="K41">
        <v>61</v>
      </c>
      <c r="L41">
        <v>0.6</v>
      </c>
      <c r="M41">
        <v>6.79</v>
      </c>
      <c r="N41">
        <f t="shared" si="0"/>
        <v>3</v>
      </c>
    </row>
    <row r="42" spans="1:14" x14ac:dyDescent="0.25">
      <c r="A42" t="s">
        <v>175</v>
      </c>
      <c r="B42" t="s">
        <v>1117</v>
      </c>
      <c r="C42">
        <v>5</v>
      </c>
      <c r="D42">
        <v>6</v>
      </c>
      <c r="E42">
        <v>23</v>
      </c>
      <c r="F42">
        <v>2</v>
      </c>
      <c r="G42">
        <v>1</v>
      </c>
      <c r="H42">
        <v>5</v>
      </c>
      <c r="I42">
        <v>0</v>
      </c>
      <c r="J42">
        <v>1.6</v>
      </c>
      <c r="K42">
        <v>62.8</v>
      </c>
      <c r="L42">
        <v>0.6</v>
      </c>
      <c r="M42">
        <v>6.45</v>
      </c>
      <c r="N42">
        <f t="shared" si="0"/>
        <v>3</v>
      </c>
    </row>
    <row r="43" spans="1:14" x14ac:dyDescent="0.25">
      <c r="A43" t="s">
        <v>176</v>
      </c>
      <c r="B43" t="s">
        <v>1117</v>
      </c>
      <c r="C43">
        <v>5</v>
      </c>
      <c r="D43">
        <v>5</v>
      </c>
      <c r="E43">
        <v>19</v>
      </c>
      <c r="F43">
        <v>1</v>
      </c>
      <c r="G43">
        <v>2</v>
      </c>
      <c r="H43">
        <v>0</v>
      </c>
      <c r="I43">
        <v>1</v>
      </c>
      <c r="J43">
        <v>0.8</v>
      </c>
      <c r="K43">
        <v>75</v>
      </c>
      <c r="L43">
        <v>0.3</v>
      </c>
      <c r="M43">
        <v>6.71</v>
      </c>
      <c r="N43">
        <f t="shared" si="0"/>
        <v>3</v>
      </c>
    </row>
    <row r="44" spans="1:14" x14ac:dyDescent="0.25">
      <c r="A44" t="s">
        <v>177</v>
      </c>
      <c r="B44" t="s">
        <v>1117</v>
      </c>
      <c r="C44">
        <v>4.5</v>
      </c>
      <c r="D44">
        <v>18</v>
      </c>
      <c r="E44">
        <v>31</v>
      </c>
      <c r="F44">
        <v>0</v>
      </c>
      <c r="G44">
        <v>1</v>
      </c>
      <c r="H44">
        <v>2</v>
      </c>
      <c r="I44">
        <v>0</v>
      </c>
      <c r="J44">
        <v>0.4</v>
      </c>
      <c r="K44">
        <v>77.2</v>
      </c>
      <c r="L44">
        <v>0.5</v>
      </c>
      <c r="M44">
        <v>6.72</v>
      </c>
      <c r="N44">
        <f t="shared" si="0"/>
        <v>3</v>
      </c>
    </row>
    <row r="45" spans="1:14" x14ac:dyDescent="0.25">
      <c r="A45" t="s">
        <v>180</v>
      </c>
      <c r="B45" t="s">
        <v>1117</v>
      </c>
      <c r="C45">
        <v>4.5</v>
      </c>
      <c r="D45">
        <v>7</v>
      </c>
      <c r="E45">
        <v>29</v>
      </c>
      <c r="F45">
        <v>5</v>
      </c>
      <c r="G45">
        <v>6</v>
      </c>
      <c r="H45">
        <v>4</v>
      </c>
      <c r="I45">
        <v>0</v>
      </c>
      <c r="J45">
        <v>1.8</v>
      </c>
      <c r="K45">
        <v>62.4</v>
      </c>
      <c r="L45">
        <v>1.2</v>
      </c>
      <c r="M45">
        <v>6.95</v>
      </c>
      <c r="N45">
        <f t="shared" si="0"/>
        <v>3</v>
      </c>
    </row>
    <row r="46" spans="1:14" x14ac:dyDescent="0.25">
      <c r="A46" t="s">
        <v>181</v>
      </c>
      <c r="B46" t="s">
        <v>1117</v>
      </c>
      <c r="C46">
        <v>4.5</v>
      </c>
      <c r="D46">
        <v>5.5</v>
      </c>
      <c r="E46">
        <v>29</v>
      </c>
      <c r="F46">
        <v>4</v>
      </c>
      <c r="G46">
        <v>1</v>
      </c>
      <c r="H46">
        <v>1</v>
      </c>
      <c r="I46">
        <v>0</v>
      </c>
      <c r="J46">
        <v>1.9</v>
      </c>
      <c r="K46">
        <v>72.099999999999994</v>
      </c>
      <c r="L46">
        <v>0.9</v>
      </c>
      <c r="M46">
        <v>6.7</v>
      </c>
      <c r="N46">
        <f t="shared" si="0"/>
        <v>3</v>
      </c>
    </row>
    <row r="47" spans="1:14" x14ac:dyDescent="0.25">
      <c r="A47" t="s">
        <v>182</v>
      </c>
      <c r="B47" t="s">
        <v>1117</v>
      </c>
      <c r="C47">
        <v>4.5</v>
      </c>
      <c r="D47">
        <v>9</v>
      </c>
      <c r="E47">
        <v>28</v>
      </c>
      <c r="F47">
        <v>3</v>
      </c>
      <c r="G47">
        <v>1</v>
      </c>
      <c r="H47">
        <v>1</v>
      </c>
      <c r="I47">
        <v>1</v>
      </c>
      <c r="J47">
        <v>1.8</v>
      </c>
      <c r="K47">
        <v>67.3</v>
      </c>
      <c r="L47">
        <v>1.8</v>
      </c>
      <c r="M47">
        <v>6.71</v>
      </c>
      <c r="N47">
        <f t="shared" si="0"/>
        <v>3</v>
      </c>
    </row>
    <row r="48" spans="1:14" x14ac:dyDescent="0.25">
      <c r="A48" t="s">
        <v>183</v>
      </c>
      <c r="B48" t="s">
        <v>1117</v>
      </c>
      <c r="C48">
        <v>4.5</v>
      </c>
      <c r="D48">
        <v>5.5</v>
      </c>
      <c r="E48">
        <v>24</v>
      </c>
      <c r="F48">
        <v>5</v>
      </c>
      <c r="G48">
        <v>0</v>
      </c>
      <c r="H48">
        <v>3</v>
      </c>
      <c r="I48">
        <v>0</v>
      </c>
      <c r="J48">
        <v>1</v>
      </c>
      <c r="K48">
        <v>63.1</v>
      </c>
      <c r="L48">
        <v>1</v>
      </c>
      <c r="M48">
        <v>6.54</v>
      </c>
      <c r="N48">
        <f t="shared" si="0"/>
        <v>3</v>
      </c>
    </row>
    <row r="49" spans="1:14" x14ac:dyDescent="0.25">
      <c r="A49" t="s">
        <v>184</v>
      </c>
      <c r="B49" t="s">
        <v>1117</v>
      </c>
      <c r="C49">
        <v>4</v>
      </c>
      <c r="D49">
        <v>7</v>
      </c>
      <c r="E49">
        <v>26</v>
      </c>
      <c r="F49">
        <v>3</v>
      </c>
      <c r="G49">
        <v>0</v>
      </c>
      <c r="H49">
        <v>1</v>
      </c>
      <c r="I49">
        <v>0</v>
      </c>
      <c r="J49">
        <v>0.7</v>
      </c>
      <c r="K49">
        <v>75.599999999999994</v>
      </c>
      <c r="L49">
        <v>1.1000000000000001</v>
      </c>
      <c r="M49">
        <v>6.52</v>
      </c>
      <c r="N49">
        <f t="shared" si="0"/>
        <v>3</v>
      </c>
    </row>
    <row r="50" spans="1:14" x14ac:dyDescent="0.25">
      <c r="A50" t="s">
        <v>186</v>
      </c>
      <c r="B50" t="s">
        <v>1117</v>
      </c>
      <c r="C50">
        <v>4</v>
      </c>
      <c r="D50">
        <v>5</v>
      </c>
      <c r="E50">
        <v>26</v>
      </c>
      <c r="F50">
        <v>1</v>
      </c>
      <c r="G50">
        <v>3</v>
      </c>
      <c r="H50">
        <v>1</v>
      </c>
      <c r="I50">
        <v>0</v>
      </c>
      <c r="J50">
        <v>0.9</v>
      </c>
      <c r="K50">
        <v>69.900000000000006</v>
      </c>
      <c r="L50">
        <v>1</v>
      </c>
      <c r="M50">
        <v>6.62</v>
      </c>
      <c r="N50">
        <f t="shared" si="0"/>
        <v>3</v>
      </c>
    </row>
    <row r="51" spans="1:14" x14ac:dyDescent="0.25">
      <c r="A51" t="s">
        <v>187</v>
      </c>
      <c r="B51" t="s">
        <v>1117</v>
      </c>
      <c r="C51">
        <v>4</v>
      </c>
      <c r="D51">
        <v>12</v>
      </c>
      <c r="E51">
        <v>24</v>
      </c>
      <c r="F51">
        <v>0</v>
      </c>
      <c r="G51">
        <v>0</v>
      </c>
      <c r="H51">
        <v>0</v>
      </c>
      <c r="I51">
        <v>0</v>
      </c>
      <c r="J51">
        <v>0.8</v>
      </c>
      <c r="K51">
        <v>63.9</v>
      </c>
      <c r="L51">
        <v>1.7</v>
      </c>
      <c r="M51">
        <v>6.16</v>
      </c>
      <c r="N51">
        <f t="shared" si="0"/>
        <v>3</v>
      </c>
    </row>
    <row r="52" spans="1:14" x14ac:dyDescent="0.25">
      <c r="A52" t="s">
        <v>188</v>
      </c>
      <c r="B52" t="s">
        <v>1117</v>
      </c>
      <c r="C52">
        <v>3.5</v>
      </c>
      <c r="D52">
        <v>6</v>
      </c>
      <c r="E52">
        <v>28</v>
      </c>
      <c r="F52">
        <v>9</v>
      </c>
      <c r="G52">
        <v>4</v>
      </c>
      <c r="H52">
        <v>0</v>
      </c>
      <c r="I52">
        <v>0</v>
      </c>
      <c r="J52">
        <v>1.5</v>
      </c>
      <c r="K52">
        <v>56.6</v>
      </c>
      <c r="L52">
        <v>3.3</v>
      </c>
      <c r="M52">
        <v>6.69</v>
      </c>
      <c r="N52">
        <f t="shared" si="0"/>
        <v>3</v>
      </c>
    </row>
    <row r="53" spans="1:14" x14ac:dyDescent="0.25">
      <c r="A53" t="s">
        <v>190</v>
      </c>
      <c r="B53" t="s">
        <v>1117</v>
      </c>
      <c r="C53">
        <v>3.5</v>
      </c>
      <c r="D53">
        <v>3.5</v>
      </c>
      <c r="E53">
        <v>24</v>
      </c>
      <c r="F53">
        <v>5</v>
      </c>
      <c r="G53">
        <v>2</v>
      </c>
      <c r="H53">
        <v>1</v>
      </c>
      <c r="I53">
        <v>1</v>
      </c>
      <c r="J53">
        <v>1.4</v>
      </c>
      <c r="K53">
        <v>62.2</v>
      </c>
      <c r="L53">
        <v>3.7</v>
      </c>
      <c r="M53">
        <v>6.7</v>
      </c>
      <c r="N53">
        <f t="shared" si="0"/>
        <v>3</v>
      </c>
    </row>
    <row r="54" spans="1:14" x14ac:dyDescent="0.25">
      <c r="A54" t="s">
        <v>192</v>
      </c>
      <c r="B54" t="s">
        <v>1117</v>
      </c>
      <c r="C54">
        <v>3.5</v>
      </c>
      <c r="D54">
        <v>3.5</v>
      </c>
      <c r="E54">
        <v>29</v>
      </c>
      <c r="F54">
        <v>5</v>
      </c>
      <c r="G54">
        <v>4</v>
      </c>
      <c r="H54">
        <v>5</v>
      </c>
      <c r="I54">
        <v>0</v>
      </c>
      <c r="J54">
        <v>1.1000000000000001</v>
      </c>
      <c r="K54">
        <v>66.5</v>
      </c>
      <c r="L54">
        <v>1</v>
      </c>
      <c r="M54">
        <v>6.59</v>
      </c>
      <c r="N54">
        <f t="shared" si="0"/>
        <v>3</v>
      </c>
    </row>
    <row r="55" spans="1:14" x14ac:dyDescent="0.25">
      <c r="A55" t="s">
        <v>193</v>
      </c>
      <c r="B55" t="s">
        <v>1117</v>
      </c>
      <c r="C55">
        <v>3.5</v>
      </c>
      <c r="D55">
        <v>3.5</v>
      </c>
      <c r="E55">
        <v>26</v>
      </c>
      <c r="F55">
        <v>6</v>
      </c>
      <c r="G55">
        <v>5</v>
      </c>
      <c r="H55">
        <v>4</v>
      </c>
      <c r="I55">
        <v>0</v>
      </c>
      <c r="J55">
        <v>1.4</v>
      </c>
      <c r="K55">
        <v>70.599999999999994</v>
      </c>
      <c r="L55">
        <v>1.2</v>
      </c>
      <c r="M55">
        <v>6.97</v>
      </c>
      <c r="N55">
        <f t="shared" si="0"/>
        <v>3</v>
      </c>
    </row>
    <row r="56" spans="1:14" x14ac:dyDescent="0.25">
      <c r="A56" t="s">
        <v>194</v>
      </c>
      <c r="B56" t="s">
        <v>1117</v>
      </c>
      <c r="C56">
        <v>3.5</v>
      </c>
      <c r="D56">
        <v>8</v>
      </c>
      <c r="E56">
        <v>25</v>
      </c>
      <c r="F56">
        <v>3</v>
      </c>
      <c r="G56">
        <v>0</v>
      </c>
      <c r="H56">
        <v>1</v>
      </c>
      <c r="I56">
        <v>1</v>
      </c>
      <c r="J56">
        <v>1.2</v>
      </c>
      <c r="K56">
        <v>63.5</v>
      </c>
      <c r="L56">
        <v>1.1000000000000001</v>
      </c>
      <c r="M56">
        <v>6.27</v>
      </c>
      <c r="N56">
        <f t="shared" si="0"/>
        <v>3</v>
      </c>
    </row>
    <row r="57" spans="1:14" x14ac:dyDescent="0.25">
      <c r="A57" t="s">
        <v>195</v>
      </c>
      <c r="B57" t="s">
        <v>1117</v>
      </c>
      <c r="C57">
        <v>3.5</v>
      </c>
      <c r="D57">
        <v>3.5</v>
      </c>
      <c r="E57">
        <v>23</v>
      </c>
      <c r="F57">
        <v>5</v>
      </c>
      <c r="G57">
        <v>1</v>
      </c>
      <c r="H57">
        <v>3</v>
      </c>
      <c r="I57">
        <v>0</v>
      </c>
      <c r="J57">
        <v>1.8</v>
      </c>
      <c r="K57">
        <v>61.1</v>
      </c>
      <c r="L57">
        <v>3.7</v>
      </c>
      <c r="M57">
        <v>6.62</v>
      </c>
      <c r="N57">
        <f t="shared" si="0"/>
        <v>3</v>
      </c>
    </row>
    <row r="58" spans="1:14" x14ac:dyDescent="0.25">
      <c r="A58" t="s">
        <v>196</v>
      </c>
      <c r="B58" t="s">
        <v>1117</v>
      </c>
      <c r="C58">
        <v>3.5</v>
      </c>
      <c r="D58">
        <v>3.5</v>
      </c>
      <c r="E58">
        <v>23</v>
      </c>
      <c r="F58">
        <v>3</v>
      </c>
      <c r="G58">
        <v>4</v>
      </c>
      <c r="H58">
        <v>7</v>
      </c>
      <c r="I58">
        <v>0</v>
      </c>
      <c r="J58">
        <v>0.9</v>
      </c>
      <c r="K58">
        <v>69.7</v>
      </c>
      <c r="L58">
        <v>2.2999999999999998</v>
      </c>
      <c r="M58">
        <v>6.72</v>
      </c>
      <c r="N58">
        <f t="shared" si="0"/>
        <v>3</v>
      </c>
    </row>
    <row r="59" spans="1:14" x14ac:dyDescent="0.25">
      <c r="A59" t="s">
        <v>197</v>
      </c>
      <c r="B59" t="s">
        <v>1117</v>
      </c>
      <c r="C59">
        <v>3</v>
      </c>
      <c r="D59">
        <v>10</v>
      </c>
      <c r="E59">
        <v>32</v>
      </c>
      <c r="F59">
        <v>12</v>
      </c>
      <c r="G59">
        <v>4</v>
      </c>
      <c r="H59">
        <v>6</v>
      </c>
      <c r="I59">
        <v>1</v>
      </c>
      <c r="J59">
        <v>2.2000000000000002</v>
      </c>
      <c r="K59">
        <v>62.5</v>
      </c>
      <c r="L59">
        <v>3.8</v>
      </c>
      <c r="M59">
        <v>7</v>
      </c>
      <c r="N59">
        <f t="shared" si="0"/>
        <v>3</v>
      </c>
    </row>
    <row r="60" spans="1:14" x14ac:dyDescent="0.25">
      <c r="A60" t="s">
        <v>199</v>
      </c>
      <c r="B60" t="s">
        <v>1117</v>
      </c>
      <c r="C60">
        <v>3</v>
      </c>
      <c r="D60">
        <v>8.5</v>
      </c>
      <c r="E60">
        <v>28</v>
      </c>
      <c r="F60">
        <v>0</v>
      </c>
      <c r="G60">
        <v>2</v>
      </c>
      <c r="H60">
        <v>2</v>
      </c>
      <c r="I60">
        <v>0</v>
      </c>
      <c r="J60">
        <v>0.5</v>
      </c>
      <c r="K60">
        <v>63.5</v>
      </c>
      <c r="L60">
        <v>1.7</v>
      </c>
      <c r="M60">
        <v>6.43</v>
      </c>
      <c r="N60">
        <f t="shared" si="0"/>
        <v>3</v>
      </c>
    </row>
    <row r="61" spans="1:14" x14ac:dyDescent="0.25">
      <c r="A61" t="s">
        <v>201</v>
      </c>
      <c r="B61" t="s">
        <v>1117</v>
      </c>
      <c r="C61">
        <v>3</v>
      </c>
      <c r="D61">
        <v>12</v>
      </c>
      <c r="E61">
        <v>25</v>
      </c>
      <c r="F61">
        <v>1</v>
      </c>
      <c r="G61">
        <v>0</v>
      </c>
      <c r="H61">
        <v>2</v>
      </c>
      <c r="I61">
        <v>0</v>
      </c>
      <c r="J61">
        <v>0.9</v>
      </c>
      <c r="K61">
        <v>64.3</v>
      </c>
      <c r="L61">
        <v>2.2999999999999998</v>
      </c>
      <c r="M61">
        <v>6.2</v>
      </c>
      <c r="N61">
        <f t="shared" si="0"/>
        <v>3</v>
      </c>
    </row>
    <row r="62" spans="1:14" x14ac:dyDescent="0.25">
      <c r="A62" t="s">
        <v>202</v>
      </c>
      <c r="B62" t="s">
        <v>1117</v>
      </c>
      <c r="C62">
        <v>3</v>
      </c>
      <c r="D62">
        <v>3</v>
      </c>
      <c r="E62">
        <v>26</v>
      </c>
      <c r="F62">
        <v>1</v>
      </c>
      <c r="G62">
        <v>2</v>
      </c>
      <c r="H62">
        <v>4</v>
      </c>
      <c r="I62">
        <v>0</v>
      </c>
      <c r="J62">
        <v>0.9</v>
      </c>
      <c r="K62">
        <v>74.5</v>
      </c>
      <c r="L62">
        <v>1</v>
      </c>
      <c r="M62">
        <v>6.7</v>
      </c>
      <c r="N62">
        <f t="shared" si="0"/>
        <v>3</v>
      </c>
    </row>
    <row r="63" spans="1:14" x14ac:dyDescent="0.25">
      <c r="A63" t="s">
        <v>204</v>
      </c>
      <c r="B63" t="s">
        <v>1117</v>
      </c>
      <c r="C63">
        <v>3</v>
      </c>
      <c r="D63">
        <v>3.5</v>
      </c>
      <c r="E63">
        <v>26</v>
      </c>
      <c r="F63">
        <v>6</v>
      </c>
      <c r="G63">
        <v>3</v>
      </c>
      <c r="H63">
        <v>3</v>
      </c>
      <c r="I63">
        <v>0</v>
      </c>
      <c r="J63">
        <v>1.7</v>
      </c>
      <c r="K63">
        <v>72.599999999999994</v>
      </c>
      <c r="L63">
        <v>3</v>
      </c>
      <c r="M63">
        <v>6.79</v>
      </c>
      <c r="N63">
        <f t="shared" si="0"/>
        <v>3</v>
      </c>
    </row>
    <row r="64" spans="1:14" x14ac:dyDescent="0.25">
      <c r="A64" t="s">
        <v>205</v>
      </c>
      <c r="B64" t="s">
        <v>1117</v>
      </c>
      <c r="C64">
        <v>3</v>
      </c>
      <c r="D64">
        <v>5</v>
      </c>
      <c r="E64">
        <v>22</v>
      </c>
      <c r="F64">
        <v>4</v>
      </c>
      <c r="G64">
        <v>1</v>
      </c>
      <c r="H64">
        <v>3</v>
      </c>
      <c r="I64">
        <v>0</v>
      </c>
      <c r="J64">
        <v>0.7</v>
      </c>
      <c r="K64">
        <v>60.7</v>
      </c>
      <c r="L64">
        <v>1.6</v>
      </c>
      <c r="M64">
        <v>6.37</v>
      </c>
      <c r="N64">
        <f t="shared" si="0"/>
        <v>3</v>
      </c>
    </row>
    <row r="65" spans="1:14" x14ac:dyDescent="0.25">
      <c r="A65" t="s">
        <v>206</v>
      </c>
      <c r="B65" t="s">
        <v>1117</v>
      </c>
      <c r="C65">
        <v>3</v>
      </c>
      <c r="D65">
        <v>4</v>
      </c>
      <c r="E65">
        <v>22</v>
      </c>
      <c r="F65">
        <v>1</v>
      </c>
      <c r="G65">
        <v>0</v>
      </c>
      <c r="H65">
        <v>1</v>
      </c>
      <c r="I65">
        <v>0</v>
      </c>
      <c r="J65">
        <v>0.5</v>
      </c>
      <c r="K65">
        <v>70.099999999999994</v>
      </c>
      <c r="L65">
        <v>0.1</v>
      </c>
      <c r="M65">
        <v>6.19</v>
      </c>
      <c r="N65">
        <f t="shared" si="0"/>
        <v>3</v>
      </c>
    </row>
    <row r="66" spans="1:14" x14ac:dyDescent="0.25">
      <c r="A66" t="s">
        <v>208</v>
      </c>
      <c r="B66" t="s">
        <v>1117</v>
      </c>
      <c r="C66">
        <v>2.5</v>
      </c>
      <c r="D66">
        <v>20</v>
      </c>
      <c r="E66">
        <v>33</v>
      </c>
      <c r="F66">
        <v>2</v>
      </c>
      <c r="G66">
        <v>0</v>
      </c>
      <c r="H66">
        <v>1</v>
      </c>
      <c r="I66">
        <v>0</v>
      </c>
      <c r="J66">
        <v>1.6</v>
      </c>
      <c r="K66">
        <v>74.8</v>
      </c>
      <c r="L66">
        <v>1.5</v>
      </c>
      <c r="M66">
        <v>6.32</v>
      </c>
      <c r="N66">
        <f t="shared" si="0"/>
        <v>3</v>
      </c>
    </row>
    <row r="67" spans="1:14" x14ac:dyDescent="0.25">
      <c r="A67" t="s">
        <v>210</v>
      </c>
      <c r="B67" t="s">
        <v>1117</v>
      </c>
      <c r="C67">
        <v>2.5</v>
      </c>
      <c r="D67">
        <v>3.5</v>
      </c>
      <c r="E67">
        <v>27</v>
      </c>
      <c r="F67">
        <v>2</v>
      </c>
      <c r="G67">
        <v>2</v>
      </c>
      <c r="H67">
        <v>4</v>
      </c>
      <c r="I67">
        <v>0</v>
      </c>
      <c r="J67">
        <v>0.9</v>
      </c>
      <c r="K67">
        <v>72.099999999999994</v>
      </c>
      <c r="L67">
        <v>0.5</v>
      </c>
      <c r="M67">
        <v>6.48</v>
      </c>
      <c r="N67">
        <f t="shared" ref="N67:N130" si="1">IF(B67="striker",3,IF(B67="midfielder",2,1))</f>
        <v>3</v>
      </c>
    </row>
    <row r="68" spans="1:14" x14ac:dyDescent="0.25">
      <c r="A68" t="s">
        <v>211</v>
      </c>
      <c r="B68" t="s">
        <v>1117</v>
      </c>
      <c r="C68">
        <v>2.5</v>
      </c>
      <c r="D68">
        <v>2.5</v>
      </c>
      <c r="E68">
        <v>28</v>
      </c>
      <c r="F68">
        <v>0</v>
      </c>
      <c r="G68">
        <v>0</v>
      </c>
      <c r="H68">
        <v>1</v>
      </c>
      <c r="I68">
        <v>0</v>
      </c>
      <c r="J68">
        <v>1.5</v>
      </c>
      <c r="K68">
        <v>61.7</v>
      </c>
      <c r="L68">
        <v>6</v>
      </c>
      <c r="M68">
        <v>6.66</v>
      </c>
      <c r="N68">
        <f t="shared" si="1"/>
        <v>3</v>
      </c>
    </row>
    <row r="69" spans="1:14" x14ac:dyDescent="0.25">
      <c r="A69" t="s">
        <v>213</v>
      </c>
      <c r="B69" t="s">
        <v>1117</v>
      </c>
      <c r="C69">
        <v>2.5</v>
      </c>
      <c r="D69">
        <v>8</v>
      </c>
      <c r="E69">
        <v>28</v>
      </c>
      <c r="F69">
        <v>3</v>
      </c>
      <c r="G69">
        <v>1</v>
      </c>
      <c r="H69">
        <v>3</v>
      </c>
      <c r="I69">
        <v>0</v>
      </c>
      <c r="J69">
        <v>0.8</v>
      </c>
      <c r="K69">
        <v>56.4</v>
      </c>
      <c r="L69">
        <v>1.6</v>
      </c>
      <c r="M69">
        <v>6.4</v>
      </c>
      <c r="N69">
        <f t="shared" si="1"/>
        <v>3</v>
      </c>
    </row>
    <row r="70" spans="1:14" x14ac:dyDescent="0.25">
      <c r="A70" t="s">
        <v>214</v>
      </c>
      <c r="B70" t="s">
        <v>1117</v>
      </c>
      <c r="C70">
        <v>2.5</v>
      </c>
      <c r="D70">
        <v>3</v>
      </c>
      <c r="E70">
        <v>25</v>
      </c>
      <c r="F70">
        <v>2</v>
      </c>
      <c r="G70">
        <v>2</v>
      </c>
      <c r="H70">
        <v>3</v>
      </c>
      <c r="I70">
        <v>0</v>
      </c>
      <c r="J70">
        <v>0.5</v>
      </c>
      <c r="K70">
        <v>69.7</v>
      </c>
      <c r="L70">
        <v>1.1000000000000001</v>
      </c>
      <c r="M70">
        <v>6.37</v>
      </c>
      <c r="N70">
        <f t="shared" si="1"/>
        <v>3</v>
      </c>
    </row>
    <row r="71" spans="1:14" x14ac:dyDescent="0.25">
      <c r="A71" t="s">
        <v>215</v>
      </c>
      <c r="B71" t="s">
        <v>1117</v>
      </c>
      <c r="C71">
        <v>2.5</v>
      </c>
      <c r="D71">
        <v>2.5</v>
      </c>
      <c r="E71">
        <v>26</v>
      </c>
      <c r="F71">
        <v>11</v>
      </c>
      <c r="G71">
        <v>2</v>
      </c>
      <c r="H71">
        <v>4</v>
      </c>
      <c r="I71">
        <v>0</v>
      </c>
      <c r="J71">
        <v>2.2000000000000002</v>
      </c>
      <c r="K71">
        <v>67.2</v>
      </c>
      <c r="L71">
        <v>1.7</v>
      </c>
      <c r="M71">
        <v>6.82</v>
      </c>
      <c r="N71">
        <f t="shared" si="1"/>
        <v>3</v>
      </c>
    </row>
    <row r="72" spans="1:14" x14ac:dyDescent="0.25">
      <c r="A72" t="s">
        <v>216</v>
      </c>
      <c r="B72" t="s">
        <v>1117</v>
      </c>
      <c r="C72">
        <v>2.5</v>
      </c>
      <c r="D72">
        <v>3.5</v>
      </c>
      <c r="E72">
        <v>24</v>
      </c>
      <c r="F72">
        <v>5</v>
      </c>
      <c r="G72">
        <v>1</v>
      </c>
      <c r="H72">
        <v>2</v>
      </c>
      <c r="I72">
        <v>0</v>
      </c>
      <c r="J72">
        <v>1.4</v>
      </c>
      <c r="K72">
        <v>77</v>
      </c>
      <c r="L72">
        <v>0.6</v>
      </c>
      <c r="M72">
        <v>6.54</v>
      </c>
      <c r="N72">
        <f t="shared" si="1"/>
        <v>3</v>
      </c>
    </row>
    <row r="73" spans="1:14" x14ac:dyDescent="0.25">
      <c r="A73" t="s">
        <v>217</v>
      </c>
      <c r="B73" t="s">
        <v>1117</v>
      </c>
      <c r="C73">
        <v>2.5</v>
      </c>
      <c r="D73">
        <v>3</v>
      </c>
      <c r="E73">
        <v>20</v>
      </c>
      <c r="F73">
        <v>1</v>
      </c>
      <c r="G73">
        <v>0</v>
      </c>
      <c r="H73">
        <v>1</v>
      </c>
      <c r="I73">
        <v>0</v>
      </c>
      <c r="J73">
        <v>1.4</v>
      </c>
      <c r="K73">
        <v>70.7</v>
      </c>
      <c r="L73">
        <v>0.1</v>
      </c>
      <c r="M73">
        <v>6.3</v>
      </c>
      <c r="N73">
        <f t="shared" si="1"/>
        <v>3</v>
      </c>
    </row>
    <row r="74" spans="1:14" x14ac:dyDescent="0.25">
      <c r="A74" t="s">
        <v>218</v>
      </c>
      <c r="B74" t="s">
        <v>1117</v>
      </c>
      <c r="C74">
        <v>2.5</v>
      </c>
      <c r="D74">
        <v>2.5</v>
      </c>
      <c r="E74">
        <v>20</v>
      </c>
      <c r="F74">
        <v>2</v>
      </c>
      <c r="G74">
        <v>0</v>
      </c>
      <c r="H74">
        <v>1</v>
      </c>
      <c r="I74">
        <v>0</v>
      </c>
      <c r="J74">
        <v>0.6</v>
      </c>
      <c r="K74">
        <v>76.7</v>
      </c>
      <c r="L74">
        <v>0.3</v>
      </c>
      <c r="M74">
        <v>6.26</v>
      </c>
      <c r="N74">
        <f t="shared" si="1"/>
        <v>3</v>
      </c>
    </row>
    <row r="75" spans="1:14" x14ac:dyDescent="0.25">
      <c r="A75" t="s">
        <v>219</v>
      </c>
      <c r="B75" t="s">
        <v>1117</v>
      </c>
      <c r="C75">
        <v>2</v>
      </c>
      <c r="D75">
        <v>4.5</v>
      </c>
      <c r="E75">
        <v>34</v>
      </c>
      <c r="F75">
        <v>5</v>
      </c>
      <c r="G75">
        <v>2</v>
      </c>
      <c r="H75">
        <v>1</v>
      </c>
      <c r="I75">
        <v>0</v>
      </c>
      <c r="J75">
        <v>2.1</v>
      </c>
      <c r="K75">
        <v>65</v>
      </c>
      <c r="L75">
        <v>3.4</v>
      </c>
      <c r="M75">
        <v>6.78</v>
      </c>
      <c r="N75">
        <f t="shared" si="1"/>
        <v>3</v>
      </c>
    </row>
    <row r="76" spans="1:14" x14ac:dyDescent="0.25">
      <c r="A76" t="s">
        <v>222</v>
      </c>
      <c r="B76" t="s">
        <v>1117</v>
      </c>
      <c r="C76">
        <v>2</v>
      </c>
      <c r="D76">
        <v>15</v>
      </c>
      <c r="E76">
        <v>33</v>
      </c>
      <c r="F76">
        <v>3</v>
      </c>
      <c r="G76">
        <v>1</v>
      </c>
      <c r="H76">
        <v>0</v>
      </c>
      <c r="I76">
        <v>0</v>
      </c>
      <c r="J76">
        <v>1.1000000000000001</v>
      </c>
      <c r="K76">
        <v>64.400000000000006</v>
      </c>
      <c r="L76">
        <v>2.8</v>
      </c>
      <c r="M76">
        <v>6.57</v>
      </c>
      <c r="N76">
        <f t="shared" si="1"/>
        <v>3</v>
      </c>
    </row>
    <row r="77" spans="1:14" x14ac:dyDescent="0.25">
      <c r="A77" t="s">
        <v>223</v>
      </c>
      <c r="B77" t="s">
        <v>1117</v>
      </c>
      <c r="C77">
        <v>2</v>
      </c>
      <c r="D77">
        <v>2</v>
      </c>
      <c r="E77">
        <v>26</v>
      </c>
      <c r="F77">
        <v>3</v>
      </c>
      <c r="G77">
        <v>1</v>
      </c>
      <c r="H77">
        <v>2</v>
      </c>
      <c r="I77">
        <v>0</v>
      </c>
      <c r="J77">
        <v>0.7</v>
      </c>
      <c r="K77">
        <v>63</v>
      </c>
      <c r="L77">
        <v>2</v>
      </c>
      <c r="M77">
        <v>6.29</v>
      </c>
      <c r="N77">
        <f t="shared" si="1"/>
        <v>3</v>
      </c>
    </row>
    <row r="78" spans="1:14" x14ac:dyDescent="0.25">
      <c r="A78" t="s">
        <v>225</v>
      </c>
      <c r="B78" t="s">
        <v>1117</v>
      </c>
      <c r="C78">
        <v>2</v>
      </c>
      <c r="D78">
        <v>4</v>
      </c>
      <c r="E78">
        <v>26</v>
      </c>
      <c r="F78">
        <v>1</v>
      </c>
      <c r="G78">
        <v>1</v>
      </c>
      <c r="H78">
        <v>1</v>
      </c>
      <c r="I78">
        <v>1</v>
      </c>
      <c r="J78">
        <v>1.2</v>
      </c>
      <c r="K78">
        <v>72.5</v>
      </c>
      <c r="L78">
        <v>0.8</v>
      </c>
      <c r="M78">
        <v>6.13</v>
      </c>
      <c r="N78">
        <f t="shared" si="1"/>
        <v>3</v>
      </c>
    </row>
    <row r="79" spans="1:14" x14ac:dyDescent="0.25">
      <c r="A79" t="s">
        <v>226</v>
      </c>
      <c r="B79" t="s">
        <v>1117</v>
      </c>
      <c r="C79">
        <v>2</v>
      </c>
      <c r="D79">
        <v>2</v>
      </c>
      <c r="E79">
        <v>25</v>
      </c>
      <c r="F79">
        <v>1</v>
      </c>
      <c r="G79">
        <v>0</v>
      </c>
      <c r="H79">
        <v>4</v>
      </c>
      <c r="I79">
        <v>0</v>
      </c>
      <c r="J79">
        <v>0.9</v>
      </c>
      <c r="K79">
        <v>63.3</v>
      </c>
      <c r="L79">
        <v>1.4</v>
      </c>
      <c r="M79">
        <v>6.42</v>
      </c>
      <c r="N79">
        <f t="shared" si="1"/>
        <v>3</v>
      </c>
    </row>
    <row r="80" spans="1:14" x14ac:dyDescent="0.25">
      <c r="A80" t="s">
        <v>227</v>
      </c>
      <c r="B80" t="s">
        <v>1117</v>
      </c>
      <c r="C80">
        <v>2</v>
      </c>
      <c r="D80">
        <v>2.2000000000000002</v>
      </c>
      <c r="E80">
        <v>26</v>
      </c>
      <c r="F80">
        <v>0</v>
      </c>
      <c r="G80">
        <v>2</v>
      </c>
      <c r="H80">
        <v>2</v>
      </c>
      <c r="I80">
        <v>2</v>
      </c>
      <c r="J80">
        <v>1.7</v>
      </c>
      <c r="K80">
        <v>65.900000000000006</v>
      </c>
      <c r="L80">
        <v>4.8</v>
      </c>
      <c r="M80">
        <v>6.95</v>
      </c>
      <c r="N80">
        <f t="shared" si="1"/>
        <v>3</v>
      </c>
    </row>
    <row r="81" spans="1:14" x14ac:dyDescent="0.25">
      <c r="A81" t="s">
        <v>229</v>
      </c>
      <c r="B81" t="s">
        <v>1117</v>
      </c>
      <c r="C81">
        <v>2</v>
      </c>
      <c r="D81">
        <v>2.5</v>
      </c>
      <c r="E81">
        <v>25</v>
      </c>
      <c r="F81">
        <v>3</v>
      </c>
      <c r="G81">
        <v>2</v>
      </c>
      <c r="H81">
        <v>4</v>
      </c>
      <c r="I81">
        <v>0</v>
      </c>
      <c r="J81">
        <v>1.4</v>
      </c>
      <c r="K81">
        <v>68.099999999999994</v>
      </c>
      <c r="L81">
        <v>3.7</v>
      </c>
      <c r="M81">
        <v>6.81</v>
      </c>
      <c r="N81">
        <f t="shared" si="1"/>
        <v>3</v>
      </c>
    </row>
    <row r="82" spans="1:14" x14ac:dyDescent="0.25">
      <c r="A82" t="s">
        <v>230</v>
      </c>
      <c r="B82" t="s">
        <v>1117</v>
      </c>
      <c r="C82">
        <v>2</v>
      </c>
      <c r="D82">
        <v>2</v>
      </c>
      <c r="E82">
        <v>21</v>
      </c>
      <c r="F82">
        <v>0</v>
      </c>
      <c r="G82">
        <v>0</v>
      </c>
      <c r="H82">
        <v>2</v>
      </c>
      <c r="I82">
        <v>0</v>
      </c>
      <c r="J82">
        <v>0.2</v>
      </c>
      <c r="K82">
        <v>64.3</v>
      </c>
      <c r="L82">
        <v>0.8</v>
      </c>
      <c r="M82">
        <v>5.95</v>
      </c>
      <c r="N82">
        <f t="shared" si="1"/>
        <v>3</v>
      </c>
    </row>
    <row r="83" spans="1:14" x14ac:dyDescent="0.25">
      <c r="A83" t="s">
        <v>231</v>
      </c>
      <c r="B83" t="s">
        <v>1117</v>
      </c>
      <c r="C83">
        <v>1.75</v>
      </c>
      <c r="D83">
        <v>2.5</v>
      </c>
      <c r="E83">
        <v>22</v>
      </c>
      <c r="F83">
        <v>0</v>
      </c>
      <c r="G83">
        <v>1</v>
      </c>
      <c r="H83">
        <v>0</v>
      </c>
      <c r="I83">
        <v>0</v>
      </c>
      <c r="J83">
        <v>0.5</v>
      </c>
      <c r="K83">
        <v>72.7</v>
      </c>
      <c r="L83">
        <v>0.3</v>
      </c>
      <c r="M83">
        <v>6.21</v>
      </c>
      <c r="N83">
        <f t="shared" si="1"/>
        <v>3</v>
      </c>
    </row>
    <row r="84" spans="1:14" x14ac:dyDescent="0.25">
      <c r="A84" t="s">
        <v>233</v>
      </c>
      <c r="B84" t="s">
        <v>1117</v>
      </c>
      <c r="C84">
        <v>1.5</v>
      </c>
      <c r="D84">
        <v>7</v>
      </c>
      <c r="E84">
        <v>29</v>
      </c>
      <c r="F84">
        <v>8</v>
      </c>
      <c r="G84">
        <v>1</v>
      </c>
      <c r="H84">
        <v>2</v>
      </c>
      <c r="I84">
        <v>0</v>
      </c>
      <c r="J84">
        <v>0.9</v>
      </c>
      <c r="K84">
        <v>71.599999999999994</v>
      </c>
      <c r="L84">
        <v>1.1000000000000001</v>
      </c>
      <c r="M84">
        <v>6.76</v>
      </c>
      <c r="N84">
        <f t="shared" si="1"/>
        <v>3</v>
      </c>
    </row>
    <row r="85" spans="1:14" x14ac:dyDescent="0.25">
      <c r="A85" t="s">
        <v>235</v>
      </c>
      <c r="B85" t="s">
        <v>1117</v>
      </c>
      <c r="C85">
        <v>1.5</v>
      </c>
      <c r="D85">
        <v>1.5</v>
      </c>
      <c r="E85">
        <v>26</v>
      </c>
      <c r="F85">
        <v>1</v>
      </c>
      <c r="G85">
        <v>2</v>
      </c>
      <c r="H85">
        <v>0</v>
      </c>
      <c r="I85">
        <v>0</v>
      </c>
      <c r="J85">
        <v>0.7</v>
      </c>
      <c r="K85">
        <v>80.900000000000006</v>
      </c>
      <c r="L85">
        <v>0.8</v>
      </c>
      <c r="M85">
        <v>6.57</v>
      </c>
      <c r="N85">
        <f t="shared" si="1"/>
        <v>3</v>
      </c>
    </row>
    <row r="86" spans="1:14" x14ac:dyDescent="0.25">
      <c r="A86" t="s">
        <v>237</v>
      </c>
      <c r="B86" t="s">
        <v>1117</v>
      </c>
      <c r="C86">
        <v>1.5</v>
      </c>
      <c r="D86">
        <v>6.5</v>
      </c>
      <c r="E86">
        <v>29</v>
      </c>
      <c r="F86">
        <v>3</v>
      </c>
      <c r="G86">
        <v>3</v>
      </c>
      <c r="H86">
        <v>3</v>
      </c>
      <c r="I86">
        <v>0</v>
      </c>
      <c r="J86">
        <v>1.2</v>
      </c>
      <c r="K86">
        <v>60.1</v>
      </c>
      <c r="L86">
        <v>1.2</v>
      </c>
      <c r="M86">
        <v>6.45</v>
      </c>
      <c r="N86">
        <f t="shared" si="1"/>
        <v>3</v>
      </c>
    </row>
    <row r="87" spans="1:14" x14ac:dyDescent="0.25">
      <c r="A87" t="s">
        <v>239</v>
      </c>
      <c r="B87" t="s">
        <v>1117</v>
      </c>
      <c r="C87">
        <v>1.5</v>
      </c>
      <c r="D87">
        <v>2.5</v>
      </c>
      <c r="E87">
        <v>25</v>
      </c>
      <c r="F87">
        <v>0</v>
      </c>
      <c r="G87">
        <v>0</v>
      </c>
      <c r="H87">
        <v>0</v>
      </c>
      <c r="I87">
        <v>0</v>
      </c>
      <c r="J87">
        <v>0.2</v>
      </c>
      <c r="K87">
        <v>66.7</v>
      </c>
      <c r="L87">
        <v>0.4</v>
      </c>
      <c r="M87">
        <v>6.4</v>
      </c>
      <c r="N87">
        <f t="shared" si="1"/>
        <v>3</v>
      </c>
    </row>
    <row r="88" spans="1:14" x14ac:dyDescent="0.25">
      <c r="A88" t="s">
        <v>240</v>
      </c>
      <c r="B88" t="s">
        <v>1117</v>
      </c>
      <c r="C88">
        <v>1.5</v>
      </c>
      <c r="D88">
        <v>1.8</v>
      </c>
      <c r="E88">
        <v>22</v>
      </c>
      <c r="F88">
        <v>5</v>
      </c>
      <c r="G88">
        <v>0</v>
      </c>
      <c r="H88">
        <v>0</v>
      </c>
      <c r="I88">
        <v>0</v>
      </c>
      <c r="J88">
        <v>1.7</v>
      </c>
      <c r="K88">
        <v>62.2</v>
      </c>
      <c r="L88">
        <v>1.4</v>
      </c>
      <c r="M88">
        <v>6.64</v>
      </c>
      <c r="N88">
        <f t="shared" si="1"/>
        <v>3</v>
      </c>
    </row>
    <row r="89" spans="1:14" x14ac:dyDescent="0.25">
      <c r="A89" t="s">
        <v>242</v>
      </c>
      <c r="B89" t="s">
        <v>1117</v>
      </c>
      <c r="C89">
        <v>1.5</v>
      </c>
      <c r="D89">
        <v>4.5</v>
      </c>
      <c r="E89">
        <v>23</v>
      </c>
      <c r="F89">
        <v>2</v>
      </c>
      <c r="G89">
        <v>2</v>
      </c>
      <c r="H89">
        <v>10</v>
      </c>
      <c r="I89">
        <v>0</v>
      </c>
      <c r="J89">
        <v>1.8</v>
      </c>
      <c r="K89">
        <v>52.4</v>
      </c>
      <c r="L89">
        <v>1.4</v>
      </c>
      <c r="M89">
        <v>6.61</v>
      </c>
      <c r="N89">
        <f t="shared" si="1"/>
        <v>3</v>
      </c>
    </row>
    <row r="90" spans="1:14" x14ac:dyDescent="0.25">
      <c r="A90" t="s">
        <v>243</v>
      </c>
      <c r="B90" t="s">
        <v>1117</v>
      </c>
      <c r="C90">
        <v>1.5</v>
      </c>
      <c r="D90">
        <v>1.5</v>
      </c>
      <c r="E90">
        <v>20</v>
      </c>
      <c r="F90">
        <v>0</v>
      </c>
      <c r="G90">
        <v>1</v>
      </c>
      <c r="H90">
        <v>0</v>
      </c>
      <c r="I90">
        <v>0</v>
      </c>
      <c r="J90">
        <v>0.6</v>
      </c>
      <c r="K90">
        <v>69.099999999999994</v>
      </c>
      <c r="L90">
        <v>0.3</v>
      </c>
      <c r="M90">
        <v>6.21</v>
      </c>
      <c r="N90">
        <f t="shared" si="1"/>
        <v>3</v>
      </c>
    </row>
    <row r="91" spans="1:14" x14ac:dyDescent="0.25">
      <c r="A91" t="s">
        <v>244</v>
      </c>
      <c r="B91" t="s">
        <v>1117</v>
      </c>
      <c r="C91">
        <v>1.25</v>
      </c>
      <c r="D91">
        <v>1.5</v>
      </c>
      <c r="E91">
        <v>24</v>
      </c>
      <c r="F91">
        <v>0</v>
      </c>
      <c r="G91">
        <v>0</v>
      </c>
      <c r="H91">
        <v>0</v>
      </c>
      <c r="I91">
        <v>0</v>
      </c>
      <c r="J91">
        <v>0.5</v>
      </c>
      <c r="K91">
        <v>71.400000000000006</v>
      </c>
      <c r="L91">
        <v>0</v>
      </c>
      <c r="M91">
        <v>6.03</v>
      </c>
      <c r="N91">
        <f t="shared" si="1"/>
        <v>3</v>
      </c>
    </row>
    <row r="92" spans="1:14" x14ac:dyDescent="0.25">
      <c r="A92" t="s">
        <v>247</v>
      </c>
      <c r="B92" t="s">
        <v>1117</v>
      </c>
      <c r="C92">
        <v>1</v>
      </c>
      <c r="D92">
        <v>12.5</v>
      </c>
      <c r="E92">
        <v>38</v>
      </c>
      <c r="F92">
        <v>1</v>
      </c>
      <c r="G92">
        <v>1</v>
      </c>
      <c r="H92">
        <v>1</v>
      </c>
      <c r="I92">
        <v>0</v>
      </c>
      <c r="J92">
        <v>1.1000000000000001</v>
      </c>
      <c r="K92">
        <v>65.599999999999994</v>
      </c>
      <c r="L92">
        <v>1.6</v>
      </c>
      <c r="M92">
        <v>6.51</v>
      </c>
      <c r="N92">
        <f t="shared" si="1"/>
        <v>3</v>
      </c>
    </row>
    <row r="93" spans="1:14" x14ac:dyDescent="0.25">
      <c r="A93" t="s">
        <v>249</v>
      </c>
      <c r="B93" t="s">
        <v>1117</v>
      </c>
      <c r="C93">
        <v>1</v>
      </c>
      <c r="D93">
        <v>1</v>
      </c>
      <c r="E93">
        <v>26</v>
      </c>
      <c r="F93">
        <v>0</v>
      </c>
      <c r="G93">
        <v>1</v>
      </c>
      <c r="H93">
        <v>0</v>
      </c>
      <c r="I93">
        <v>0</v>
      </c>
      <c r="J93">
        <v>1.6</v>
      </c>
      <c r="K93">
        <v>67.8</v>
      </c>
      <c r="L93">
        <v>0.7</v>
      </c>
      <c r="M93">
        <v>6.34</v>
      </c>
      <c r="N93">
        <f t="shared" si="1"/>
        <v>3</v>
      </c>
    </row>
    <row r="94" spans="1:14" x14ac:dyDescent="0.25">
      <c r="A94" t="s">
        <v>251</v>
      </c>
      <c r="B94" t="s">
        <v>1117</v>
      </c>
      <c r="C94">
        <v>1</v>
      </c>
      <c r="D94">
        <v>1.5</v>
      </c>
      <c r="E94">
        <v>30</v>
      </c>
      <c r="F94">
        <v>1</v>
      </c>
      <c r="G94">
        <v>0</v>
      </c>
      <c r="H94">
        <v>0</v>
      </c>
      <c r="I94">
        <v>0</v>
      </c>
      <c r="J94">
        <v>1.4</v>
      </c>
      <c r="K94">
        <v>65.5</v>
      </c>
      <c r="L94">
        <v>2.4</v>
      </c>
      <c r="M94">
        <v>6.46</v>
      </c>
      <c r="N94">
        <f t="shared" si="1"/>
        <v>3</v>
      </c>
    </row>
    <row r="95" spans="1:14" x14ac:dyDescent="0.25">
      <c r="A95" t="s">
        <v>252</v>
      </c>
      <c r="B95" t="s">
        <v>1117</v>
      </c>
      <c r="C95">
        <v>1</v>
      </c>
      <c r="D95">
        <v>2.5</v>
      </c>
      <c r="E95">
        <v>28</v>
      </c>
      <c r="F95">
        <v>1</v>
      </c>
      <c r="G95">
        <v>0</v>
      </c>
      <c r="H95">
        <v>3</v>
      </c>
      <c r="I95">
        <v>0</v>
      </c>
      <c r="J95">
        <v>0.7</v>
      </c>
      <c r="K95">
        <v>54.9</v>
      </c>
      <c r="L95">
        <v>2.8</v>
      </c>
      <c r="M95">
        <v>6.38</v>
      </c>
      <c r="N95">
        <f t="shared" si="1"/>
        <v>3</v>
      </c>
    </row>
    <row r="96" spans="1:14" x14ac:dyDescent="0.25">
      <c r="A96" t="s">
        <v>253</v>
      </c>
      <c r="B96" t="s">
        <v>1117</v>
      </c>
      <c r="C96">
        <v>1</v>
      </c>
      <c r="D96">
        <v>2</v>
      </c>
      <c r="E96">
        <v>23</v>
      </c>
      <c r="F96">
        <v>0</v>
      </c>
      <c r="G96">
        <v>1</v>
      </c>
      <c r="H96">
        <v>0</v>
      </c>
      <c r="I96">
        <v>0</v>
      </c>
      <c r="J96">
        <v>0</v>
      </c>
      <c r="K96">
        <v>54.5</v>
      </c>
      <c r="L96">
        <v>1</v>
      </c>
      <c r="M96">
        <v>6.17</v>
      </c>
      <c r="N96">
        <f t="shared" si="1"/>
        <v>3</v>
      </c>
    </row>
    <row r="97" spans="1:14" x14ac:dyDescent="0.25">
      <c r="A97" t="s">
        <v>254</v>
      </c>
      <c r="B97" t="s">
        <v>1117</v>
      </c>
      <c r="C97">
        <v>1</v>
      </c>
      <c r="D97">
        <v>1</v>
      </c>
      <c r="E97">
        <v>23</v>
      </c>
      <c r="F97">
        <v>4</v>
      </c>
      <c r="G97">
        <v>0</v>
      </c>
      <c r="H97">
        <v>0</v>
      </c>
      <c r="I97">
        <v>1</v>
      </c>
      <c r="J97">
        <v>1.5</v>
      </c>
      <c r="K97">
        <v>62.4</v>
      </c>
      <c r="L97">
        <v>3</v>
      </c>
      <c r="M97">
        <v>6.38</v>
      </c>
      <c r="N97">
        <f t="shared" si="1"/>
        <v>3</v>
      </c>
    </row>
    <row r="98" spans="1:14" x14ac:dyDescent="0.25">
      <c r="A98" t="s">
        <v>255</v>
      </c>
      <c r="B98" t="s">
        <v>1117</v>
      </c>
      <c r="C98">
        <v>1</v>
      </c>
      <c r="D98">
        <v>1</v>
      </c>
      <c r="E98">
        <v>18</v>
      </c>
      <c r="F98">
        <v>0</v>
      </c>
      <c r="G98">
        <v>0</v>
      </c>
      <c r="H98">
        <v>1</v>
      </c>
      <c r="I98">
        <v>0</v>
      </c>
      <c r="J98">
        <v>1</v>
      </c>
      <c r="K98">
        <v>72.7</v>
      </c>
      <c r="L98">
        <v>1</v>
      </c>
      <c r="M98">
        <v>6.26</v>
      </c>
      <c r="N98">
        <f t="shared" si="1"/>
        <v>3</v>
      </c>
    </row>
    <row r="99" spans="1:14" x14ac:dyDescent="0.25">
      <c r="A99" t="s">
        <v>15</v>
      </c>
      <c r="B99" t="s">
        <v>1118</v>
      </c>
      <c r="C99">
        <v>40</v>
      </c>
      <c r="D99">
        <v>40</v>
      </c>
      <c r="E99">
        <v>26</v>
      </c>
      <c r="F99">
        <v>6</v>
      </c>
      <c r="G99">
        <v>5</v>
      </c>
      <c r="H99">
        <v>4</v>
      </c>
      <c r="I99">
        <v>0</v>
      </c>
      <c r="J99">
        <v>1.3</v>
      </c>
      <c r="K99">
        <v>90.2</v>
      </c>
      <c r="L99">
        <v>1.7</v>
      </c>
      <c r="M99">
        <v>8.2799999999999994</v>
      </c>
      <c r="N99">
        <f t="shared" si="1"/>
        <v>2</v>
      </c>
    </row>
    <row r="100" spans="1:14" x14ac:dyDescent="0.25">
      <c r="A100" t="s">
        <v>19</v>
      </c>
      <c r="B100" t="s">
        <v>1118</v>
      </c>
      <c r="C100">
        <v>37</v>
      </c>
      <c r="D100">
        <v>45</v>
      </c>
      <c r="E100">
        <v>29</v>
      </c>
      <c r="F100">
        <v>3</v>
      </c>
      <c r="G100">
        <v>2</v>
      </c>
      <c r="H100">
        <v>7</v>
      </c>
      <c r="I100">
        <v>0</v>
      </c>
      <c r="J100">
        <v>1.4</v>
      </c>
      <c r="K100">
        <v>87.9</v>
      </c>
      <c r="L100">
        <v>2.1</v>
      </c>
      <c r="M100">
        <v>7.22</v>
      </c>
      <c r="N100">
        <f t="shared" si="1"/>
        <v>2</v>
      </c>
    </row>
    <row r="101" spans="1:14" x14ac:dyDescent="0.25">
      <c r="A101" t="s">
        <v>23</v>
      </c>
      <c r="B101" t="s">
        <v>1118</v>
      </c>
      <c r="C101">
        <v>30</v>
      </c>
      <c r="D101">
        <v>30</v>
      </c>
      <c r="E101">
        <v>19</v>
      </c>
      <c r="F101">
        <v>0</v>
      </c>
      <c r="G101">
        <v>0</v>
      </c>
      <c r="H101">
        <v>3</v>
      </c>
      <c r="I101">
        <v>0</v>
      </c>
      <c r="J101">
        <v>0.7</v>
      </c>
      <c r="K101">
        <v>88</v>
      </c>
      <c r="L101">
        <v>0.4</v>
      </c>
      <c r="M101">
        <v>6.43</v>
      </c>
      <c r="N101">
        <f t="shared" si="1"/>
        <v>2</v>
      </c>
    </row>
    <row r="102" spans="1:14" x14ac:dyDescent="0.25">
      <c r="A102" t="s">
        <v>29</v>
      </c>
      <c r="B102" t="s">
        <v>1118</v>
      </c>
      <c r="C102">
        <v>25</v>
      </c>
      <c r="D102">
        <v>25</v>
      </c>
      <c r="E102">
        <v>22</v>
      </c>
      <c r="F102">
        <v>5</v>
      </c>
      <c r="G102">
        <v>1</v>
      </c>
      <c r="H102">
        <v>1</v>
      </c>
      <c r="I102">
        <v>0</v>
      </c>
      <c r="J102">
        <v>1.1000000000000001</v>
      </c>
      <c r="K102">
        <v>89.8</v>
      </c>
      <c r="L102">
        <v>0.9</v>
      </c>
      <c r="M102">
        <v>6.96</v>
      </c>
      <c r="N102">
        <f t="shared" si="1"/>
        <v>2</v>
      </c>
    </row>
    <row r="103" spans="1:14" x14ac:dyDescent="0.25">
      <c r="A103" t="s">
        <v>32</v>
      </c>
      <c r="B103" t="s">
        <v>1118</v>
      </c>
      <c r="C103">
        <v>23</v>
      </c>
      <c r="D103">
        <v>23</v>
      </c>
      <c r="E103">
        <v>21</v>
      </c>
      <c r="F103">
        <v>0</v>
      </c>
      <c r="G103">
        <v>0</v>
      </c>
      <c r="H103">
        <v>2</v>
      </c>
      <c r="I103">
        <v>0</v>
      </c>
      <c r="J103">
        <v>0.2</v>
      </c>
      <c r="K103">
        <v>89.5</v>
      </c>
      <c r="L103">
        <v>1.8</v>
      </c>
      <c r="M103">
        <v>7.07</v>
      </c>
      <c r="N103">
        <f t="shared" si="1"/>
        <v>2</v>
      </c>
    </row>
    <row r="104" spans="1:14" x14ac:dyDescent="0.25">
      <c r="A104" t="s">
        <v>36</v>
      </c>
      <c r="B104" t="s">
        <v>1118</v>
      </c>
      <c r="C104">
        <v>22</v>
      </c>
      <c r="D104">
        <v>22</v>
      </c>
      <c r="E104">
        <v>27</v>
      </c>
      <c r="F104">
        <v>2</v>
      </c>
      <c r="G104">
        <v>6</v>
      </c>
      <c r="H104">
        <v>4</v>
      </c>
      <c r="I104">
        <v>0</v>
      </c>
      <c r="J104">
        <v>2.2000000000000002</v>
      </c>
      <c r="K104">
        <v>72.3</v>
      </c>
      <c r="L104">
        <v>0.4</v>
      </c>
      <c r="M104">
        <v>6.93</v>
      </c>
      <c r="N104">
        <f t="shared" si="1"/>
        <v>2</v>
      </c>
    </row>
    <row r="105" spans="1:14" x14ac:dyDescent="0.25">
      <c r="A105" t="s">
        <v>39</v>
      </c>
      <c r="B105" t="s">
        <v>1118</v>
      </c>
      <c r="C105">
        <v>22</v>
      </c>
      <c r="D105">
        <v>22</v>
      </c>
      <c r="E105">
        <v>22</v>
      </c>
      <c r="F105">
        <v>8</v>
      </c>
      <c r="G105">
        <v>7</v>
      </c>
      <c r="H105">
        <v>8</v>
      </c>
      <c r="I105">
        <v>0</v>
      </c>
      <c r="J105">
        <v>1.4</v>
      </c>
      <c r="K105">
        <v>81.5</v>
      </c>
      <c r="L105">
        <v>0.5</v>
      </c>
      <c r="M105">
        <v>7.57</v>
      </c>
      <c r="N105">
        <f t="shared" si="1"/>
        <v>2</v>
      </c>
    </row>
    <row r="106" spans="1:14" x14ac:dyDescent="0.25">
      <c r="A106" t="s">
        <v>40</v>
      </c>
      <c r="B106" t="s">
        <v>1118</v>
      </c>
      <c r="C106">
        <v>20</v>
      </c>
      <c r="D106">
        <v>55</v>
      </c>
      <c r="E106">
        <v>24</v>
      </c>
      <c r="F106">
        <v>1</v>
      </c>
      <c r="G106">
        <v>1</v>
      </c>
      <c r="H106">
        <v>1</v>
      </c>
      <c r="I106">
        <v>0</v>
      </c>
      <c r="J106">
        <v>0.5</v>
      </c>
      <c r="K106">
        <v>82.5</v>
      </c>
      <c r="L106">
        <v>0.2</v>
      </c>
      <c r="M106">
        <v>6.7</v>
      </c>
      <c r="N106">
        <f t="shared" si="1"/>
        <v>2</v>
      </c>
    </row>
    <row r="107" spans="1:14" x14ac:dyDescent="0.25">
      <c r="A107" t="s">
        <v>43</v>
      </c>
      <c r="B107" t="s">
        <v>1118</v>
      </c>
      <c r="C107">
        <v>20</v>
      </c>
      <c r="D107">
        <v>20</v>
      </c>
      <c r="E107">
        <v>23</v>
      </c>
      <c r="F107">
        <v>6</v>
      </c>
      <c r="G107">
        <v>5</v>
      </c>
      <c r="H107">
        <v>1</v>
      </c>
      <c r="I107">
        <v>0</v>
      </c>
      <c r="J107">
        <v>3.1</v>
      </c>
      <c r="K107">
        <v>77.599999999999994</v>
      </c>
      <c r="L107">
        <v>1.7</v>
      </c>
      <c r="M107">
        <v>7.49</v>
      </c>
      <c r="N107">
        <f t="shared" si="1"/>
        <v>2</v>
      </c>
    </row>
    <row r="108" spans="1:14" x14ac:dyDescent="0.25">
      <c r="A108" t="s">
        <v>44</v>
      </c>
      <c r="B108" t="s">
        <v>1118</v>
      </c>
      <c r="C108">
        <v>20</v>
      </c>
      <c r="D108">
        <v>20</v>
      </c>
      <c r="E108">
        <v>22</v>
      </c>
      <c r="F108">
        <v>5</v>
      </c>
      <c r="G108">
        <v>2</v>
      </c>
      <c r="H108">
        <v>2</v>
      </c>
      <c r="I108">
        <v>0</v>
      </c>
      <c r="J108">
        <v>1.7</v>
      </c>
      <c r="K108">
        <v>78.5</v>
      </c>
      <c r="L108">
        <v>1.6</v>
      </c>
      <c r="M108">
        <v>7.23</v>
      </c>
      <c r="N108">
        <f t="shared" si="1"/>
        <v>2</v>
      </c>
    </row>
    <row r="109" spans="1:14" x14ac:dyDescent="0.25">
      <c r="A109" t="s">
        <v>47</v>
      </c>
      <c r="B109" t="s">
        <v>1118</v>
      </c>
      <c r="C109">
        <v>20</v>
      </c>
      <c r="D109">
        <v>20</v>
      </c>
      <c r="E109">
        <v>21</v>
      </c>
      <c r="F109">
        <v>3</v>
      </c>
      <c r="G109">
        <v>7</v>
      </c>
      <c r="H109">
        <v>0</v>
      </c>
      <c r="I109">
        <v>0</v>
      </c>
      <c r="J109">
        <v>1.4</v>
      </c>
      <c r="K109">
        <v>77.400000000000006</v>
      </c>
      <c r="L109">
        <v>0.7</v>
      </c>
      <c r="M109">
        <v>6.89</v>
      </c>
      <c r="N109">
        <f t="shared" si="1"/>
        <v>2</v>
      </c>
    </row>
    <row r="110" spans="1:14" x14ac:dyDescent="0.25">
      <c r="A110" t="s">
        <v>57</v>
      </c>
      <c r="B110" t="s">
        <v>1118</v>
      </c>
      <c r="C110">
        <v>18</v>
      </c>
      <c r="D110">
        <v>18</v>
      </c>
      <c r="E110">
        <v>22</v>
      </c>
      <c r="F110">
        <v>5</v>
      </c>
      <c r="G110">
        <v>5</v>
      </c>
      <c r="H110">
        <v>12</v>
      </c>
      <c r="I110">
        <v>0</v>
      </c>
      <c r="J110">
        <v>1.3</v>
      </c>
      <c r="K110">
        <v>81.3</v>
      </c>
      <c r="L110">
        <v>1.4</v>
      </c>
      <c r="M110">
        <v>6.95</v>
      </c>
      <c r="N110">
        <f t="shared" si="1"/>
        <v>2</v>
      </c>
    </row>
    <row r="111" spans="1:14" x14ac:dyDescent="0.25">
      <c r="A111" t="s">
        <v>64</v>
      </c>
      <c r="B111" t="s">
        <v>1118</v>
      </c>
      <c r="C111">
        <v>16</v>
      </c>
      <c r="D111">
        <v>16</v>
      </c>
      <c r="E111">
        <v>21</v>
      </c>
      <c r="F111">
        <v>1</v>
      </c>
      <c r="G111">
        <v>1</v>
      </c>
      <c r="H111">
        <v>4</v>
      </c>
      <c r="I111">
        <v>0</v>
      </c>
      <c r="J111">
        <v>1.1000000000000001</v>
      </c>
      <c r="K111">
        <v>85</v>
      </c>
      <c r="L111">
        <v>0.3</v>
      </c>
      <c r="M111">
        <v>6.54</v>
      </c>
      <c r="N111">
        <f t="shared" si="1"/>
        <v>2</v>
      </c>
    </row>
    <row r="112" spans="1:14" x14ac:dyDescent="0.25">
      <c r="A112" t="s">
        <v>67</v>
      </c>
      <c r="B112" t="s">
        <v>1118</v>
      </c>
      <c r="C112">
        <v>15</v>
      </c>
      <c r="D112">
        <v>15</v>
      </c>
      <c r="E112">
        <v>29</v>
      </c>
      <c r="F112">
        <v>3</v>
      </c>
      <c r="G112">
        <v>6</v>
      </c>
      <c r="H112">
        <v>5</v>
      </c>
      <c r="I112">
        <v>0</v>
      </c>
      <c r="J112">
        <v>1.1000000000000001</v>
      </c>
      <c r="K112">
        <v>84</v>
      </c>
      <c r="L112">
        <v>0.4</v>
      </c>
      <c r="M112">
        <v>7</v>
      </c>
      <c r="N112">
        <f t="shared" si="1"/>
        <v>2</v>
      </c>
    </row>
    <row r="113" spans="1:14" x14ac:dyDescent="0.25">
      <c r="A113" t="s">
        <v>69</v>
      </c>
      <c r="B113" t="s">
        <v>1118</v>
      </c>
      <c r="C113">
        <v>15</v>
      </c>
      <c r="D113">
        <v>22</v>
      </c>
      <c r="E113">
        <v>28</v>
      </c>
      <c r="F113">
        <v>0</v>
      </c>
      <c r="G113">
        <v>1</v>
      </c>
      <c r="H113">
        <v>4</v>
      </c>
      <c r="I113">
        <v>0</v>
      </c>
      <c r="J113">
        <v>0.6</v>
      </c>
      <c r="K113">
        <v>76.599999999999994</v>
      </c>
      <c r="L113">
        <v>1.7</v>
      </c>
      <c r="M113">
        <v>6.91</v>
      </c>
      <c r="N113">
        <f t="shared" si="1"/>
        <v>2</v>
      </c>
    </row>
    <row r="114" spans="1:14" x14ac:dyDescent="0.25">
      <c r="A114" t="s">
        <v>70</v>
      </c>
      <c r="B114" t="s">
        <v>1118</v>
      </c>
      <c r="C114">
        <v>15</v>
      </c>
      <c r="D114">
        <v>15</v>
      </c>
      <c r="E114">
        <v>26</v>
      </c>
      <c r="F114">
        <v>1</v>
      </c>
      <c r="G114">
        <v>2</v>
      </c>
      <c r="H114">
        <v>4</v>
      </c>
      <c r="I114">
        <v>0</v>
      </c>
      <c r="J114">
        <v>1.1000000000000001</v>
      </c>
      <c r="K114">
        <v>83.8</v>
      </c>
      <c r="L114">
        <v>0.4</v>
      </c>
      <c r="M114">
        <v>6.94</v>
      </c>
      <c r="N114">
        <f t="shared" si="1"/>
        <v>2</v>
      </c>
    </row>
    <row r="115" spans="1:14" x14ac:dyDescent="0.25">
      <c r="A115" t="s">
        <v>72</v>
      </c>
      <c r="B115" t="s">
        <v>1118</v>
      </c>
      <c r="C115">
        <v>15</v>
      </c>
      <c r="D115">
        <v>15</v>
      </c>
      <c r="E115">
        <v>23</v>
      </c>
      <c r="F115">
        <v>0</v>
      </c>
      <c r="G115">
        <v>0</v>
      </c>
      <c r="H115">
        <v>4</v>
      </c>
      <c r="I115">
        <v>0</v>
      </c>
      <c r="J115">
        <v>0.8</v>
      </c>
      <c r="K115">
        <v>78.599999999999994</v>
      </c>
      <c r="L115">
        <v>2.2999999999999998</v>
      </c>
      <c r="M115">
        <v>7.29</v>
      </c>
      <c r="N115">
        <f t="shared" si="1"/>
        <v>2</v>
      </c>
    </row>
    <row r="116" spans="1:14" x14ac:dyDescent="0.25">
      <c r="A116" t="s">
        <v>75</v>
      </c>
      <c r="B116" t="s">
        <v>1118</v>
      </c>
      <c r="C116">
        <v>15</v>
      </c>
      <c r="D116">
        <v>15</v>
      </c>
      <c r="E116">
        <v>21</v>
      </c>
      <c r="F116">
        <v>2</v>
      </c>
      <c r="G116">
        <v>6</v>
      </c>
      <c r="H116">
        <v>3</v>
      </c>
      <c r="I116">
        <v>0</v>
      </c>
      <c r="J116">
        <v>1.5</v>
      </c>
      <c r="K116">
        <v>81.400000000000006</v>
      </c>
      <c r="L116">
        <v>0.5</v>
      </c>
      <c r="M116">
        <v>7.1</v>
      </c>
      <c r="N116">
        <f t="shared" si="1"/>
        <v>2</v>
      </c>
    </row>
    <row r="117" spans="1:14" x14ac:dyDescent="0.25">
      <c r="A117" t="s">
        <v>76</v>
      </c>
      <c r="B117" t="s">
        <v>1118</v>
      </c>
      <c r="C117">
        <v>14</v>
      </c>
      <c r="D117">
        <v>22</v>
      </c>
      <c r="E117">
        <v>29</v>
      </c>
      <c r="F117">
        <v>0</v>
      </c>
      <c r="G117">
        <v>0</v>
      </c>
      <c r="H117">
        <v>6</v>
      </c>
      <c r="I117">
        <v>1</v>
      </c>
      <c r="J117">
        <v>0.7</v>
      </c>
      <c r="K117">
        <v>84.8</v>
      </c>
      <c r="L117">
        <v>1.3</v>
      </c>
      <c r="M117">
        <v>6.89</v>
      </c>
      <c r="N117">
        <f t="shared" si="1"/>
        <v>2</v>
      </c>
    </row>
    <row r="118" spans="1:14" x14ac:dyDescent="0.25">
      <c r="A118" t="s">
        <v>81</v>
      </c>
      <c r="B118" t="s">
        <v>1118</v>
      </c>
      <c r="C118">
        <v>13</v>
      </c>
      <c r="D118">
        <v>22</v>
      </c>
      <c r="E118">
        <v>28</v>
      </c>
      <c r="F118">
        <v>1</v>
      </c>
      <c r="G118">
        <v>5</v>
      </c>
      <c r="H118">
        <v>2</v>
      </c>
      <c r="I118">
        <v>0</v>
      </c>
      <c r="J118">
        <v>0.9</v>
      </c>
      <c r="K118">
        <v>84.7</v>
      </c>
      <c r="L118">
        <v>0.5</v>
      </c>
      <c r="M118">
        <v>6.78</v>
      </c>
      <c r="N118">
        <f t="shared" si="1"/>
        <v>2</v>
      </c>
    </row>
    <row r="119" spans="1:14" x14ac:dyDescent="0.25">
      <c r="A119" t="s">
        <v>82</v>
      </c>
      <c r="B119" t="s">
        <v>1118</v>
      </c>
      <c r="C119">
        <v>13</v>
      </c>
      <c r="D119">
        <v>13</v>
      </c>
      <c r="E119">
        <v>25</v>
      </c>
      <c r="F119">
        <v>6</v>
      </c>
      <c r="G119">
        <v>6</v>
      </c>
      <c r="H119">
        <v>0</v>
      </c>
      <c r="I119">
        <v>0</v>
      </c>
      <c r="J119">
        <v>1.9</v>
      </c>
      <c r="K119">
        <v>68.8</v>
      </c>
      <c r="L119">
        <v>0.2</v>
      </c>
      <c r="M119">
        <v>7</v>
      </c>
      <c r="N119">
        <f t="shared" si="1"/>
        <v>2</v>
      </c>
    </row>
    <row r="120" spans="1:14" x14ac:dyDescent="0.25">
      <c r="A120" t="s">
        <v>88</v>
      </c>
      <c r="B120" t="s">
        <v>1118</v>
      </c>
      <c r="C120">
        <v>12</v>
      </c>
      <c r="D120">
        <v>12</v>
      </c>
      <c r="E120">
        <v>26</v>
      </c>
      <c r="F120">
        <v>0</v>
      </c>
      <c r="G120">
        <v>4</v>
      </c>
      <c r="H120">
        <v>4</v>
      </c>
      <c r="I120">
        <v>1</v>
      </c>
      <c r="J120">
        <v>0.1</v>
      </c>
      <c r="K120">
        <v>84.7</v>
      </c>
      <c r="L120">
        <v>2.2999999999999998</v>
      </c>
      <c r="M120">
        <v>7.02</v>
      </c>
      <c r="N120">
        <f t="shared" si="1"/>
        <v>2</v>
      </c>
    </row>
    <row r="121" spans="1:14" x14ac:dyDescent="0.25">
      <c r="A121" t="s">
        <v>89</v>
      </c>
      <c r="B121" t="s">
        <v>1118</v>
      </c>
      <c r="C121">
        <v>12</v>
      </c>
      <c r="D121">
        <v>12</v>
      </c>
      <c r="E121">
        <v>24</v>
      </c>
      <c r="F121">
        <v>5</v>
      </c>
      <c r="G121">
        <v>4</v>
      </c>
      <c r="H121">
        <v>3</v>
      </c>
      <c r="I121">
        <v>0</v>
      </c>
      <c r="J121">
        <v>1.8</v>
      </c>
      <c r="K121">
        <v>74.5</v>
      </c>
      <c r="L121">
        <v>0.8</v>
      </c>
      <c r="M121">
        <v>7</v>
      </c>
      <c r="N121">
        <f t="shared" si="1"/>
        <v>2</v>
      </c>
    </row>
    <row r="122" spans="1:14" x14ac:dyDescent="0.25">
      <c r="A122" t="s">
        <v>91</v>
      </c>
      <c r="B122" t="s">
        <v>1118</v>
      </c>
      <c r="C122">
        <v>12</v>
      </c>
      <c r="D122">
        <v>15</v>
      </c>
      <c r="E122">
        <v>20</v>
      </c>
      <c r="F122">
        <v>0</v>
      </c>
      <c r="G122">
        <v>1</v>
      </c>
      <c r="H122">
        <v>5</v>
      </c>
      <c r="I122">
        <v>0</v>
      </c>
      <c r="J122">
        <v>1.6</v>
      </c>
      <c r="K122">
        <v>82.1</v>
      </c>
      <c r="L122">
        <v>0.4</v>
      </c>
      <c r="M122">
        <v>6.38</v>
      </c>
      <c r="N122">
        <f t="shared" si="1"/>
        <v>2</v>
      </c>
    </row>
    <row r="123" spans="1:14" x14ac:dyDescent="0.25">
      <c r="A123" t="s">
        <v>99</v>
      </c>
      <c r="B123" t="s">
        <v>1118</v>
      </c>
      <c r="C123">
        <v>10</v>
      </c>
      <c r="D123">
        <v>12</v>
      </c>
      <c r="E123">
        <v>26</v>
      </c>
      <c r="F123">
        <v>0</v>
      </c>
      <c r="G123">
        <v>0</v>
      </c>
      <c r="H123">
        <v>5</v>
      </c>
      <c r="I123">
        <v>0</v>
      </c>
      <c r="J123">
        <v>0.3</v>
      </c>
      <c r="K123">
        <v>82.7</v>
      </c>
      <c r="L123">
        <v>1.9</v>
      </c>
      <c r="M123">
        <v>7.13</v>
      </c>
      <c r="N123">
        <f t="shared" si="1"/>
        <v>2</v>
      </c>
    </row>
    <row r="124" spans="1:14" x14ac:dyDescent="0.25">
      <c r="A124" t="s">
        <v>102</v>
      </c>
      <c r="B124" t="s">
        <v>1118</v>
      </c>
      <c r="C124">
        <v>10</v>
      </c>
      <c r="D124">
        <v>12</v>
      </c>
      <c r="E124">
        <v>22</v>
      </c>
      <c r="F124">
        <v>2</v>
      </c>
      <c r="G124">
        <v>3</v>
      </c>
      <c r="H124">
        <v>9</v>
      </c>
      <c r="I124">
        <v>0</v>
      </c>
      <c r="J124">
        <v>1.5</v>
      </c>
      <c r="K124">
        <v>83.2</v>
      </c>
      <c r="L124">
        <v>0.9</v>
      </c>
      <c r="M124">
        <v>6.78</v>
      </c>
      <c r="N124">
        <f t="shared" si="1"/>
        <v>2</v>
      </c>
    </row>
    <row r="125" spans="1:14" x14ac:dyDescent="0.25">
      <c r="A125" t="s">
        <v>105</v>
      </c>
      <c r="B125" t="s">
        <v>1118</v>
      </c>
      <c r="C125">
        <v>10</v>
      </c>
      <c r="D125">
        <v>10</v>
      </c>
      <c r="E125">
        <v>21</v>
      </c>
      <c r="F125">
        <v>11</v>
      </c>
      <c r="G125">
        <v>1</v>
      </c>
      <c r="H125">
        <v>1</v>
      </c>
      <c r="I125">
        <v>0</v>
      </c>
      <c r="J125">
        <v>2.4</v>
      </c>
      <c r="K125">
        <v>76.5</v>
      </c>
      <c r="L125">
        <v>0.5</v>
      </c>
      <c r="M125">
        <v>6.99</v>
      </c>
      <c r="N125">
        <f t="shared" si="1"/>
        <v>2</v>
      </c>
    </row>
    <row r="126" spans="1:14" x14ac:dyDescent="0.25">
      <c r="A126" t="s">
        <v>107</v>
      </c>
      <c r="B126" t="s">
        <v>1118</v>
      </c>
      <c r="C126">
        <v>10</v>
      </c>
      <c r="D126">
        <v>10</v>
      </c>
      <c r="E126">
        <v>26</v>
      </c>
      <c r="F126">
        <v>2</v>
      </c>
      <c r="G126">
        <v>2</v>
      </c>
      <c r="H126">
        <v>5</v>
      </c>
      <c r="I126">
        <v>0</v>
      </c>
      <c r="J126">
        <v>1.2</v>
      </c>
      <c r="K126">
        <v>80.599999999999994</v>
      </c>
      <c r="L126">
        <v>0.8</v>
      </c>
      <c r="M126">
        <v>6.74</v>
      </c>
      <c r="N126">
        <f t="shared" si="1"/>
        <v>2</v>
      </c>
    </row>
    <row r="127" spans="1:14" x14ac:dyDescent="0.25">
      <c r="A127" t="s">
        <v>116</v>
      </c>
      <c r="B127" t="s">
        <v>1118</v>
      </c>
      <c r="C127">
        <v>9</v>
      </c>
      <c r="D127">
        <v>9</v>
      </c>
      <c r="E127">
        <v>22</v>
      </c>
      <c r="F127">
        <v>1</v>
      </c>
      <c r="G127">
        <v>0</v>
      </c>
      <c r="H127">
        <v>2</v>
      </c>
      <c r="I127">
        <v>0</v>
      </c>
      <c r="J127">
        <v>0.7</v>
      </c>
      <c r="K127">
        <v>75</v>
      </c>
      <c r="L127">
        <v>2.1</v>
      </c>
      <c r="M127">
        <v>6.93</v>
      </c>
      <c r="N127">
        <f t="shared" si="1"/>
        <v>2</v>
      </c>
    </row>
    <row r="128" spans="1:14" x14ac:dyDescent="0.25">
      <c r="A128" t="s">
        <v>117</v>
      </c>
      <c r="B128" t="s">
        <v>1118</v>
      </c>
      <c r="C128">
        <v>8</v>
      </c>
      <c r="D128">
        <v>50</v>
      </c>
      <c r="E128">
        <v>34</v>
      </c>
      <c r="F128">
        <v>4</v>
      </c>
      <c r="G128">
        <v>11</v>
      </c>
      <c r="H128">
        <v>2</v>
      </c>
      <c r="I128">
        <v>0</v>
      </c>
      <c r="J128">
        <v>1</v>
      </c>
      <c r="K128">
        <v>83.7</v>
      </c>
      <c r="L128">
        <v>0.4</v>
      </c>
      <c r="M128">
        <v>7.39</v>
      </c>
      <c r="N128">
        <f t="shared" si="1"/>
        <v>2</v>
      </c>
    </row>
    <row r="129" spans="1:14" x14ac:dyDescent="0.25">
      <c r="A129" t="s">
        <v>119</v>
      </c>
      <c r="B129" t="s">
        <v>1118</v>
      </c>
      <c r="C129">
        <v>8</v>
      </c>
      <c r="D129">
        <v>12</v>
      </c>
      <c r="E129">
        <v>26</v>
      </c>
      <c r="F129">
        <v>1</v>
      </c>
      <c r="G129">
        <v>1</v>
      </c>
      <c r="H129">
        <v>1</v>
      </c>
      <c r="I129">
        <v>0</v>
      </c>
      <c r="J129">
        <v>0.4</v>
      </c>
      <c r="K129">
        <v>65.8</v>
      </c>
      <c r="L129">
        <v>0.2</v>
      </c>
      <c r="M129">
        <v>6.35</v>
      </c>
      <c r="N129">
        <f t="shared" si="1"/>
        <v>2</v>
      </c>
    </row>
    <row r="130" spans="1:14" x14ac:dyDescent="0.25">
      <c r="A130" t="s">
        <v>121</v>
      </c>
      <c r="B130" t="s">
        <v>1118</v>
      </c>
      <c r="C130">
        <v>8</v>
      </c>
      <c r="D130">
        <v>10</v>
      </c>
      <c r="E130">
        <v>26</v>
      </c>
      <c r="F130">
        <v>1</v>
      </c>
      <c r="G130">
        <v>0</v>
      </c>
      <c r="H130">
        <v>0</v>
      </c>
      <c r="I130">
        <v>0</v>
      </c>
      <c r="J130">
        <v>0.4</v>
      </c>
      <c r="K130">
        <v>88.9</v>
      </c>
      <c r="L130">
        <v>0.9</v>
      </c>
      <c r="M130">
        <v>6.47</v>
      </c>
      <c r="N130">
        <f t="shared" si="1"/>
        <v>2</v>
      </c>
    </row>
    <row r="131" spans="1:14" x14ac:dyDescent="0.25">
      <c r="A131" t="s">
        <v>125</v>
      </c>
      <c r="B131" t="s">
        <v>1118</v>
      </c>
      <c r="C131">
        <v>8</v>
      </c>
      <c r="D131">
        <v>12</v>
      </c>
      <c r="E131">
        <v>28</v>
      </c>
      <c r="F131">
        <v>1</v>
      </c>
      <c r="G131">
        <v>2</v>
      </c>
      <c r="H131">
        <v>7</v>
      </c>
      <c r="I131">
        <v>1</v>
      </c>
      <c r="J131">
        <v>0.7</v>
      </c>
      <c r="K131">
        <v>79.099999999999994</v>
      </c>
      <c r="L131">
        <v>0.8</v>
      </c>
      <c r="M131">
        <v>6.58</v>
      </c>
      <c r="N131">
        <f t="shared" ref="N131:N194" si="2">IF(B131="striker",3,IF(B131="midfielder",2,1))</f>
        <v>2</v>
      </c>
    </row>
    <row r="132" spans="1:14" x14ac:dyDescent="0.25">
      <c r="A132" t="s">
        <v>132</v>
      </c>
      <c r="B132" t="s">
        <v>1118</v>
      </c>
      <c r="C132">
        <v>7.5</v>
      </c>
      <c r="D132">
        <v>7.5</v>
      </c>
      <c r="E132">
        <v>23</v>
      </c>
      <c r="F132">
        <v>6</v>
      </c>
      <c r="G132">
        <v>2</v>
      </c>
      <c r="H132">
        <v>4</v>
      </c>
      <c r="I132">
        <v>0</v>
      </c>
      <c r="J132">
        <v>1</v>
      </c>
      <c r="K132">
        <v>77.5</v>
      </c>
      <c r="L132">
        <v>0.8</v>
      </c>
      <c r="M132">
        <v>7.12</v>
      </c>
      <c r="N132">
        <f t="shared" si="2"/>
        <v>2</v>
      </c>
    </row>
    <row r="133" spans="1:14" x14ac:dyDescent="0.25">
      <c r="A133" t="s">
        <v>261</v>
      </c>
      <c r="B133" t="s">
        <v>1118</v>
      </c>
      <c r="C133">
        <v>7</v>
      </c>
      <c r="D133">
        <v>8</v>
      </c>
      <c r="E133">
        <v>26</v>
      </c>
      <c r="F133">
        <v>0</v>
      </c>
      <c r="G133">
        <v>0</v>
      </c>
      <c r="H133">
        <v>3</v>
      </c>
      <c r="I133">
        <v>0</v>
      </c>
      <c r="J133">
        <v>0.2</v>
      </c>
      <c r="K133">
        <v>83.4</v>
      </c>
      <c r="L133">
        <v>1.3</v>
      </c>
      <c r="M133">
        <v>6.51</v>
      </c>
      <c r="N133">
        <f t="shared" si="2"/>
        <v>2</v>
      </c>
    </row>
    <row r="134" spans="1:14" x14ac:dyDescent="0.25">
      <c r="A134" t="s">
        <v>262</v>
      </c>
      <c r="B134" t="s">
        <v>1118</v>
      </c>
      <c r="C134">
        <v>7</v>
      </c>
      <c r="D134">
        <v>8</v>
      </c>
      <c r="E134">
        <v>21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60.9</v>
      </c>
      <c r="L134">
        <v>0</v>
      </c>
      <c r="M134">
        <v>7.09</v>
      </c>
      <c r="N134">
        <f t="shared" si="2"/>
        <v>2</v>
      </c>
    </row>
    <row r="135" spans="1:14" x14ac:dyDescent="0.25">
      <c r="A135" t="s">
        <v>263</v>
      </c>
      <c r="B135" t="s">
        <v>1118</v>
      </c>
      <c r="C135">
        <v>7</v>
      </c>
      <c r="D135">
        <v>7</v>
      </c>
      <c r="E135">
        <v>20</v>
      </c>
      <c r="F135">
        <v>2</v>
      </c>
      <c r="G135">
        <v>4</v>
      </c>
      <c r="H135">
        <v>2</v>
      </c>
      <c r="I135">
        <v>0</v>
      </c>
      <c r="J135">
        <v>1.4</v>
      </c>
      <c r="K135">
        <v>83.6</v>
      </c>
      <c r="L135">
        <v>0.3</v>
      </c>
      <c r="M135">
        <v>6.74</v>
      </c>
      <c r="N135">
        <f t="shared" si="2"/>
        <v>2</v>
      </c>
    </row>
    <row r="136" spans="1:14" x14ac:dyDescent="0.25">
      <c r="A136" t="s">
        <v>264</v>
      </c>
      <c r="B136" t="s">
        <v>1118</v>
      </c>
      <c r="C136">
        <v>6.5</v>
      </c>
      <c r="D136">
        <v>6.5</v>
      </c>
      <c r="E136">
        <v>27</v>
      </c>
      <c r="F136">
        <v>2</v>
      </c>
      <c r="G136">
        <v>7</v>
      </c>
      <c r="H136">
        <v>8</v>
      </c>
      <c r="I136">
        <v>0</v>
      </c>
      <c r="J136">
        <v>0.9</v>
      </c>
      <c r="K136">
        <v>80.599999999999994</v>
      </c>
      <c r="L136">
        <v>1.2</v>
      </c>
      <c r="M136">
        <v>7.42</v>
      </c>
      <c r="N136">
        <f t="shared" si="2"/>
        <v>2</v>
      </c>
    </row>
    <row r="137" spans="1:14" x14ac:dyDescent="0.25">
      <c r="A137" t="s">
        <v>266</v>
      </c>
      <c r="B137" t="s">
        <v>1118</v>
      </c>
      <c r="C137">
        <v>6</v>
      </c>
      <c r="D137">
        <v>7</v>
      </c>
      <c r="E137">
        <v>29</v>
      </c>
      <c r="F137">
        <v>3</v>
      </c>
      <c r="G137">
        <v>7</v>
      </c>
      <c r="H137">
        <v>5</v>
      </c>
      <c r="I137">
        <v>0</v>
      </c>
      <c r="J137">
        <v>1.4</v>
      </c>
      <c r="K137">
        <v>74.400000000000006</v>
      </c>
      <c r="L137">
        <v>0.4</v>
      </c>
      <c r="M137">
        <v>6.96</v>
      </c>
      <c r="N137">
        <f t="shared" si="2"/>
        <v>2</v>
      </c>
    </row>
    <row r="138" spans="1:14" x14ac:dyDescent="0.25">
      <c r="A138" t="s">
        <v>267</v>
      </c>
      <c r="B138" t="s">
        <v>1118</v>
      </c>
      <c r="C138">
        <v>6</v>
      </c>
      <c r="D138">
        <v>7</v>
      </c>
      <c r="E138">
        <v>29</v>
      </c>
      <c r="F138">
        <v>3</v>
      </c>
      <c r="G138">
        <v>2</v>
      </c>
      <c r="H138">
        <v>1</v>
      </c>
      <c r="I138">
        <v>0</v>
      </c>
      <c r="J138">
        <v>1.1000000000000001</v>
      </c>
      <c r="K138">
        <v>71.900000000000006</v>
      </c>
      <c r="L138">
        <v>1.1000000000000001</v>
      </c>
      <c r="M138">
        <v>6.64</v>
      </c>
      <c r="N138">
        <f t="shared" si="2"/>
        <v>2</v>
      </c>
    </row>
    <row r="139" spans="1:14" x14ac:dyDescent="0.25">
      <c r="A139" t="s">
        <v>268</v>
      </c>
      <c r="B139" t="s">
        <v>1118</v>
      </c>
      <c r="C139">
        <v>5.5</v>
      </c>
      <c r="D139">
        <v>11</v>
      </c>
      <c r="E139">
        <v>26</v>
      </c>
      <c r="F139">
        <v>1</v>
      </c>
      <c r="G139">
        <v>5</v>
      </c>
      <c r="H139">
        <v>4</v>
      </c>
      <c r="I139">
        <v>1</v>
      </c>
      <c r="J139">
        <v>1</v>
      </c>
      <c r="K139">
        <v>73.099999999999994</v>
      </c>
      <c r="L139">
        <v>1.3</v>
      </c>
      <c r="M139">
        <v>6.83</v>
      </c>
      <c r="N139">
        <f t="shared" si="2"/>
        <v>2</v>
      </c>
    </row>
    <row r="140" spans="1:14" x14ac:dyDescent="0.25">
      <c r="A140" t="s">
        <v>270</v>
      </c>
      <c r="B140" t="s">
        <v>1118</v>
      </c>
      <c r="C140">
        <v>5</v>
      </c>
      <c r="D140">
        <v>6</v>
      </c>
      <c r="E140">
        <v>29</v>
      </c>
      <c r="F140">
        <v>0</v>
      </c>
      <c r="G140">
        <v>1</v>
      </c>
      <c r="H140">
        <v>1</v>
      </c>
      <c r="I140">
        <v>0</v>
      </c>
      <c r="J140">
        <v>0.6</v>
      </c>
      <c r="K140">
        <v>85.7</v>
      </c>
      <c r="L140">
        <v>0.9</v>
      </c>
      <c r="M140">
        <v>6.67</v>
      </c>
      <c r="N140">
        <f t="shared" si="2"/>
        <v>2</v>
      </c>
    </row>
    <row r="141" spans="1:14" x14ac:dyDescent="0.25">
      <c r="A141" t="s">
        <v>271</v>
      </c>
      <c r="B141" t="s">
        <v>1118</v>
      </c>
      <c r="C141">
        <v>5</v>
      </c>
      <c r="D141">
        <v>6</v>
      </c>
      <c r="E141">
        <v>29</v>
      </c>
      <c r="F141">
        <v>1</v>
      </c>
      <c r="G141">
        <v>3</v>
      </c>
      <c r="H141">
        <v>0</v>
      </c>
      <c r="I141">
        <v>0</v>
      </c>
      <c r="J141">
        <v>0.6</v>
      </c>
      <c r="K141">
        <v>79</v>
      </c>
      <c r="L141">
        <v>0.1</v>
      </c>
      <c r="M141">
        <v>6.95</v>
      </c>
      <c r="N141">
        <f t="shared" si="2"/>
        <v>2</v>
      </c>
    </row>
    <row r="142" spans="1:14" x14ac:dyDescent="0.25">
      <c r="A142" t="s">
        <v>272</v>
      </c>
      <c r="B142" t="s">
        <v>1118</v>
      </c>
      <c r="C142">
        <v>5</v>
      </c>
      <c r="D142">
        <v>7</v>
      </c>
      <c r="E142">
        <v>27</v>
      </c>
      <c r="F142">
        <v>4</v>
      </c>
      <c r="G142">
        <v>2</v>
      </c>
      <c r="H142">
        <v>0</v>
      </c>
      <c r="I142">
        <v>0</v>
      </c>
      <c r="J142">
        <v>1.6</v>
      </c>
      <c r="K142">
        <v>78.099999999999994</v>
      </c>
      <c r="L142">
        <v>0.7</v>
      </c>
      <c r="M142">
        <v>6.57</v>
      </c>
      <c r="N142">
        <f t="shared" si="2"/>
        <v>2</v>
      </c>
    </row>
    <row r="143" spans="1:14" x14ac:dyDescent="0.25">
      <c r="A143" t="s">
        <v>273</v>
      </c>
      <c r="B143" t="s">
        <v>1118</v>
      </c>
      <c r="C143">
        <v>5</v>
      </c>
      <c r="D143">
        <v>7</v>
      </c>
      <c r="E143">
        <v>27</v>
      </c>
      <c r="F143">
        <v>7</v>
      </c>
      <c r="G143">
        <v>4</v>
      </c>
      <c r="H143">
        <v>9</v>
      </c>
      <c r="I143">
        <v>0</v>
      </c>
      <c r="J143">
        <v>2.7</v>
      </c>
      <c r="K143">
        <v>79</v>
      </c>
      <c r="L143">
        <v>0.9</v>
      </c>
      <c r="M143">
        <v>7.15</v>
      </c>
      <c r="N143">
        <f t="shared" si="2"/>
        <v>2</v>
      </c>
    </row>
    <row r="144" spans="1:14" x14ac:dyDescent="0.25">
      <c r="A144" t="s">
        <v>274</v>
      </c>
      <c r="B144" t="s">
        <v>1118</v>
      </c>
      <c r="C144">
        <v>5</v>
      </c>
      <c r="D144">
        <v>5</v>
      </c>
      <c r="E144">
        <v>26</v>
      </c>
      <c r="F144">
        <v>2</v>
      </c>
      <c r="G144">
        <v>1</v>
      </c>
      <c r="H144">
        <v>2</v>
      </c>
      <c r="I144">
        <v>0</v>
      </c>
      <c r="J144">
        <v>1.1000000000000001</v>
      </c>
      <c r="K144">
        <v>77.400000000000006</v>
      </c>
      <c r="L144">
        <v>0.6</v>
      </c>
      <c r="M144">
        <v>6.76</v>
      </c>
      <c r="N144">
        <f t="shared" si="2"/>
        <v>2</v>
      </c>
    </row>
    <row r="145" spans="1:14" x14ac:dyDescent="0.25">
      <c r="A145" t="s">
        <v>275</v>
      </c>
      <c r="B145" t="s">
        <v>1118</v>
      </c>
      <c r="C145">
        <v>5</v>
      </c>
      <c r="D145">
        <v>6.5</v>
      </c>
      <c r="E145">
        <v>23</v>
      </c>
      <c r="F145">
        <v>3</v>
      </c>
      <c r="G145">
        <v>5</v>
      </c>
      <c r="H145">
        <v>3</v>
      </c>
      <c r="I145">
        <v>0</v>
      </c>
      <c r="J145">
        <v>1.3</v>
      </c>
      <c r="K145">
        <v>66.400000000000006</v>
      </c>
      <c r="L145">
        <v>0.2</v>
      </c>
      <c r="M145">
        <v>7.02</v>
      </c>
      <c r="N145">
        <f t="shared" si="2"/>
        <v>2</v>
      </c>
    </row>
    <row r="146" spans="1:14" x14ac:dyDescent="0.25">
      <c r="A146" t="s">
        <v>276</v>
      </c>
      <c r="B146" t="s">
        <v>1118</v>
      </c>
      <c r="C146">
        <v>5</v>
      </c>
      <c r="D146">
        <v>5</v>
      </c>
      <c r="E146">
        <v>21</v>
      </c>
      <c r="F146">
        <v>0</v>
      </c>
      <c r="G146">
        <v>0</v>
      </c>
      <c r="H146">
        <v>2</v>
      </c>
      <c r="I146">
        <v>3</v>
      </c>
      <c r="J146">
        <v>0.9</v>
      </c>
      <c r="K146">
        <v>71.3</v>
      </c>
      <c r="L146">
        <v>2.1</v>
      </c>
      <c r="M146">
        <v>6.55</v>
      </c>
      <c r="N146">
        <f t="shared" si="2"/>
        <v>2</v>
      </c>
    </row>
    <row r="147" spans="1:14" x14ac:dyDescent="0.25">
      <c r="A147" t="s">
        <v>277</v>
      </c>
      <c r="B147" t="s">
        <v>1118</v>
      </c>
      <c r="C147">
        <v>5</v>
      </c>
      <c r="D147">
        <v>5</v>
      </c>
      <c r="E147">
        <v>17</v>
      </c>
      <c r="F147">
        <v>2</v>
      </c>
      <c r="G147">
        <v>5</v>
      </c>
      <c r="H147">
        <v>2</v>
      </c>
      <c r="I147">
        <v>0</v>
      </c>
      <c r="J147">
        <v>1.2</v>
      </c>
      <c r="K147">
        <v>72.900000000000006</v>
      </c>
      <c r="L147">
        <v>3.6</v>
      </c>
      <c r="M147">
        <v>6.86</v>
      </c>
      <c r="N147">
        <f t="shared" si="2"/>
        <v>2</v>
      </c>
    </row>
    <row r="148" spans="1:14" x14ac:dyDescent="0.25">
      <c r="A148" t="s">
        <v>278</v>
      </c>
      <c r="B148" t="s">
        <v>1118</v>
      </c>
      <c r="C148">
        <v>4.5</v>
      </c>
      <c r="D148">
        <v>20</v>
      </c>
      <c r="E148">
        <v>28</v>
      </c>
      <c r="F148">
        <v>0</v>
      </c>
      <c r="G148">
        <v>0</v>
      </c>
      <c r="H148">
        <v>0</v>
      </c>
      <c r="I148">
        <v>0</v>
      </c>
      <c r="J148">
        <v>0.3</v>
      </c>
      <c r="K148">
        <v>87.4</v>
      </c>
      <c r="L148">
        <v>0.5</v>
      </c>
      <c r="M148">
        <v>6.68</v>
      </c>
      <c r="N148">
        <f t="shared" si="2"/>
        <v>2</v>
      </c>
    </row>
    <row r="149" spans="1:14" x14ac:dyDescent="0.25">
      <c r="A149" t="s">
        <v>279</v>
      </c>
      <c r="B149" t="s">
        <v>1118</v>
      </c>
      <c r="C149">
        <v>4.5</v>
      </c>
      <c r="D149">
        <v>4.5</v>
      </c>
      <c r="E149">
        <v>27</v>
      </c>
      <c r="F149">
        <v>2</v>
      </c>
      <c r="G149">
        <v>4</v>
      </c>
      <c r="H149">
        <v>1</v>
      </c>
      <c r="I149">
        <v>0</v>
      </c>
      <c r="J149">
        <v>1.7</v>
      </c>
      <c r="K149">
        <v>62.1</v>
      </c>
      <c r="L149">
        <v>0.3</v>
      </c>
      <c r="M149">
        <v>7.24</v>
      </c>
      <c r="N149">
        <f t="shared" si="2"/>
        <v>2</v>
      </c>
    </row>
    <row r="150" spans="1:14" x14ac:dyDescent="0.25">
      <c r="A150" t="s">
        <v>280</v>
      </c>
      <c r="B150" t="s">
        <v>1118</v>
      </c>
      <c r="C150">
        <v>4.5</v>
      </c>
      <c r="D150">
        <v>5.5</v>
      </c>
      <c r="E150">
        <v>28</v>
      </c>
      <c r="F150">
        <v>2</v>
      </c>
      <c r="G150">
        <v>3</v>
      </c>
      <c r="H150">
        <v>6</v>
      </c>
      <c r="I150">
        <v>1</v>
      </c>
      <c r="J150">
        <v>1.3</v>
      </c>
      <c r="K150">
        <v>78.099999999999994</v>
      </c>
      <c r="L150">
        <v>2.5</v>
      </c>
      <c r="M150">
        <v>6.7</v>
      </c>
      <c r="N150">
        <f t="shared" si="2"/>
        <v>2</v>
      </c>
    </row>
    <row r="151" spans="1:14" x14ac:dyDescent="0.25">
      <c r="A151" t="s">
        <v>281</v>
      </c>
      <c r="B151" t="s">
        <v>1118</v>
      </c>
      <c r="C151">
        <v>4.5</v>
      </c>
      <c r="D151">
        <v>4.5</v>
      </c>
      <c r="E151">
        <v>25</v>
      </c>
      <c r="F151">
        <v>4</v>
      </c>
      <c r="G151">
        <v>1</v>
      </c>
      <c r="H151">
        <v>3</v>
      </c>
      <c r="I151">
        <v>0</v>
      </c>
      <c r="J151">
        <v>1</v>
      </c>
      <c r="K151">
        <v>69.400000000000006</v>
      </c>
      <c r="L151">
        <v>3.3</v>
      </c>
      <c r="M151">
        <v>7.17</v>
      </c>
      <c r="N151">
        <f t="shared" si="2"/>
        <v>2</v>
      </c>
    </row>
    <row r="152" spans="1:14" x14ac:dyDescent="0.25">
      <c r="A152" t="s">
        <v>282</v>
      </c>
      <c r="B152" t="s">
        <v>1118</v>
      </c>
      <c r="C152">
        <v>4.5</v>
      </c>
      <c r="D152">
        <v>4.5</v>
      </c>
      <c r="E152">
        <v>23</v>
      </c>
      <c r="F152">
        <v>6</v>
      </c>
      <c r="G152">
        <v>8</v>
      </c>
      <c r="H152">
        <v>4</v>
      </c>
      <c r="I152">
        <v>0</v>
      </c>
      <c r="J152">
        <v>1.9</v>
      </c>
      <c r="K152">
        <v>78.5</v>
      </c>
      <c r="L152">
        <v>0.3</v>
      </c>
      <c r="M152">
        <v>7.53</v>
      </c>
      <c r="N152">
        <f t="shared" si="2"/>
        <v>2</v>
      </c>
    </row>
    <row r="153" spans="1:14" x14ac:dyDescent="0.25">
      <c r="A153" t="s">
        <v>283</v>
      </c>
      <c r="B153" t="s">
        <v>1118</v>
      </c>
      <c r="C153">
        <v>4</v>
      </c>
      <c r="D153">
        <v>4</v>
      </c>
      <c r="E153">
        <v>29</v>
      </c>
      <c r="F153">
        <v>0</v>
      </c>
      <c r="G153">
        <v>0</v>
      </c>
      <c r="H153">
        <v>2</v>
      </c>
      <c r="I153">
        <v>0</v>
      </c>
      <c r="J153">
        <v>0.2</v>
      </c>
      <c r="K153">
        <v>84.9</v>
      </c>
      <c r="L153">
        <v>1.4</v>
      </c>
      <c r="M153">
        <v>6.85</v>
      </c>
      <c r="N153">
        <f t="shared" si="2"/>
        <v>2</v>
      </c>
    </row>
    <row r="154" spans="1:14" x14ac:dyDescent="0.25">
      <c r="A154" t="s">
        <v>284</v>
      </c>
      <c r="B154" t="s">
        <v>1118</v>
      </c>
      <c r="C154">
        <v>4</v>
      </c>
      <c r="D154">
        <v>8</v>
      </c>
      <c r="E154">
        <v>31</v>
      </c>
      <c r="F154">
        <v>0</v>
      </c>
      <c r="G154">
        <v>0</v>
      </c>
      <c r="H154">
        <v>2</v>
      </c>
      <c r="I154">
        <v>0</v>
      </c>
      <c r="J154">
        <v>1</v>
      </c>
      <c r="K154">
        <v>75.099999999999994</v>
      </c>
      <c r="L154">
        <v>1.5</v>
      </c>
      <c r="M154">
        <v>6.72</v>
      </c>
      <c r="N154">
        <f t="shared" si="2"/>
        <v>2</v>
      </c>
    </row>
    <row r="155" spans="1:14" x14ac:dyDescent="0.25">
      <c r="A155" t="s">
        <v>285</v>
      </c>
      <c r="B155" t="s">
        <v>1118</v>
      </c>
      <c r="C155">
        <v>4</v>
      </c>
      <c r="D155">
        <v>4</v>
      </c>
      <c r="E155">
        <v>27</v>
      </c>
      <c r="F155">
        <v>4</v>
      </c>
      <c r="G155">
        <v>0</v>
      </c>
      <c r="H155">
        <v>6</v>
      </c>
      <c r="I155">
        <v>0</v>
      </c>
      <c r="J155">
        <v>1.3</v>
      </c>
      <c r="K155">
        <v>76.400000000000006</v>
      </c>
      <c r="L155">
        <v>2.8</v>
      </c>
      <c r="M155">
        <v>6.99</v>
      </c>
      <c r="N155">
        <f t="shared" si="2"/>
        <v>2</v>
      </c>
    </row>
    <row r="156" spans="1:14" x14ac:dyDescent="0.25">
      <c r="A156" t="s">
        <v>286</v>
      </c>
      <c r="B156" t="s">
        <v>1118</v>
      </c>
      <c r="C156">
        <v>4</v>
      </c>
      <c r="D156">
        <v>4</v>
      </c>
      <c r="E156">
        <v>27</v>
      </c>
      <c r="F156">
        <v>0</v>
      </c>
      <c r="G156">
        <v>0</v>
      </c>
      <c r="H156">
        <v>8</v>
      </c>
      <c r="I156">
        <v>0</v>
      </c>
      <c r="J156">
        <v>0.3</v>
      </c>
      <c r="K156">
        <v>77.7</v>
      </c>
      <c r="L156">
        <v>2.7</v>
      </c>
      <c r="M156">
        <v>7.05</v>
      </c>
      <c r="N156">
        <f t="shared" si="2"/>
        <v>2</v>
      </c>
    </row>
    <row r="157" spans="1:14" x14ac:dyDescent="0.25">
      <c r="A157" t="s">
        <v>287</v>
      </c>
      <c r="B157" t="s">
        <v>1118</v>
      </c>
      <c r="C157">
        <v>4</v>
      </c>
      <c r="D157">
        <v>6</v>
      </c>
      <c r="E157">
        <v>27</v>
      </c>
      <c r="F157">
        <v>0</v>
      </c>
      <c r="G157">
        <v>1</v>
      </c>
      <c r="H157">
        <v>7</v>
      </c>
      <c r="I157">
        <v>0</v>
      </c>
      <c r="J157">
        <v>0.3</v>
      </c>
      <c r="K157">
        <v>81.3</v>
      </c>
      <c r="L157">
        <v>1.9</v>
      </c>
      <c r="M157">
        <v>6.92</v>
      </c>
      <c r="N157">
        <f t="shared" si="2"/>
        <v>2</v>
      </c>
    </row>
    <row r="158" spans="1:14" x14ac:dyDescent="0.25">
      <c r="A158" t="s">
        <v>288</v>
      </c>
      <c r="B158" t="s">
        <v>1118</v>
      </c>
      <c r="C158">
        <v>4</v>
      </c>
      <c r="D158">
        <v>4</v>
      </c>
      <c r="E158">
        <v>25</v>
      </c>
      <c r="F158">
        <v>1</v>
      </c>
      <c r="G158">
        <v>3</v>
      </c>
      <c r="H158">
        <v>4</v>
      </c>
      <c r="I158">
        <v>0</v>
      </c>
      <c r="J158">
        <v>0.5</v>
      </c>
      <c r="K158">
        <v>78.900000000000006</v>
      </c>
      <c r="L158">
        <v>0.9</v>
      </c>
      <c r="M158">
        <v>7.17</v>
      </c>
      <c r="N158">
        <f t="shared" si="2"/>
        <v>2</v>
      </c>
    </row>
    <row r="159" spans="1:14" x14ac:dyDescent="0.25">
      <c r="A159" t="s">
        <v>289</v>
      </c>
      <c r="B159" t="s">
        <v>1118</v>
      </c>
      <c r="C159">
        <v>4</v>
      </c>
      <c r="D159">
        <v>4</v>
      </c>
      <c r="E159">
        <v>25</v>
      </c>
      <c r="F159">
        <v>4</v>
      </c>
      <c r="G159">
        <v>4</v>
      </c>
      <c r="H159">
        <v>5</v>
      </c>
      <c r="I159">
        <v>0</v>
      </c>
      <c r="J159">
        <v>1.5</v>
      </c>
      <c r="K159">
        <v>69.099999999999994</v>
      </c>
      <c r="L159">
        <v>1.1000000000000001</v>
      </c>
      <c r="M159">
        <v>7.01</v>
      </c>
      <c r="N159">
        <f t="shared" si="2"/>
        <v>2</v>
      </c>
    </row>
    <row r="160" spans="1:14" x14ac:dyDescent="0.25">
      <c r="A160" t="s">
        <v>290</v>
      </c>
      <c r="B160" t="s">
        <v>1118</v>
      </c>
      <c r="C160">
        <v>4</v>
      </c>
      <c r="D160">
        <v>4</v>
      </c>
      <c r="E160">
        <v>24</v>
      </c>
      <c r="F160">
        <v>0</v>
      </c>
      <c r="G160">
        <v>0</v>
      </c>
      <c r="H160">
        <v>13</v>
      </c>
      <c r="I160">
        <v>0</v>
      </c>
      <c r="J160">
        <v>0.4</v>
      </c>
      <c r="K160">
        <v>80.7</v>
      </c>
      <c r="L160">
        <v>2.4</v>
      </c>
      <c r="M160">
        <v>7.09</v>
      </c>
      <c r="N160">
        <f t="shared" si="2"/>
        <v>2</v>
      </c>
    </row>
    <row r="161" spans="1:14" x14ac:dyDescent="0.25">
      <c r="A161" t="s">
        <v>291</v>
      </c>
      <c r="B161" t="s">
        <v>1118</v>
      </c>
      <c r="C161">
        <v>4</v>
      </c>
      <c r="D161">
        <v>4</v>
      </c>
      <c r="E161">
        <v>21</v>
      </c>
      <c r="F161">
        <v>2</v>
      </c>
      <c r="G161">
        <v>0</v>
      </c>
      <c r="H161">
        <v>4</v>
      </c>
      <c r="I161">
        <v>0</v>
      </c>
      <c r="J161">
        <v>0.8</v>
      </c>
      <c r="K161">
        <v>79.8</v>
      </c>
      <c r="L161">
        <v>1.6</v>
      </c>
      <c r="M161">
        <v>6.81</v>
      </c>
      <c r="N161">
        <f t="shared" si="2"/>
        <v>2</v>
      </c>
    </row>
    <row r="162" spans="1:14" x14ac:dyDescent="0.25">
      <c r="A162" t="s">
        <v>292</v>
      </c>
      <c r="B162" t="s">
        <v>1118</v>
      </c>
      <c r="C162">
        <v>4</v>
      </c>
      <c r="D162">
        <v>4.5</v>
      </c>
      <c r="E162">
        <v>22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74.099999999999994</v>
      </c>
      <c r="L162">
        <v>0.7</v>
      </c>
      <c r="M162">
        <v>6.23</v>
      </c>
      <c r="N162">
        <f t="shared" si="2"/>
        <v>2</v>
      </c>
    </row>
    <row r="163" spans="1:14" x14ac:dyDescent="0.25">
      <c r="A163" t="s">
        <v>293</v>
      </c>
      <c r="B163" t="s">
        <v>1118</v>
      </c>
      <c r="C163">
        <v>3.5</v>
      </c>
      <c r="D163">
        <v>6</v>
      </c>
      <c r="E163">
        <v>24</v>
      </c>
      <c r="F163">
        <v>0</v>
      </c>
      <c r="G163">
        <v>0</v>
      </c>
      <c r="H163">
        <v>0</v>
      </c>
      <c r="I163">
        <v>0</v>
      </c>
      <c r="J163">
        <v>1.1000000000000001</v>
      </c>
      <c r="K163">
        <v>77.099999999999994</v>
      </c>
      <c r="L163">
        <v>0.1</v>
      </c>
      <c r="M163">
        <v>6.53</v>
      </c>
      <c r="N163">
        <f t="shared" si="2"/>
        <v>2</v>
      </c>
    </row>
    <row r="164" spans="1:14" x14ac:dyDescent="0.25">
      <c r="A164" t="s">
        <v>294</v>
      </c>
      <c r="B164" t="s">
        <v>1118</v>
      </c>
      <c r="C164">
        <v>3.5</v>
      </c>
      <c r="D164">
        <v>35</v>
      </c>
      <c r="E164">
        <v>35</v>
      </c>
      <c r="F164">
        <v>3</v>
      </c>
      <c r="G164">
        <v>1</v>
      </c>
      <c r="H164">
        <v>6</v>
      </c>
      <c r="I164">
        <v>0</v>
      </c>
      <c r="J164">
        <v>0.9</v>
      </c>
      <c r="K164">
        <v>89.3</v>
      </c>
      <c r="L164">
        <v>1.6</v>
      </c>
      <c r="M164">
        <v>7.2</v>
      </c>
      <c r="N164">
        <f t="shared" si="2"/>
        <v>2</v>
      </c>
    </row>
    <row r="165" spans="1:14" x14ac:dyDescent="0.25">
      <c r="A165" t="s">
        <v>295</v>
      </c>
      <c r="B165" t="s">
        <v>1118</v>
      </c>
      <c r="C165">
        <v>3.5</v>
      </c>
      <c r="D165">
        <v>5</v>
      </c>
      <c r="E165">
        <v>29</v>
      </c>
      <c r="F165">
        <v>0</v>
      </c>
      <c r="G165">
        <v>1</v>
      </c>
      <c r="H165">
        <v>1</v>
      </c>
      <c r="I165">
        <v>0</v>
      </c>
      <c r="J165">
        <v>0.1</v>
      </c>
      <c r="K165">
        <v>81.900000000000006</v>
      </c>
      <c r="L165">
        <v>1.4</v>
      </c>
      <c r="M165">
        <v>6.88</v>
      </c>
      <c r="N165">
        <f t="shared" si="2"/>
        <v>2</v>
      </c>
    </row>
    <row r="166" spans="1:14" x14ac:dyDescent="0.25">
      <c r="A166" t="s">
        <v>296</v>
      </c>
      <c r="B166" t="s">
        <v>1118</v>
      </c>
      <c r="C166">
        <v>3.5</v>
      </c>
      <c r="D166">
        <v>7</v>
      </c>
      <c r="E166">
        <v>28</v>
      </c>
      <c r="F166">
        <v>4</v>
      </c>
      <c r="G166">
        <v>1</v>
      </c>
      <c r="H166">
        <v>1</v>
      </c>
      <c r="I166">
        <v>1</v>
      </c>
      <c r="J166">
        <v>1.4</v>
      </c>
      <c r="K166">
        <v>64.099999999999994</v>
      </c>
      <c r="L166">
        <v>1.2</v>
      </c>
      <c r="M166">
        <v>6.66</v>
      </c>
      <c r="N166">
        <f t="shared" si="2"/>
        <v>2</v>
      </c>
    </row>
    <row r="167" spans="1:14" x14ac:dyDescent="0.25">
      <c r="A167" t="s">
        <v>297</v>
      </c>
      <c r="B167" t="s">
        <v>1118</v>
      </c>
      <c r="C167">
        <v>3.5</v>
      </c>
      <c r="D167">
        <v>3.5</v>
      </c>
      <c r="E167">
        <v>23</v>
      </c>
      <c r="F167">
        <v>2</v>
      </c>
      <c r="G167">
        <v>0</v>
      </c>
      <c r="H167">
        <v>12</v>
      </c>
      <c r="I167">
        <v>1</v>
      </c>
      <c r="J167">
        <v>1.1000000000000001</v>
      </c>
      <c r="K167">
        <v>73.7</v>
      </c>
      <c r="L167">
        <v>1.9</v>
      </c>
      <c r="M167">
        <v>6.96</v>
      </c>
      <c r="N167">
        <f t="shared" si="2"/>
        <v>2</v>
      </c>
    </row>
    <row r="168" spans="1:14" x14ac:dyDescent="0.25">
      <c r="A168" t="s">
        <v>298</v>
      </c>
      <c r="B168" t="s">
        <v>1118</v>
      </c>
      <c r="C168">
        <v>3</v>
      </c>
      <c r="D168">
        <v>3</v>
      </c>
      <c r="E168">
        <v>30</v>
      </c>
      <c r="F168">
        <v>7</v>
      </c>
      <c r="G168">
        <v>7</v>
      </c>
      <c r="H168">
        <v>3</v>
      </c>
      <c r="I168">
        <v>0</v>
      </c>
      <c r="J168">
        <v>1.4</v>
      </c>
      <c r="K168">
        <v>74.599999999999994</v>
      </c>
      <c r="L168">
        <v>0.6</v>
      </c>
      <c r="M168">
        <v>7.04</v>
      </c>
      <c r="N168">
        <f t="shared" si="2"/>
        <v>2</v>
      </c>
    </row>
    <row r="169" spans="1:14" x14ac:dyDescent="0.25">
      <c r="A169" t="s">
        <v>299</v>
      </c>
      <c r="B169" t="s">
        <v>1118</v>
      </c>
      <c r="C169">
        <v>3</v>
      </c>
      <c r="D169">
        <v>4.5</v>
      </c>
      <c r="E169">
        <v>27</v>
      </c>
      <c r="F169">
        <v>1</v>
      </c>
      <c r="G169">
        <v>1</v>
      </c>
      <c r="H169">
        <v>2</v>
      </c>
      <c r="I169">
        <v>1</v>
      </c>
      <c r="J169">
        <v>0.3</v>
      </c>
      <c r="K169">
        <v>71.2</v>
      </c>
      <c r="L169">
        <v>1.8</v>
      </c>
      <c r="M169">
        <v>6.54</v>
      </c>
      <c r="N169">
        <f t="shared" si="2"/>
        <v>2</v>
      </c>
    </row>
    <row r="170" spans="1:14" x14ac:dyDescent="0.25">
      <c r="A170" t="s">
        <v>300</v>
      </c>
      <c r="B170" t="s">
        <v>1118</v>
      </c>
      <c r="C170">
        <v>3</v>
      </c>
      <c r="D170">
        <v>3</v>
      </c>
      <c r="E170">
        <v>28</v>
      </c>
      <c r="F170">
        <v>1</v>
      </c>
      <c r="G170">
        <v>0</v>
      </c>
      <c r="H170">
        <v>1</v>
      </c>
      <c r="I170">
        <v>0</v>
      </c>
      <c r="J170">
        <v>0.6</v>
      </c>
      <c r="K170">
        <v>71.3</v>
      </c>
      <c r="L170">
        <v>0.5</v>
      </c>
      <c r="M170">
        <v>6.42</v>
      </c>
      <c r="N170">
        <f t="shared" si="2"/>
        <v>2</v>
      </c>
    </row>
    <row r="171" spans="1:14" x14ac:dyDescent="0.25">
      <c r="A171" t="s">
        <v>301</v>
      </c>
      <c r="B171" t="s">
        <v>1118</v>
      </c>
      <c r="C171">
        <v>3</v>
      </c>
      <c r="D171">
        <v>3</v>
      </c>
      <c r="E171">
        <v>27</v>
      </c>
      <c r="F171">
        <v>0</v>
      </c>
      <c r="G171">
        <v>2</v>
      </c>
      <c r="H171">
        <v>6</v>
      </c>
      <c r="I171">
        <v>1</v>
      </c>
      <c r="J171">
        <v>0.4</v>
      </c>
      <c r="K171">
        <v>86.1</v>
      </c>
      <c r="L171">
        <v>1.6</v>
      </c>
      <c r="M171">
        <v>6.55</v>
      </c>
      <c r="N171">
        <f t="shared" si="2"/>
        <v>2</v>
      </c>
    </row>
    <row r="172" spans="1:14" x14ac:dyDescent="0.25">
      <c r="A172" t="s">
        <v>302</v>
      </c>
      <c r="B172" t="s">
        <v>1118</v>
      </c>
      <c r="C172">
        <v>3</v>
      </c>
      <c r="D172">
        <v>3</v>
      </c>
      <c r="E172">
        <v>20</v>
      </c>
      <c r="F172">
        <v>0</v>
      </c>
      <c r="G172">
        <v>0</v>
      </c>
      <c r="H172">
        <v>1</v>
      </c>
      <c r="I172">
        <v>0</v>
      </c>
      <c r="J172">
        <v>0.6</v>
      </c>
      <c r="K172">
        <v>83.7</v>
      </c>
      <c r="L172">
        <v>1.6</v>
      </c>
      <c r="M172">
        <v>6.54</v>
      </c>
      <c r="N172">
        <f t="shared" si="2"/>
        <v>2</v>
      </c>
    </row>
    <row r="173" spans="1:14" x14ac:dyDescent="0.25">
      <c r="A173" t="s">
        <v>303</v>
      </c>
      <c r="B173" t="s">
        <v>1118</v>
      </c>
      <c r="C173">
        <v>2.75</v>
      </c>
      <c r="D173">
        <v>3.5</v>
      </c>
      <c r="E173">
        <v>25</v>
      </c>
      <c r="F173">
        <v>0</v>
      </c>
      <c r="G173">
        <v>0</v>
      </c>
      <c r="H173">
        <v>0</v>
      </c>
      <c r="I173">
        <v>0</v>
      </c>
      <c r="J173">
        <v>1.3</v>
      </c>
      <c r="K173">
        <v>77.099999999999994</v>
      </c>
      <c r="L173">
        <v>0</v>
      </c>
      <c r="M173">
        <v>6.34</v>
      </c>
      <c r="N173">
        <f t="shared" si="2"/>
        <v>2</v>
      </c>
    </row>
    <row r="174" spans="1:14" x14ac:dyDescent="0.25">
      <c r="A174" t="s">
        <v>305</v>
      </c>
      <c r="B174" t="s">
        <v>1118</v>
      </c>
      <c r="C174">
        <v>2.75</v>
      </c>
      <c r="D174">
        <v>5</v>
      </c>
      <c r="E174">
        <v>28</v>
      </c>
      <c r="F174">
        <v>0</v>
      </c>
      <c r="G174">
        <v>1</v>
      </c>
      <c r="H174">
        <v>3</v>
      </c>
      <c r="I174">
        <v>0</v>
      </c>
      <c r="J174">
        <v>0.7</v>
      </c>
      <c r="K174">
        <v>75.099999999999994</v>
      </c>
      <c r="L174">
        <v>1.1000000000000001</v>
      </c>
      <c r="M174">
        <v>6.67</v>
      </c>
      <c r="N174">
        <f t="shared" si="2"/>
        <v>2</v>
      </c>
    </row>
    <row r="175" spans="1:14" x14ac:dyDescent="0.25">
      <c r="A175" t="s">
        <v>306</v>
      </c>
      <c r="B175" t="s">
        <v>1118</v>
      </c>
      <c r="C175">
        <v>2.75</v>
      </c>
      <c r="D175">
        <v>4.5</v>
      </c>
      <c r="E175">
        <v>24</v>
      </c>
      <c r="F175">
        <v>2</v>
      </c>
      <c r="G175">
        <v>3</v>
      </c>
      <c r="H175">
        <v>0</v>
      </c>
      <c r="I175">
        <v>0</v>
      </c>
      <c r="J175">
        <v>0.1</v>
      </c>
      <c r="K175">
        <v>79.7</v>
      </c>
      <c r="L175">
        <v>0.4</v>
      </c>
      <c r="M175">
        <v>6.53</v>
      </c>
      <c r="N175">
        <f t="shared" si="2"/>
        <v>2</v>
      </c>
    </row>
    <row r="176" spans="1:14" x14ac:dyDescent="0.25">
      <c r="A176" t="s">
        <v>307</v>
      </c>
      <c r="B176" t="s">
        <v>1118</v>
      </c>
      <c r="C176">
        <v>2.5</v>
      </c>
      <c r="D176">
        <v>4.5</v>
      </c>
      <c r="E176">
        <v>31</v>
      </c>
      <c r="F176">
        <v>0</v>
      </c>
      <c r="G176">
        <v>0</v>
      </c>
      <c r="H176">
        <v>1</v>
      </c>
      <c r="I176">
        <v>0</v>
      </c>
      <c r="J176">
        <v>0.4</v>
      </c>
      <c r="K176">
        <v>88.9</v>
      </c>
      <c r="L176">
        <v>0.9</v>
      </c>
      <c r="M176">
        <v>6.5</v>
      </c>
      <c r="N176">
        <f t="shared" si="2"/>
        <v>2</v>
      </c>
    </row>
    <row r="177" spans="1:14" x14ac:dyDescent="0.25">
      <c r="A177" t="s">
        <v>308</v>
      </c>
      <c r="B177" t="s">
        <v>1118</v>
      </c>
      <c r="C177">
        <v>2.5</v>
      </c>
      <c r="D177">
        <v>2.5</v>
      </c>
      <c r="E177">
        <v>27</v>
      </c>
      <c r="F177">
        <v>1</v>
      </c>
      <c r="G177">
        <v>1</v>
      </c>
      <c r="H177">
        <v>7</v>
      </c>
      <c r="I177">
        <v>0</v>
      </c>
      <c r="J177">
        <v>0.2</v>
      </c>
      <c r="K177">
        <v>83.3</v>
      </c>
      <c r="L177">
        <v>2.5</v>
      </c>
      <c r="M177">
        <v>6.83</v>
      </c>
      <c r="N177">
        <f t="shared" si="2"/>
        <v>2</v>
      </c>
    </row>
    <row r="178" spans="1:14" x14ac:dyDescent="0.25">
      <c r="A178" t="s">
        <v>309</v>
      </c>
      <c r="B178" t="s">
        <v>1118</v>
      </c>
      <c r="C178">
        <v>2.5</v>
      </c>
      <c r="D178">
        <v>2.5</v>
      </c>
      <c r="E178">
        <v>27</v>
      </c>
      <c r="F178">
        <v>1</v>
      </c>
      <c r="G178">
        <v>0</v>
      </c>
      <c r="H178">
        <v>3</v>
      </c>
      <c r="I178">
        <v>0</v>
      </c>
      <c r="J178">
        <v>0.5</v>
      </c>
      <c r="K178">
        <v>77</v>
      </c>
      <c r="L178">
        <v>1.6</v>
      </c>
      <c r="M178">
        <v>6.6</v>
      </c>
      <c r="N178">
        <f t="shared" si="2"/>
        <v>2</v>
      </c>
    </row>
    <row r="179" spans="1:14" x14ac:dyDescent="0.25">
      <c r="A179" t="s">
        <v>310</v>
      </c>
      <c r="B179" t="s">
        <v>1118</v>
      </c>
      <c r="C179">
        <v>2.5</v>
      </c>
      <c r="D179">
        <v>3.2</v>
      </c>
      <c r="E179">
        <v>25</v>
      </c>
      <c r="F179">
        <v>4</v>
      </c>
      <c r="G179">
        <v>4</v>
      </c>
      <c r="H179">
        <v>1</v>
      </c>
      <c r="I179">
        <v>0</v>
      </c>
      <c r="J179">
        <v>1.5</v>
      </c>
      <c r="K179">
        <v>81</v>
      </c>
      <c r="L179">
        <v>0.3</v>
      </c>
      <c r="M179">
        <v>7.21</v>
      </c>
      <c r="N179">
        <f t="shared" si="2"/>
        <v>2</v>
      </c>
    </row>
    <row r="180" spans="1:14" x14ac:dyDescent="0.25">
      <c r="A180" t="s">
        <v>312</v>
      </c>
      <c r="B180" t="s">
        <v>1118</v>
      </c>
      <c r="C180">
        <v>2.5</v>
      </c>
      <c r="D180">
        <v>2.5</v>
      </c>
      <c r="E180">
        <v>23</v>
      </c>
      <c r="F180">
        <v>1</v>
      </c>
      <c r="G180">
        <v>0</v>
      </c>
      <c r="H180">
        <v>0</v>
      </c>
      <c r="I180">
        <v>0</v>
      </c>
      <c r="J180">
        <v>0.4</v>
      </c>
      <c r="K180">
        <v>59.8</v>
      </c>
      <c r="L180">
        <v>0.6</v>
      </c>
      <c r="M180">
        <v>6.31</v>
      </c>
      <c r="N180">
        <f t="shared" si="2"/>
        <v>2</v>
      </c>
    </row>
    <row r="181" spans="1:14" x14ac:dyDescent="0.25">
      <c r="A181" t="s">
        <v>313</v>
      </c>
      <c r="B181" t="s">
        <v>1118</v>
      </c>
      <c r="C181">
        <v>2</v>
      </c>
      <c r="D181">
        <v>3.5</v>
      </c>
      <c r="E181">
        <v>32</v>
      </c>
      <c r="F181">
        <v>1</v>
      </c>
      <c r="G181">
        <v>3</v>
      </c>
      <c r="H181">
        <v>4</v>
      </c>
      <c r="I181">
        <v>0</v>
      </c>
      <c r="J181">
        <v>0.9</v>
      </c>
      <c r="K181">
        <v>73.3</v>
      </c>
      <c r="L181">
        <v>1.3</v>
      </c>
      <c r="M181">
        <v>7.07</v>
      </c>
      <c r="N181">
        <f t="shared" si="2"/>
        <v>2</v>
      </c>
    </row>
    <row r="182" spans="1:14" x14ac:dyDescent="0.25">
      <c r="A182" t="s">
        <v>314</v>
      </c>
      <c r="B182" t="s">
        <v>1118</v>
      </c>
      <c r="C182">
        <v>2</v>
      </c>
      <c r="D182">
        <v>2.5</v>
      </c>
      <c r="E182">
        <v>30</v>
      </c>
      <c r="F182">
        <v>0</v>
      </c>
      <c r="G182">
        <v>1</v>
      </c>
      <c r="H182">
        <v>2</v>
      </c>
      <c r="I182">
        <v>0</v>
      </c>
      <c r="J182">
        <v>0.8</v>
      </c>
      <c r="K182">
        <v>74.5</v>
      </c>
      <c r="L182">
        <v>2.2999999999999998</v>
      </c>
      <c r="M182">
        <v>6.74</v>
      </c>
      <c r="N182">
        <f t="shared" si="2"/>
        <v>2</v>
      </c>
    </row>
    <row r="183" spans="1:14" x14ac:dyDescent="0.25">
      <c r="A183" t="s">
        <v>315</v>
      </c>
      <c r="B183" t="s">
        <v>1118</v>
      </c>
      <c r="C183">
        <v>2</v>
      </c>
      <c r="D183">
        <v>5</v>
      </c>
      <c r="E183">
        <v>33</v>
      </c>
      <c r="F183">
        <v>1</v>
      </c>
      <c r="G183">
        <v>1</v>
      </c>
      <c r="H183">
        <v>2</v>
      </c>
      <c r="I183">
        <v>0</v>
      </c>
      <c r="J183">
        <v>0.4</v>
      </c>
      <c r="K183">
        <v>82.3</v>
      </c>
      <c r="L183">
        <v>1.8</v>
      </c>
      <c r="M183">
        <v>6.97</v>
      </c>
      <c r="N183">
        <f t="shared" si="2"/>
        <v>2</v>
      </c>
    </row>
    <row r="184" spans="1:14" x14ac:dyDescent="0.25">
      <c r="A184" t="s">
        <v>316</v>
      </c>
      <c r="B184" t="s">
        <v>1118</v>
      </c>
      <c r="C184">
        <v>2</v>
      </c>
      <c r="D184">
        <v>2</v>
      </c>
      <c r="E184">
        <v>27</v>
      </c>
      <c r="F184">
        <v>1</v>
      </c>
      <c r="G184">
        <v>0</v>
      </c>
      <c r="H184">
        <v>4</v>
      </c>
      <c r="I184">
        <v>1</v>
      </c>
      <c r="J184">
        <v>1</v>
      </c>
      <c r="K184">
        <v>64.2</v>
      </c>
      <c r="L184">
        <v>2.8</v>
      </c>
      <c r="M184">
        <v>6.64</v>
      </c>
      <c r="N184">
        <f t="shared" si="2"/>
        <v>2</v>
      </c>
    </row>
    <row r="185" spans="1:14" x14ac:dyDescent="0.25">
      <c r="A185" t="s">
        <v>317</v>
      </c>
      <c r="B185" t="s">
        <v>1118</v>
      </c>
      <c r="C185">
        <v>2</v>
      </c>
      <c r="D185">
        <v>2</v>
      </c>
      <c r="E185">
        <v>28</v>
      </c>
      <c r="F185">
        <v>3</v>
      </c>
      <c r="G185">
        <v>4</v>
      </c>
      <c r="H185">
        <v>7</v>
      </c>
      <c r="I185">
        <v>0</v>
      </c>
      <c r="J185">
        <v>1.1000000000000001</v>
      </c>
      <c r="K185">
        <v>64</v>
      </c>
      <c r="L185">
        <v>2.7</v>
      </c>
      <c r="M185">
        <v>7.04</v>
      </c>
      <c r="N185">
        <f t="shared" si="2"/>
        <v>2</v>
      </c>
    </row>
    <row r="186" spans="1:14" x14ac:dyDescent="0.25">
      <c r="A186" t="s">
        <v>318</v>
      </c>
      <c r="B186" t="s">
        <v>1118</v>
      </c>
      <c r="C186">
        <v>2</v>
      </c>
      <c r="D186">
        <v>2</v>
      </c>
      <c r="E186">
        <v>22</v>
      </c>
      <c r="F186">
        <v>1</v>
      </c>
      <c r="G186">
        <v>1</v>
      </c>
      <c r="H186">
        <v>3</v>
      </c>
      <c r="I186">
        <v>1</v>
      </c>
      <c r="J186">
        <v>0.5</v>
      </c>
      <c r="K186">
        <v>84.1</v>
      </c>
      <c r="L186">
        <v>1</v>
      </c>
      <c r="M186">
        <v>6.48</v>
      </c>
      <c r="N186">
        <f t="shared" si="2"/>
        <v>2</v>
      </c>
    </row>
    <row r="187" spans="1:14" x14ac:dyDescent="0.25">
      <c r="A187" t="s">
        <v>319</v>
      </c>
      <c r="B187" t="s">
        <v>1118</v>
      </c>
      <c r="C187">
        <v>2</v>
      </c>
      <c r="D187">
        <v>2</v>
      </c>
      <c r="E187">
        <v>22</v>
      </c>
      <c r="F187">
        <v>2</v>
      </c>
      <c r="G187">
        <v>0</v>
      </c>
      <c r="H187">
        <v>9</v>
      </c>
      <c r="I187">
        <v>0</v>
      </c>
      <c r="J187">
        <v>1</v>
      </c>
      <c r="K187">
        <v>70.900000000000006</v>
      </c>
      <c r="L187">
        <v>1.1000000000000001</v>
      </c>
      <c r="M187">
        <v>6.78</v>
      </c>
      <c r="N187">
        <f t="shared" si="2"/>
        <v>2</v>
      </c>
    </row>
    <row r="188" spans="1:14" x14ac:dyDescent="0.25">
      <c r="A188" t="s">
        <v>320</v>
      </c>
      <c r="B188" t="s">
        <v>1118</v>
      </c>
      <c r="C188">
        <v>2</v>
      </c>
      <c r="D188">
        <v>2</v>
      </c>
      <c r="E188">
        <v>22</v>
      </c>
      <c r="F188">
        <v>0</v>
      </c>
      <c r="G188">
        <v>0</v>
      </c>
      <c r="H188">
        <v>3</v>
      </c>
      <c r="I188">
        <v>0</v>
      </c>
      <c r="J188">
        <v>0.4</v>
      </c>
      <c r="K188">
        <v>69.599999999999994</v>
      </c>
      <c r="L188">
        <v>2.1</v>
      </c>
      <c r="M188">
        <v>6.65</v>
      </c>
      <c r="N188">
        <f t="shared" si="2"/>
        <v>2</v>
      </c>
    </row>
    <row r="189" spans="1:14" x14ac:dyDescent="0.25">
      <c r="A189" t="s">
        <v>321</v>
      </c>
      <c r="B189" t="s">
        <v>1118</v>
      </c>
      <c r="C189">
        <v>1.75</v>
      </c>
      <c r="D189">
        <v>6</v>
      </c>
      <c r="E189">
        <v>30</v>
      </c>
      <c r="F189">
        <v>0</v>
      </c>
      <c r="G189">
        <v>1</v>
      </c>
      <c r="H189">
        <v>1</v>
      </c>
      <c r="I189">
        <v>0</v>
      </c>
      <c r="J189">
        <v>0.3</v>
      </c>
      <c r="K189">
        <v>81</v>
      </c>
      <c r="L189">
        <v>1.9</v>
      </c>
      <c r="M189">
        <v>6.46</v>
      </c>
      <c r="N189">
        <f t="shared" si="2"/>
        <v>2</v>
      </c>
    </row>
    <row r="190" spans="1:14" x14ac:dyDescent="0.25">
      <c r="A190" t="s">
        <v>322</v>
      </c>
      <c r="B190" t="s">
        <v>1118</v>
      </c>
      <c r="C190">
        <v>1.75</v>
      </c>
      <c r="D190">
        <v>2.5</v>
      </c>
      <c r="E190">
        <v>20</v>
      </c>
      <c r="F190">
        <v>0</v>
      </c>
      <c r="G190">
        <v>0</v>
      </c>
      <c r="H190">
        <v>1</v>
      </c>
      <c r="I190">
        <v>1</v>
      </c>
      <c r="J190">
        <v>0.1</v>
      </c>
      <c r="K190">
        <v>76.7</v>
      </c>
      <c r="L190">
        <v>1.1000000000000001</v>
      </c>
      <c r="M190">
        <v>6.2</v>
      </c>
      <c r="N190">
        <f t="shared" si="2"/>
        <v>2</v>
      </c>
    </row>
    <row r="191" spans="1:14" x14ac:dyDescent="0.25">
      <c r="A191" t="s">
        <v>323</v>
      </c>
      <c r="B191" t="s">
        <v>1118</v>
      </c>
      <c r="C191">
        <v>1.5</v>
      </c>
      <c r="D191">
        <v>7</v>
      </c>
      <c r="E191">
        <v>30</v>
      </c>
      <c r="F191">
        <v>4</v>
      </c>
      <c r="G191">
        <v>2</v>
      </c>
      <c r="H191">
        <v>3</v>
      </c>
      <c r="I191">
        <v>0</v>
      </c>
      <c r="J191">
        <v>0.6</v>
      </c>
      <c r="K191">
        <v>73.599999999999994</v>
      </c>
      <c r="L191">
        <v>0.6</v>
      </c>
      <c r="M191">
        <v>6.65</v>
      </c>
      <c r="N191">
        <f t="shared" si="2"/>
        <v>2</v>
      </c>
    </row>
    <row r="192" spans="1:14" x14ac:dyDescent="0.25">
      <c r="A192" t="s">
        <v>325</v>
      </c>
      <c r="B192" t="s">
        <v>1118</v>
      </c>
      <c r="C192">
        <v>1.5</v>
      </c>
      <c r="D192">
        <v>1.75</v>
      </c>
      <c r="E192">
        <v>31</v>
      </c>
      <c r="F192">
        <v>2</v>
      </c>
      <c r="G192">
        <v>3</v>
      </c>
      <c r="H192">
        <v>2</v>
      </c>
      <c r="I192">
        <v>0</v>
      </c>
      <c r="J192">
        <v>1.2</v>
      </c>
      <c r="K192">
        <v>65.400000000000006</v>
      </c>
      <c r="L192">
        <v>0.3</v>
      </c>
      <c r="M192">
        <v>6.41</v>
      </c>
      <c r="N192">
        <f t="shared" si="2"/>
        <v>2</v>
      </c>
    </row>
    <row r="193" spans="1:14" x14ac:dyDescent="0.25">
      <c r="A193" t="s">
        <v>327</v>
      </c>
      <c r="B193" t="s">
        <v>1118</v>
      </c>
      <c r="C193">
        <v>1.5</v>
      </c>
      <c r="D193">
        <v>5</v>
      </c>
      <c r="E193">
        <v>28</v>
      </c>
      <c r="F193">
        <v>1</v>
      </c>
      <c r="G193">
        <v>1</v>
      </c>
      <c r="H193">
        <v>2</v>
      </c>
      <c r="I193">
        <v>0</v>
      </c>
      <c r="J193">
        <v>0.2</v>
      </c>
      <c r="K193">
        <v>77.900000000000006</v>
      </c>
      <c r="L193">
        <v>0.6</v>
      </c>
      <c r="M193">
        <v>6.71</v>
      </c>
      <c r="N193">
        <f t="shared" si="2"/>
        <v>2</v>
      </c>
    </row>
    <row r="194" spans="1:14" x14ac:dyDescent="0.25">
      <c r="A194" t="s">
        <v>328</v>
      </c>
      <c r="B194" t="s">
        <v>1118</v>
      </c>
      <c r="C194">
        <v>1.5</v>
      </c>
      <c r="D194">
        <v>3</v>
      </c>
      <c r="E194">
        <v>28</v>
      </c>
      <c r="F194">
        <v>7</v>
      </c>
      <c r="G194">
        <v>1</v>
      </c>
      <c r="H194">
        <v>2</v>
      </c>
      <c r="I194">
        <v>0</v>
      </c>
      <c r="J194">
        <v>1.9</v>
      </c>
      <c r="K194">
        <v>73.3</v>
      </c>
      <c r="L194">
        <v>1.5</v>
      </c>
      <c r="M194">
        <v>6.91</v>
      </c>
      <c r="N194">
        <f t="shared" si="2"/>
        <v>2</v>
      </c>
    </row>
    <row r="195" spans="1:14" x14ac:dyDescent="0.25">
      <c r="A195" t="s">
        <v>329</v>
      </c>
      <c r="B195" t="s">
        <v>1118</v>
      </c>
      <c r="C195">
        <v>1.5</v>
      </c>
      <c r="D195">
        <v>2.5</v>
      </c>
      <c r="E195">
        <v>28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65.900000000000006</v>
      </c>
      <c r="L195">
        <v>3.5</v>
      </c>
      <c r="M195">
        <v>6.02</v>
      </c>
      <c r="N195">
        <f t="shared" ref="N195:N258" si="3">IF(B195="striker",3,IF(B195="midfielder",2,1))</f>
        <v>2</v>
      </c>
    </row>
    <row r="196" spans="1:14" x14ac:dyDescent="0.25">
      <c r="A196" t="s">
        <v>330</v>
      </c>
      <c r="B196" t="s">
        <v>1118</v>
      </c>
      <c r="C196">
        <v>1.5</v>
      </c>
      <c r="D196">
        <v>4.5</v>
      </c>
      <c r="E196">
        <v>25</v>
      </c>
      <c r="F196">
        <v>4</v>
      </c>
      <c r="G196">
        <v>3</v>
      </c>
      <c r="H196">
        <v>2</v>
      </c>
      <c r="I196">
        <v>0</v>
      </c>
      <c r="J196">
        <v>0.8</v>
      </c>
      <c r="K196">
        <v>72</v>
      </c>
      <c r="L196">
        <v>0.8</v>
      </c>
      <c r="M196">
        <v>6.72</v>
      </c>
      <c r="N196">
        <f t="shared" si="3"/>
        <v>2</v>
      </c>
    </row>
    <row r="197" spans="1:14" x14ac:dyDescent="0.25">
      <c r="A197" t="s">
        <v>331</v>
      </c>
      <c r="B197" t="s">
        <v>1118</v>
      </c>
      <c r="C197">
        <v>1.5</v>
      </c>
      <c r="D197">
        <v>1.5</v>
      </c>
      <c r="E197">
        <v>20</v>
      </c>
      <c r="F197">
        <v>0</v>
      </c>
      <c r="G197">
        <v>0</v>
      </c>
      <c r="H197">
        <v>1</v>
      </c>
      <c r="I197">
        <v>0</v>
      </c>
      <c r="J197">
        <v>0.1</v>
      </c>
      <c r="K197">
        <v>69.2</v>
      </c>
      <c r="L197">
        <v>0.9</v>
      </c>
      <c r="M197">
        <v>6.43</v>
      </c>
      <c r="N197">
        <f t="shared" si="3"/>
        <v>2</v>
      </c>
    </row>
    <row r="198" spans="1:14" x14ac:dyDescent="0.25">
      <c r="A198" t="s">
        <v>8</v>
      </c>
      <c r="B198" t="s">
        <v>1119</v>
      </c>
      <c r="C198">
        <v>40</v>
      </c>
      <c r="D198">
        <v>45</v>
      </c>
      <c r="E198">
        <v>28</v>
      </c>
      <c r="F198">
        <v>0</v>
      </c>
      <c r="G198">
        <v>1</v>
      </c>
      <c r="H198">
        <v>1</v>
      </c>
      <c r="I198">
        <v>0</v>
      </c>
      <c r="J198">
        <v>0.3</v>
      </c>
      <c r="K198">
        <v>87.8</v>
      </c>
      <c r="L198">
        <v>1.3</v>
      </c>
      <c r="M198">
        <v>6.75</v>
      </c>
      <c r="N198">
        <f t="shared" si="3"/>
        <v>1</v>
      </c>
    </row>
    <row r="199" spans="1:14" x14ac:dyDescent="0.25">
      <c r="A199" t="s">
        <v>13</v>
      </c>
      <c r="B199" t="s">
        <v>1119</v>
      </c>
      <c r="C199">
        <v>40</v>
      </c>
      <c r="D199">
        <v>45</v>
      </c>
      <c r="E199">
        <v>24</v>
      </c>
      <c r="F199">
        <v>4</v>
      </c>
      <c r="G199">
        <v>4</v>
      </c>
      <c r="H199">
        <v>1</v>
      </c>
      <c r="I199">
        <v>0</v>
      </c>
      <c r="J199">
        <v>1</v>
      </c>
      <c r="K199">
        <v>88.3</v>
      </c>
      <c r="L199">
        <v>0.7</v>
      </c>
      <c r="M199">
        <v>7.15</v>
      </c>
      <c r="N199">
        <f t="shared" si="3"/>
        <v>1</v>
      </c>
    </row>
    <row r="200" spans="1:14" x14ac:dyDescent="0.25">
      <c r="A200" t="s">
        <v>17</v>
      </c>
      <c r="B200" t="s">
        <v>1119</v>
      </c>
      <c r="C200">
        <v>38</v>
      </c>
      <c r="D200">
        <v>38</v>
      </c>
      <c r="E200">
        <v>28</v>
      </c>
      <c r="F200">
        <v>1</v>
      </c>
      <c r="G200">
        <v>1</v>
      </c>
      <c r="H200">
        <v>4</v>
      </c>
      <c r="I200">
        <v>0</v>
      </c>
      <c r="J200">
        <v>1.1000000000000001</v>
      </c>
      <c r="K200">
        <v>88.8</v>
      </c>
      <c r="L200">
        <v>3.4</v>
      </c>
      <c r="M200">
        <v>7.32</v>
      </c>
      <c r="N200">
        <f t="shared" si="3"/>
        <v>1</v>
      </c>
    </row>
    <row r="201" spans="1:14" x14ac:dyDescent="0.25">
      <c r="A201" t="s">
        <v>24</v>
      </c>
      <c r="B201" t="s">
        <v>1119</v>
      </c>
      <c r="C201">
        <v>28</v>
      </c>
      <c r="D201">
        <v>28</v>
      </c>
      <c r="E201">
        <v>28</v>
      </c>
      <c r="F201">
        <v>2</v>
      </c>
      <c r="G201">
        <v>0</v>
      </c>
      <c r="H201">
        <v>6</v>
      </c>
      <c r="I201">
        <v>0</v>
      </c>
      <c r="J201">
        <v>0.7</v>
      </c>
      <c r="K201">
        <v>87.8</v>
      </c>
      <c r="L201">
        <v>3.8</v>
      </c>
      <c r="M201">
        <v>7.23</v>
      </c>
      <c r="N201">
        <f t="shared" si="3"/>
        <v>1</v>
      </c>
    </row>
    <row r="202" spans="1:14" x14ac:dyDescent="0.25">
      <c r="A202" t="s">
        <v>27</v>
      </c>
      <c r="B202" t="s">
        <v>1119</v>
      </c>
      <c r="C202">
        <v>25</v>
      </c>
      <c r="D202">
        <v>37</v>
      </c>
      <c r="E202">
        <v>28</v>
      </c>
      <c r="F202">
        <v>1</v>
      </c>
      <c r="G202">
        <v>1</v>
      </c>
      <c r="H202">
        <v>5</v>
      </c>
      <c r="I202">
        <v>0</v>
      </c>
      <c r="J202">
        <v>0.4</v>
      </c>
      <c r="K202">
        <v>91.6</v>
      </c>
      <c r="L202">
        <v>2.4</v>
      </c>
      <c r="M202">
        <v>7.27</v>
      </c>
      <c r="N202">
        <f t="shared" si="3"/>
        <v>1</v>
      </c>
    </row>
    <row r="203" spans="1:14" x14ac:dyDescent="0.25">
      <c r="A203" t="s">
        <v>38</v>
      </c>
      <c r="B203" t="s">
        <v>1119</v>
      </c>
      <c r="C203">
        <v>22</v>
      </c>
      <c r="D203">
        <v>22</v>
      </c>
      <c r="E203">
        <v>21</v>
      </c>
      <c r="F203">
        <v>1</v>
      </c>
      <c r="G203">
        <v>1</v>
      </c>
      <c r="H203">
        <v>1</v>
      </c>
      <c r="I203">
        <v>0</v>
      </c>
      <c r="J203">
        <v>0.5</v>
      </c>
      <c r="K203">
        <v>82.6</v>
      </c>
      <c r="L203">
        <v>2.4</v>
      </c>
      <c r="M203">
        <v>6.92</v>
      </c>
      <c r="N203">
        <f t="shared" si="3"/>
        <v>1</v>
      </c>
    </row>
    <row r="204" spans="1:14" x14ac:dyDescent="0.25">
      <c r="A204" t="s">
        <v>46</v>
      </c>
      <c r="B204" t="s">
        <v>1119</v>
      </c>
      <c r="C204">
        <v>20</v>
      </c>
      <c r="D204">
        <v>20</v>
      </c>
      <c r="E204">
        <v>21</v>
      </c>
      <c r="F204">
        <v>2</v>
      </c>
      <c r="G204">
        <v>2</v>
      </c>
      <c r="H204">
        <v>4</v>
      </c>
      <c r="I204">
        <v>0</v>
      </c>
      <c r="J204">
        <v>0.8</v>
      </c>
      <c r="K204">
        <v>89.3</v>
      </c>
      <c r="L204">
        <v>1.9</v>
      </c>
      <c r="M204">
        <v>6.98</v>
      </c>
      <c r="N204">
        <f t="shared" si="3"/>
        <v>1</v>
      </c>
    </row>
    <row r="205" spans="1:14" x14ac:dyDescent="0.25">
      <c r="A205" t="s">
        <v>52</v>
      </c>
      <c r="B205" t="s">
        <v>1119</v>
      </c>
      <c r="C205">
        <v>18</v>
      </c>
      <c r="D205">
        <v>18</v>
      </c>
      <c r="E205">
        <v>29</v>
      </c>
      <c r="F205">
        <v>1</v>
      </c>
      <c r="G205">
        <v>1</v>
      </c>
      <c r="H205">
        <v>7</v>
      </c>
      <c r="I205">
        <v>0</v>
      </c>
      <c r="J205">
        <v>0.6</v>
      </c>
      <c r="K205">
        <v>86.3</v>
      </c>
      <c r="L205">
        <v>2.2000000000000002</v>
      </c>
      <c r="M205">
        <v>7.16</v>
      </c>
      <c r="N205">
        <f t="shared" si="3"/>
        <v>1</v>
      </c>
    </row>
    <row r="206" spans="1:14" x14ac:dyDescent="0.25">
      <c r="A206" t="s">
        <v>54</v>
      </c>
      <c r="B206" t="s">
        <v>1119</v>
      </c>
      <c r="C206">
        <v>18</v>
      </c>
      <c r="D206">
        <v>20</v>
      </c>
      <c r="E206">
        <v>27</v>
      </c>
      <c r="F206">
        <v>1</v>
      </c>
      <c r="G206">
        <v>0</v>
      </c>
      <c r="H206">
        <v>6</v>
      </c>
      <c r="I206">
        <v>0</v>
      </c>
      <c r="J206">
        <v>0.4</v>
      </c>
      <c r="K206">
        <v>84.4</v>
      </c>
      <c r="L206">
        <v>2.9</v>
      </c>
      <c r="M206">
        <v>6.72</v>
      </c>
      <c r="N206">
        <f t="shared" si="3"/>
        <v>1</v>
      </c>
    </row>
    <row r="207" spans="1:14" x14ac:dyDescent="0.25">
      <c r="A207" t="s">
        <v>55</v>
      </c>
      <c r="B207" t="s">
        <v>1119</v>
      </c>
      <c r="C207">
        <v>18</v>
      </c>
      <c r="D207">
        <v>18</v>
      </c>
      <c r="E207">
        <v>26</v>
      </c>
      <c r="F207">
        <v>0</v>
      </c>
      <c r="G207">
        <v>2</v>
      </c>
      <c r="H207">
        <v>6</v>
      </c>
      <c r="I207">
        <v>0</v>
      </c>
      <c r="J207">
        <v>0.4</v>
      </c>
      <c r="K207">
        <v>81.3</v>
      </c>
      <c r="L207">
        <v>2.2999999999999998</v>
      </c>
      <c r="M207">
        <v>7.2</v>
      </c>
      <c r="N207">
        <f t="shared" si="3"/>
        <v>1</v>
      </c>
    </row>
    <row r="208" spans="1:14" x14ac:dyDescent="0.25">
      <c r="A208" t="s">
        <v>56</v>
      </c>
      <c r="B208" t="s">
        <v>1119</v>
      </c>
      <c r="C208">
        <v>18</v>
      </c>
      <c r="D208">
        <v>18</v>
      </c>
      <c r="E208">
        <v>23</v>
      </c>
      <c r="F208">
        <v>6</v>
      </c>
      <c r="G208">
        <v>3</v>
      </c>
      <c r="H208">
        <v>0</v>
      </c>
      <c r="I208">
        <v>0</v>
      </c>
      <c r="J208">
        <v>1.3</v>
      </c>
      <c r="K208">
        <v>79.8</v>
      </c>
      <c r="L208">
        <v>0.3</v>
      </c>
      <c r="M208">
        <v>7.15</v>
      </c>
      <c r="N208">
        <f t="shared" si="3"/>
        <v>1</v>
      </c>
    </row>
    <row r="209" spans="1:14" x14ac:dyDescent="0.25">
      <c r="A209" t="s">
        <v>61</v>
      </c>
      <c r="B209" t="s">
        <v>1119</v>
      </c>
      <c r="C209">
        <v>17</v>
      </c>
      <c r="D209">
        <v>28</v>
      </c>
      <c r="E209">
        <v>24</v>
      </c>
      <c r="F209">
        <v>2</v>
      </c>
      <c r="G209">
        <v>3</v>
      </c>
      <c r="H209">
        <v>1</v>
      </c>
      <c r="I209">
        <v>0</v>
      </c>
      <c r="J209">
        <v>0.9</v>
      </c>
      <c r="K209">
        <v>82.2</v>
      </c>
      <c r="L209">
        <v>1.4</v>
      </c>
      <c r="M209">
        <v>6.72</v>
      </c>
      <c r="N209">
        <f t="shared" si="3"/>
        <v>1</v>
      </c>
    </row>
    <row r="210" spans="1:14" x14ac:dyDescent="0.25">
      <c r="A210" t="s">
        <v>63</v>
      </c>
      <c r="B210" t="s">
        <v>1119</v>
      </c>
      <c r="C210">
        <v>16</v>
      </c>
      <c r="D210">
        <v>20</v>
      </c>
      <c r="E210">
        <v>24</v>
      </c>
      <c r="F210">
        <v>2</v>
      </c>
      <c r="G210">
        <v>2</v>
      </c>
      <c r="H210">
        <v>1</v>
      </c>
      <c r="I210">
        <v>0</v>
      </c>
      <c r="J210">
        <v>0.6</v>
      </c>
      <c r="K210">
        <v>89.5</v>
      </c>
      <c r="L210">
        <v>0.9</v>
      </c>
      <c r="M210">
        <v>7.13</v>
      </c>
      <c r="N210">
        <f t="shared" si="3"/>
        <v>1</v>
      </c>
    </row>
    <row r="211" spans="1:14" x14ac:dyDescent="0.25">
      <c r="A211" t="s">
        <v>66</v>
      </c>
      <c r="B211" t="s">
        <v>1119</v>
      </c>
      <c r="C211">
        <v>16</v>
      </c>
      <c r="D211">
        <v>16</v>
      </c>
      <c r="E211">
        <v>21</v>
      </c>
      <c r="F211">
        <v>2</v>
      </c>
      <c r="G211">
        <v>0</v>
      </c>
      <c r="H211">
        <v>1</v>
      </c>
      <c r="I211">
        <v>0</v>
      </c>
      <c r="J211">
        <v>0.4</v>
      </c>
      <c r="K211">
        <v>91.2</v>
      </c>
      <c r="L211">
        <v>2.7</v>
      </c>
      <c r="M211">
        <v>7.02</v>
      </c>
      <c r="N211">
        <f t="shared" si="3"/>
        <v>1</v>
      </c>
    </row>
    <row r="212" spans="1:14" x14ac:dyDescent="0.25">
      <c r="A212" t="s">
        <v>71</v>
      </c>
      <c r="B212" t="s">
        <v>1119</v>
      </c>
      <c r="C212">
        <v>15</v>
      </c>
      <c r="D212">
        <v>15</v>
      </c>
      <c r="E212">
        <v>26</v>
      </c>
      <c r="F212">
        <v>0</v>
      </c>
      <c r="G212">
        <v>1</v>
      </c>
      <c r="H212">
        <v>1</v>
      </c>
      <c r="I212">
        <v>0</v>
      </c>
      <c r="J212">
        <v>0.3</v>
      </c>
      <c r="K212">
        <v>84.6</v>
      </c>
      <c r="L212">
        <v>2.1</v>
      </c>
      <c r="M212">
        <v>6.6</v>
      </c>
      <c r="N212">
        <f t="shared" si="3"/>
        <v>1</v>
      </c>
    </row>
    <row r="213" spans="1:14" x14ac:dyDescent="0.25">
      <c r="A213" t="s">
        <v>74</v>
      </c>
      <c r="B213" t="s">
        <v>1119</v>
      </c>
      <c r="C213">
        <v>15</v>
      </c>
      <c r="D213">
        <v>15</v>
      </c>
      <c r="E213">
        <v>23</v>
      </c>
      <c r="F213">
        <v>0</v>
      </c>
      <c r="G213">
        <v>1</v>
      </c>
      <c r="H213">
        <v>4</v>
      </c>
      <c r="I213">
        <v>0</v>
      </c>
      <c r="J213">
        <v>0.6</v>
      </c>
      <c r="K213">
        <v>87.4</v>
      </c>
      <c r="L213">
        <v>3.2</v>
      </c>
      <c r="M213">
        <v>6.82</v>
      </c>
      <c r="N213">
        <f t="shared" si="3"/>
        <v>1</v>
      </c>
    </row>
    <row r="214" spans="1:14" x14ac:dyDescent="0.25">
      <c r="A214" t="s">
        <v>78</v>
      </c>
      <c r="B214" t="s">
        <v>1119</v>
      </c>
      <c r="C214">
        <v>14</v>
      </c>
      <c r="D214">
        <v>21</v>
      </c>
      <c r="E214">
        <v>24</v>
      </c>
      <c r="F214">
        <v>0</v>
      </c>
      <c r="G214">
        <v>0</v>
      </c>
      <c r="H214">
        <v>6</v>
      </c>
      <c r="I214">
        <v>0</v>
      </c>
      <c r="J214">
        <v>0.1</v>
      </c>
      <c r="K214">
        <v>84.9</v>
      </c>
      <c r="L214">
        <v>1.9</v>
      </c>
      <c r="M214">
        <v>6.77</v>
      </c>
      <c r="N214">
        <f t="shared" si="3"/>
        <v>1</v>
      </c>
    </row>
    <row r="215" spans="1:14" x14ac:dyDescent="0.25">
      <c r="A215" t="s">
        <v>83</v>
      </c>
      <c r="B215" t="s">
        <v>1119</v>
      </c>
      <c r="C215">
        <v>13</v>
      </c>
      <c r="D215">
        <v>15</v>
      </c>
      <c r="E215">
        <v>23</v>
      </c>
      <c r="F215">
        <v>2</v>
      </c>
      <c r="G215">
        <v>2</v>
      </c>
      <c r="H215">
        <v>7</v>
      </c>
      <c r="I215">
        <v>1</v>
      </c>
      <c r="J215">
        <v>0.6</v>
      </c>
      <c r="K215">
        <v>79.8</v>
      </c>
      <c r="L215">
        <v>1.2</v>
      </c>
      <c r="M215">
        <v>7.02</v>
      </c>
      <c r="N215">
        <f t="shared" si="3"/>
        <v>1</v>
      </c>
    </row>
    <row r="216" spans="1:14" x14ac:dyDescent="0.25">
      <c r="A216" t="s">
        <v>90</v>
      </c>
      <c r="B216" t="s">
        <v>1119</v>
      </c>
      <c r="C216">
        <v>12</v>
      </c>
      <c r="D216">
        <v>12</v>
      </c>
      <c r="E216">
        <v>23</v>
      </c>
      <c r="F216">
        <v>0</v>
      </c>
      <c r="G216">
        <v>2</v>
      </c>
      <c r="H216">
        <v>5</v>
      </c>
      <c r="I216">
        <v>0</v>
      </c>
      <c r="J216">
        <v>0.6</v>
      </c>
      <c r="K216">
        <v>77.400000000000006</v>
      </c>
      <c r="L216">
        <v>1.8</v>
      </c>
      <c r="M216">
        <v>6.71</v>
      </c>
      <c r="N216">
        <f t="shared" si="3"/>
        <v>1</v>
      </c>
    </row>
    <row r="217" spans="1:14" x14ac:dyDescent="0.25">
      <c r="A217" t="s">
        <v>93</v>
      </c>
      <c r="B217" t="s">
        <v>1119</v>
      </c>
      <c r="C217">
        <v>11</v>
      </c>
      <c r="D217">
        <v>30</v>
      </c>
      <c r="E217">
        <v>33</v>
      </c>
      <c r="F217">
        <v>1</v>
      </c>
      <c r="G217">
        <v>2</v>
      </c>
      <c r="H217">
        <v>1</v>
      </c>
      <c r="I217">
        <v>0</v>
      </c>
      <c r="J217">
        <v>0.3</v>
      </c>
      <c r="K217">
        <v>89.9</v>
      </c>
      <c r="L217">
        <v>0.7</v>
      </c>
      <c r="M217">
        <v>7.12</v>
      </c>
      <c r="N217">
        <f t="shared" si="3"/>
        <v>1</v>
      </c>
    </row>
    <row r="218" spans="1:14" x14ac:dyDescent="0.25">
      <c r="A218" t="s">
        <v>98</v>
      </c>
      <c r="B218" t="s">
        <v>1119</v>
      </c>
      <c r="C218">
        <v>10</v>
      </c>
      <c r="D218">
        <v>10</v>
      </c>
      <c r="E218">
        <v>25</v>
      </c>
      <c r="F218">
        <v>1</v>
      </c>
      <c r="G218">
        <v>0</v>
      </c>
      <c r="H218">
        <v>6</v>
      </c>
      <c r="I218">
        <v>1</v>
      </c>
      <c r="J218">
        <v>0.6</v>
      </c>
      <c r="K218">
        <v>82.6</v>
      </c>
      <c r="L218">
        <v>2.7</v>
      </c>
      <c r="M218">
        <v>6.76</v>
      </c>
      <c r="N218">
        <f t="shared" si="3"/>
        <v>1</v>
      </c>
    </row>
    <row r="219" spans="1:14" x14ac:dyDescent="0.25">
      <c r="A219" t="s">
        <v>100</v>
      </c>
      <c r="B219" t="s">
        <v>1119</v>
      </c>
      <c r="C219">
        <v>10</v>
      </c>
      <c r="D219">
        <v>10</v>
      </c>
      <c r="E219">
        <v>24</v>
      </c>
      <c r="F219">
        <v>4</v>
      </c>
      <c r="G219">
        <v>1</v>
      </c>
      <c r="H219">
        <v>1</v>
      </c>
      <c r="I219">
        <v>0</v>
      </c>
      <c r="J219">
        <v>1</v>
      </c>
      <c r="K219">
        <v>84.8</v>
      </c>
      <c r="L219">
        <v>3.7</v>
      </c>
      <c r="M219">
        <v>7.15</v>
      </c>
      <c r="N219">
        <f t="shared" si="3"/>
        <v>1</v>
      </c>
    </row>
    <row r="220" spans="1:14" x14ac:dyDescent="0.25">
      <c r="A220" t="s">
        <v>103</v>
      </c>
      <c r="B220" t="s">
        <v>1119</v>
      </c>
      <c r="C220">
        <v>10</v>
      </c>
      <c r="D220">
        <v>10</v>
      </c>
      <c r="E220">
        <v>24</v>
      </c>
      <c r="F220">
        <v>2</v>
      </c>
      <c r="G220">
        <v>0</v>
      </c>
      <c r="H220">
        <v>5</v>
      </c>
      <c r="I220">
        <v>0</v>
      </c>
      <c r="J220">
        <v>0.5</v>
      </c>
      <c r="K220">
        <v>86.1</v>
      </c>
      <c r="L220">
        <v>2.4</v>
      </c>
      <c r="M220">
        <v>7.06</v>
      </c>
      <c r="N220">
        <f t="shared" si="3"/>
        <v>1</v>
      </c>
    </row>
    <row r="221" spans="1:14" x14ac:dyDescent="0.25">
      <c r="A221" t="s">
        <v>108</v>
      </c>
      <c r="B221" t="s">
        <v>1119</v>
      </c>
      <c r="C221">
        <v>10</v>
      </c>
      <c r="D221">
        <v>10</v>
      </c>
      <c r="E221">
        <v>20</v>
      </c>
      <c r="F221">
        <v>0</v>
      </c>
      <c r="G221">
        <v>2</v>
      </c>
      <c r="H221">
        <v>1</v>
      </c>
      <c r="I221">
        <v>0</v>
      </c>
      <c r="J221">
        <v>0.3</v>
      </c>
      <c r="K221">
        <v>76.2</v>
      </c>
      <c r="L221">
        <v>0.9</v>
      </c>
      <c r="M221">
        <v>7.05</v>
      </c>
      <c r="N221">
        <f t="shared" si="3"/>
        <v>1</v>
      </c>
    </row>
    <row r="222" spans="1:14" x14ac:dyDescent="0.25">
      <c r="A222" t="s">
        <v>110</v>
      </c>
      <c r="B222" t="s">
        <v>1119</v>
      </c>
      <c r="C222">
        <v>9</v>
      </c>
      <c r="D222">
        <v>18</v>
      </c>
      <c r="E222">
        <v>28</v>
      </c>
      <c r="F222">
        <v>0</v>
      </c>
      <c r="G222">
        <v>1</v>
      </c>
      <c r="H222">
        <v>0</v>
      </c>
      <c r="I222">
        <v>0</v>
      </c>
      <c r="J222">
        <v>0.4</v>
      </c>
      <c r="K222">
        <v>93</v>
      </c>
      <c r="L222">
        <v>0.4</v>
      </c>
      <c r="M222">
        <v>6.59</v>
      </c>
      <c r="N222">
        <f t="shared" si="3"/>
        <v>1</v>
      </c>
    </row>
    <row r="223" spans="1:14" x14ac:dyDescent="0.25">
      <c r="A223" t="s">
        <v>112</v>
      </c>
      <c r="B223" t="s">
        <v>1119</v>
      </c>
      <c r="C223">
        <v>9</v>
      </c>
      <c r="D223">
        <v>10</v>
      </c>
      <c r="E223">
        <v>29</v>
      </c>
      <c r="F223">
        <v>0</v>
      </c>
      <c r="G223">
        <v>1</v>
      </c>
      <c r="H223">
        <v>3</v>
      </c>
      <c r="I223">
        <v>0</v>
      </c>
      <c r="J223">
        <v>1</v>
      </c>
      <c r="K223">
        <v>82.5</v>
      </c>
      <c r="L223">
        <v>1.7</v>
      </c>
      <c r="M223">
        <v>6.94</v>
      </c>
      <c r="N223">
        <f t="shared" si="3"/>
        <v>1</v>
      </c>
    </row>
    <row r="224" spans="1:14" x14ac:dyDescent="0.25">
      <c r="A224" t="s">
        <v>114</v>
      </c>
      <c r="B224" t="s">
        <v>1119</v>
      </c>
      <c r="C224">
        <v>9</v>
      </c>
      <c r="D224">
        <v>9</v>
      </c>
      <c r="E224">
        <v>23</v>
      </c>
      <c r="F224">
        <v>3</v>
      </c>
      <c r="G224">
        <v>5</v>
      </c>
      <c r="H224">
        <v>5</v>
      </c>
      <c r="I224">
        <v>0</v>
      </c>
      <c r="J224">
        <v>0.7</v>
      </c>
      <c r="K224">
        <v>71.7</v>
      </c>
      <c r="L224">
        <v>1.8</v>
      </c>
      <c r="M224">
        <v>7.32</v>
      </c>
      <c r="N224">
        <f t="shared" si="3"/>
        <v>1</v>
      </c>
    </row>
    <row r="225" spans="1:14" x14ac:dyDescent="0.25">
      <c r="A225" t="s">
        <v>115</v>
      </c>
      <c r="B225" t="s">
        <v>1119</v>
      </c>
      <c r="C225">
        <v>9</v>
      </c>
      <c r="D225">
        <v>9</v>
      </c>
      <c r="E225">
        <v>23</v>
      </c>
      <c r="F225">
        <v>1</v>
      </c>
      <c r="G225">
        <v>4</v>
      </c>
      <c r="H225">
        <v>2</v>
      </c>
      <c r="I225">
        <v>0</v>
      </c>
      <c r="J225">
        <v>0.4</v>
      </c>
      <c r="K225">
        <v>69.599999999999994</v>
      </c>
      <c r="L225">
        <v>0.6</v>
      </c>
      <c r="M225">
        <v>7.07</v>
      </c>
      <c r="N225">
        <f t="shared" si="3"/>
        <v>1</v>
      </c>
    </row>
    <row r="226" spans="1:14" x14ac:dyDescent="0.25">
      <c r="A226" t="s">
        <v>124</v>
      </c>
      <c r="B226" t="s">
        <v>1119</v>
      </c>
      <c r="C226">
        <v>8</v>
      </c>
      <c r="D226">
        <v>9</v>
      </c>
      <c r="E226">
        <v>24</v>
      </c>
      <c r="F226">
        <v>3</v>
      </c>
      <c r="G226">
        <v>0</v>
      </c>
      <c r="H226">
        <v>5</v>
      </c>
      <c r="I226">
        <v>0</v>
      </c>
      <c r="J226">
        <v>0.9</v>
      </c>
      <c r="K226">
        <v>73.2</v>
      </c>
      <c r="L226">
        <v>2.7</v>
      </c>
      <c r="M226">
        <v>6.95</v>
      </c>
      <c r="N226">
        <f t="shared" si="3"/>
        <v>1</v>
      </c>
    </row>
    <row r="227" spans="1:14" x14ac:dyDescent="0.25">
      <c r="A227" t="s">
        <v>126</v>
      </c>
      <c r="B227" t="s">
        <v>1119</v>
      </c>
      <c r="C227">
        <v>8</v>
      </c>
      <c r="D227">
        <v>12</v>
      </c>
      <c r="E227">
        <v>26</v>
      </c>
      <c r="F227">
        <v>0</v>
      </c>
      <c r="G227">
        <v>3</v>
      </c>
      <c r="H227">
        <v>5</v>
      </c>
      <c r="I227">
        <v>0</v>
      </c>
      <c r="J227">
        <v>1</v>
      </c>
      <c r="K227">
        <v>81.8</v>
      </c>
      <c r="L227">
        <v>2.9</v>
      </c>
      <c r="M227">
        <v>7.21</v>
      </c>
      <c r="N227">
        <f t="shared" si="3"/>
        <v>1</v>
      </c>
    </row>
    <row r="228" spans="1:14" x14ac:dyDescent="0.25">
      <c r="A228" t="s">
        <v>127</v>
      </c>
      <c r="B228" t="s">
        <v>1119</v>
      </c>
      <c r="C228">
        <v>8</v>
      </c>
      <c r="D228">
        <v>8</v>
      </c>
      <c r="E228">
        <v>22</v>
      </c>
      <c r="F228">
        <v>1</v>
      </c>
      <c r="G228">
        <v>0</v>
      </c>
      <c r="H228">
        <v>6</v>
      </c>
      <c r="I228">
        <v>0</v>
      </c>
      <c r="J228">
        <v>0.8</v>
      </c>
      <c r="K228">
        <v>84.9</v>
      </c>
      <c r="L228">
        <v>1.8</v>
      </c>
      <c r="M228">
        <v>6.96</v>
      </c>
      <c r="N228">
        <f t="shared" si="3"/>
        <v>1</v>
      </c>
    </row>
    <row r="229" spans="1:14" x14ac:dyDescent="0.25">
      <c r="A229" t="s">
        <v>128</v>
      </c>
      <c r="B229" t="s">
        <v>1119</v>
      </c>
      <c r="C229">
        <v>8</v>
      </c>
      <c r="D229">
        <v>15</v>
      </c>
      <c r="E229">
        <v>22</v>
      </c>
      <c r="F229">
        <v>0</v>
      </c>
      <c r="G229">
        <v>2</v>
      </c>
      <c r="H229">
        <v>2</v>
      </c>
      <c r="I229">
        <v>0</v>
      </c>
      <c r="J229">
        <v>0.5</v>
      </c>
      <c r="K229">
        <v>72.8</v>
      </c>
      <c r="L229">
        <v>0.9</v>
      </c>
      <c r="M229">
        <v>6.72</v>
      </c>
      <c r="N229">
        <f t="shared" si="3"/>
        <v>1</v>
      </c>
    </row>
    <row r="230" spans="1:14" x14ac:dyDescent="0.25">
      <c r="A230" t="s">
        <v>129</v>
      </c>
      <c r="B230" t="s">
        <v>1119</v>
      </c>
      <c r="C230">
        <v>8</v>
      </c>
      <c r="D230">
        <v>8</v>
      </c>
      <c r="E230">
        <v>20</v>
      </c>
      <c r="F230">
        <v>0</v>
      </c>
      <c r="G230">
        <v>0</v>
      </c>
      <c r="H230">
        <v>4</v>
      </c>
      <c r="I230">
        <v>0</v>
      </c>
      <c r="J230">
        <v>0.2</v>
      </c>
      <c r="K230">
        <v>85.4</v>
      </c>
      <c r="L230">
        <v>2.2999999999999998</v>
      </c>
      <c r="M230">
        <v>6.86</v>
      </c>
      <c r="N230">
        <f t="shared" si="3"/>
        <v>1</v>
      </c>
    </row>
    <row r="231" spans="1:14" x14ac:dyDescent="0.25">
      <c r="A231" t="s">
        <v>336</v>
      </c>
      <c r="B231" t="s">
        <v>1119</v>
      </c>
      <c r="C231">
        <v>7</v>
      </c>
      <c r="D231">
        <v>7</v>
      </c>
      <c r="E231">
        <v>20</v>
      </c>
      <c r="F231">
        <v>0</v>
      </c>
      <c r="G231">
        <v>0</v>
      </c>
      <c r="H231">
        <v>4</v>
      </c>
      <c r="I231">
        <v>0</v>
      </c>
      <c r="J231">
        <v>0.2</v>
      </c>
      <c r="K231">
        <v>84.6</v>
      </c>
      <c r="L231">
        <v>2.7</v>
      </c>
      <c r="M231">
        <v>6.89</v>
      </c>
      <c r="N231">
        <f t="shared" si="3"/>
        <v>1</v>
      </c>
    </row>
    <row r="232" spans="1:14" x14ac:dyDescent="0.25">
      <c r="A232" t="s">
        <v>337</v>
      </c>
      <c r="B232" t="s">
        <v>1119</v>
      </c>
      <c r="C232">
        <v>6.5</v>
      </c>
      <c r="D232">
        <v>8</v>
      </c>
      <c r="E232">
        <v>21</v>
      </c>
      <c r="F232">
        <v>1</v>
      </c>
      <c r="G232">
        <v>0</v>
      </c>
      <c r="H232">
        <v>2</v>
      </c>
      <c r="I232">
        <v>1</v>
      </c>
      <c r="J232">
        <v>0.6</v>
      </c>
      <c r="K232">
        <v>72.5</v>
      </c>
      <c r="L232">
        <v>2.6</v>
      </c>
      <c r="M232">
        <v>6.67</v>
      </c>
      <c r="N232">
        <f t="shared" si="3"/>
        <v>1</v>
      </c>
    </row>
    <row r="233" spans="1:14" x14ac:dyDescent="0.25">
      <c r="A233" t="s">
        <v>338</v>
      </c>
      <c r="B233" t="s">
        <v>1119</v>
      </c>
      <c r="C233">
        <v>6</v>
      </c>
      <c r="D233">
        <v>16</v>
      </c>
      <c r="E233">
        <v>31</v>
      </c>
      <c r="F233">
        <v>5</v>
      </c>
      <c r="G233">
        <v>1</v>
      </c>
      <c r="H233">
        <v>1</v>
      </c>
      <c r="I233">
        <v>0</v>
      </c>
      <c r="J233">
        <v>0.8</v>
      </c>
      <c r="K233">
        <v>80.400000000000006</v>
      </c>
      <c r="L233">
        <v>2</v>
      </c>
      <c r="M233">
        <v>7.09</v>
      </c>
      <c r="N233">
        <f t="shared" si="3"/>
        <v>1</v>
      </c>
    </row>
    <row r="234" spans="1:14" x14ac:dyDescent="0.25">
      <c r="A234" t="s">
        <v>339</v>
      </c>
      <c r="B234" t="s">
        <v>1119</v>
      </c>
      <c r="C234">
        <v>6</v>
      </c>
      <c r="D234">
        <v>9</v>
      </c>
      <c r="E234">
        <v>27</v>
      </c>
      <c r="F234">
        <v>0</v>
      </c>
      <c r="G234">
        <v>0</v>
      </c>
      <c r="H234">
        <v>3</v>
      </c>
      <c r="I234">
        <v>0</v>
      </c>
      <c r="J234">
        <v>0.1</v>
      </c>
      <c r="K234">
        <v>75.2</v>
      </c>
      <c r="L234">
        <v>2.2999999999999998</v>
      </c>
      <c r="M234">
        <v>6.77</v>
      </c>
      <c r="N234">
        <f t="shared" si="3"/>
        <v>1</v>
      </c>
    </row>
    <row r="235" spans="1:14" x14ac:dyDescent="0.25">
      <c r="A235" t="s">
        <v>340</v>
      </c>
      <c r="B235" t="s">
        <v>1119</v>
      </c>
      <c r="C235">
        <v>6</v>
      </c>
      <c r="D235">
        <v>6</v>
      </c>
      <c r="E235">
        <v>25</v>
      </c>
      <c r="F235">
        <v>5</v>
      </c>
      <c r="G235">
        <v>1</v>
      </c>
      <c r="H235">
        <v>8</v>
      </c>
      <c r="I235">
        <v>1</v>
      </c>
      <c r="J235">
        <v>0.8</v>
      </c>
      <c r="K235">
        <v>74.7</v>
      </c>
      <c r="L235">
        <v>3.4</v>
      </c>
      <c r="M235">
        <v>7.02</v>
      </c>
      <c r="N235">
        <f t="shared" si="3"/>
        <v>1</v>
      </c>
    </row>
    <row r="236" spans="1:14" x14ac:dyDescent="0.25">
      <c r="A236" t="s">
        <v>341</v>
      </c>
      <c r="B236" t="s">
        <v>1119</v>
      </c>
      <c r="C236">
        <v>6</v>
      </c>
      <c r="D236">
        <v>6</v>
      </c>
      <c r="E236">
        <v>25</v>
      </c>
      <c r="F236">
        <v>3</v>
      </c>
      <c r="G236">
        <v>3</v>
      </c>
      <c r="H236">
        <v>3</v>
      </c>
      <c r="I236">
        <v>0</v>
      </c>
      <c r="J236">
        <v>0.9</v>
      </c>
      <c r="K236">
        <v>75.099999999999994</v>
      </c>
      <c r="L236">
        <v>1</v>
      </c>
      <c r="M236">
        <v>7.04</v>
      </c>
      <c r="N236">
        <f t="shared" si="3"/>
        <v>1</v>
      </c>
    </row>
    <row r="237" spans="1:14" x14ac:dyDescent="0.25">
      <c r="A237" t="s">
        <v>342</v>
      </c>
      <c r="B237" t="s">
        <v>1119</v>
      </c>
      <c r="C237">
        <v>6</v>
      </c>
      <c r="D237">
        <v>6</v>
      </c>
      <c r="E237">
        <v>25</v>
      </c>
      <c r="F237">
        <v>0</v>
      </c>
      <c r="G237">
        <v>2</v>
      </c>
      <c r="H237">
        <v>5</v>
      </c>
      <c r="I237">
        <v>0</v>
      </c>
      <c r="J237">
        <v>0.6</v>
      </c>
      <c r="K237">
        <v>71.8</v>
      </c>
      <c r="L237">
        <v>2.6</v>
      </c>
      <c r="M237">
        <v>7.33</v>
      </c>
      <c r="N237">
        <f t="shared" si="3"/>
        <v>1</v>
      </c>
    </row>
    <row r="238" spans="1:14" x14ac:dyDescent="0.25">
      <c r="A238" t="s">
        <v>343</v>
      </c>
      <c r="B238" t="s">
        <v>1119</v>
      </c>
      <c r="C238">
        <v>6</v>
      </c>
      <c r="D238">
        <v>6</v>
      </c>
      <c r="E238">
        <v>24</v>
      </c>
      <c r="F238">
        <v>3</v>
      </c>
      <c r="G238">
        <v>1</v>
      </c>
      <c r="H238">
        <v>7</v>
      </c>
      <c r="I238">
        <v>1</v>
      </c>
      <c r="J238">
        <v>0.8</v>
      </c>
      <c r="K238">
        <v>81.5</v>
      </c>
      <c r="L238">
        <v>4.5</v>
      </c>
      <c r="M238">
        <v>7.28</v>
      </c>
      <c r="N238">
        <f t="shared" si="3"/>
        <v>1</v>
      </c>
    </row>
    <row r="239" spans="1:14" x14ac:dyDescent="0.25">
      <c r="A239" t="s">
        <v>344</v>
      </c>
      <c r="B239" t="s">
        <v>1119</v>
      </c>
      <c r="C239">
        <v>6</v>
      </c>
      <c r="D239">
        <v>6</v>
      </c>
      <c r="E239">
        <v>23</v>
      </c>
      <c r="F239">
        <v>0</v>
      </c>
      <c r="G239">
        <v>0</v>
      </c>
      <c r="H239">
        <v>7</v>
      </c>
      <c r="I239">
        <v>0</v>
      </c>
      <c r="J239">
        <v>0.2</v>
      </c>
      <c r="K239">
        <v>81.5</v>
      </c>
      <c r="L239">
        <v>2.2999999999999998</v>
      </c>
      <c r="M239">
        <v>6.95</v>
      </c>
      <c r="N239">
        <f t="shared" si="3"/>
        <v>1</v>
      </c>
    </row>
    <row r="240" spans="1:14" x14ac:dyDescent="0.25">
      <c r="A240" t="s">
        <v>345</v>
      </c>
      <c r="B240" t="s">
        <v>1119</v>
      </c>
      <c r="C240">
        <v>6</v>
      </c>
      <c r="D240">
        <v>6</v>
      </c>
      <c r="E240">
        <v>23</v>
      </c>
      <c r="F240">
        <v>0</v>
      </c>
      <c r="G240">
        <v>0</v>
      </c>
      <c r="H240">
        <v>4</v>
      </c>
      <c r="I240">
        <v>0</v>
      </c>
      <c r="J240">
        <v>0.4</v>
      </c>
      <c r="K240">
        <v>68</v>
      </c>
      <c r="L240">
        <v>1.6</v>
      </c>
      <c r="M240">
        <v>6.81</v>
      </c>
      <c r="N240">
        <f t="shared" si="3"/>
        <v>1</v>
      </c>
    </row>
    <row r="241" spans="1:14" x14ac:dyDescent="0.25">
      <c r="A241" t="s">
        <v>346</v>
      </c>
      <c r="B241" t="s">
        <v>1119</v>
      </c>
      <c r="C241">
        <v>6</v>
      </c>
      <c r="D241">
        <v>6</v>
      </c>
      <c r="E241">
        <v>20</v>
      </c>
      <c r="F241">
        <v>0</v>
      </c>
      <c r="G241">
        <v>1</v>
      </c>
      <c r="H241">
        <v>4</v>
      </c>
      <c r="I241">
        <v>0</v>
      </c>
      <c r="J241">
        <v>0.4</v>
      </c>
      <c r="K241">
        <v>76.599999999999994</v>
      </c>
      <c r="L241">
        <v>3.5</v>
      </c>
      <c r="M241">
        <v>6.86</v>
      </c>
      <c r="N241">
        <f t="shared" si="3"/>
        <v>1</v>
      </c>
    </row>
    <row r="242" spans="1:14" x14ac:dyDescent="0.25">
      <c r="A242" t="s">
        <v>347</v>
      </c>
      <c r="B242" t="s">
        <v>1119</v>
      </c>
      <c r="C242">
        <v>5</v>
      </c>
      <c r="D242">
        <v>12</v>
      </c>
      <c r="E242">
        <v>31</v>
      </c>
      <c r="F242">
        <v>1</v>
      </c>
      <c r="G242">
        <v>1</v>
      </c>
      <c r="H242">
        <v>2</v>
      </c>
      <c r="I242">
        <v>0</v>
      </c>
      <c r="J242">
        <v>0.3</v>
      </c>
      <c r="K242">
        <v>89.7</v>
      </c>
      <c r="L242">
        <v>0.5</v>
      </c>
      <c r="M242">
        <v>6.95</v>
      </c>
      <c r="N242">
        <f t="shared" si="3"/>
        <v>1</v>
      </c>
    </row>
    <row r="243" spans="1:14" x14ac:dyDescent="0.25">
      <c r="A243" t="s">
        <v>348</v>
      </c>
      <c r="B243" t="s">
        <v>1119</v>
      </c>
      <c r="C243">
        <v>5</v>
      </c>
      <c r="D243">
        <v>20</v>
      </c>
      <c r="E243">
        <v>28</v>
      </c>
      <c r="F243">
        <v>0</v>
      </c>
      <c r="G243">
        <v>0</v>
      </c>
      <c r="H243">
        <v>1</v>
      </c>
      <c r="I243">
        <v>0</v>
      </c>
      <c r="J243">
        <v>0.2</v>
      </c>
      <c r="K243">
        <v>72.8</v>
      </c>
      <c r="L243">
        <v>2.2999999999999998</v>
      </c>
      <c r="M243">
        <v>6.79</v>
      </c>
      <c r="N243">
        <f t="shared" si="3"/>
        <v>1</v>
      </c>
    </row>
    <row r="244" spans="1:14" x14ac:dyDescent="0.25">
      <c r="A244" t="s">
        <v>349</v>
      </c>
      <c r="B244" t="s">
        <v>1119</v>
      </c>
      <c r="C244">
        <v>5</v>
      </c>
      <c r="D244">
        <v>18</v>
      </c>
      <c r="E244">
        <v>25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33.299999999999997</v>
      </c>
      <c r="L244">
        <v>6</v>
      </c>
      <c r="M244">
        <v>6.73</v>
      </c>
      <c r="N244">
        <f t="shared" si="3"/>
        <v>1</v>
      </c>
    </row>
    <row r="245" spans="1:14" x14ac:dyDescent="0.25">
      <c r="A245" t="s">
        <v>350</v>
      </c>
      <c r="B245" t="s">
        <v>1119</v>
      </c>
      <c r="C245">
        <v>5</v>
      </c>
      <c r="D245">
        <v>5</v>
      </c>
      <c r="E245">
        <v>25</v>
      </c>
      <c r="F245">
        <v>0</v>
      </c>
      <c r="G245">
        <v>1</v>
      </c>
      <c r="H245">
        <v>4</v>
      </c>
      <c r="I245">
        <v>0</v>
      </c>
      <c r="J245">
        <v>0.9</v>
      </c>
      <c r="K245">
        <v>72.2</v>
      </c>
      <c r="L245">
        <v>3.2</v>
      </c>
      <c r="M245">
        <v>7.2</v>
      </c>
      <c r="N245">
        <f t="shared" si="3"/>
        <v>1</v>
      </c>
    </row>
    <row r="246" spans="1:14" x14ac:dyDescent="0.25">
      <c r="A246" t="s">
        <v>351</v>
      </c>
      <c r="B246" t="s">
        <v>1119</v>
      </c>
      <c r="C246">
        <v>5</v>
      </c>
      <c r="D246">
        <v>6</v>
      </c>
      <c r="E246">
        <v>25</v>
      </c>
      <c r="F246">
        <v>0</v>
      </c>
      <c r="G246">
        <v>2</v>
      </c>
      <c r="H246">
        <v>1</v>
      </c>
      <c r="I246">
        <v>0</v>
      </c>
      <c r="J246">
        <v>0.8</v>
      </c>
      <c r="K246">
        <v>73.099999999999994</v>
      </c>
      <c r="L246">
        <v>0.9</v>
      </c>
      <c r="M246">
        <v>6.84</v>
      </c>
      <c r="N246">
        <f t="shared" si="3"/>
        <v>1</v>
      </c>
    </row>
    <row r="247" spans="1:14" x14ac:dyDescent="0.25">
      <c r="A247" t="s">
        <v>352</v>
      </c>
      <c r="B247" t="s">
        <v>1119</v>
      </c>
      <c r="C247">
        <v>5</v>
      </c>
      <c r="D247">
        <v>5</v>
      </c>
      <c r="E247">
        <v>18</v>
      </c>
      <c r="F247">
        <v>0</v>
      </c>
      <c r="G247">
        <v>0</v>
      </c>
      <c r="H247">
        <v>3</v>
      </c>
      <c r="I247">
        <v>0</v>
      </c>
      <c r="J247">
        <v>0.1</v>
      </c>
      <c r="K247">
        <v>77.3</v>
      </c>
      <c r="L247">
        <v>2.8</v>
      </c>
      <c r="M247">
        <v>6.78</v>
      </c>
      <c r="N247">
        <f t="shared" si="3"/>
        <v>1</v>
      </c>
    </row>
    <row r="248" spans="1:14" x14ac:dyDescent="0.25">
      <c r="A248" t="s">
        <v>353</v>
      </c>
      <c r="B248" t="s">
        <v>1119</v>
      </c>
      <c r="C248">
        <v>4.5</v>
      </c>
      <c r="D248">
        <v>4.5</v>
      </c>
      <c r="E248">
        <v>25</v>
      </c>
      <c r="F248">
        <v>0</v>
      </c>
      <c r="G248">
        <v>0</v>
      </c>
      <c r="H248">
        <v>6</v>
      </c>
      <c r="I248">
        <v>0</v>
      </c>
      <c r="J248">
        <v>0.1</v>
      </c>
      <c r="K248">
        <v>91.8</v>
      </c>
      <c r="L248">
        <v>1.1000000000000001</v>
      </c>
      <c r="M248">
        <v>6.77</v>
      </c>
      <c r="N248">
        <f t="shared" si="3"/>
        <v>1</v>
      </c>
    </row>
    <row r="249" spans="1:14" x14ac:dyDescent="0.25">
      <c r="A249" t="s">
        <v>354</v>
      </c>
      <c r="B249" t="s">
        <v>1119</v>
      </c>
      <c r="C249">
        <v>4.5</v>
      </c>
      <c r="D249">
        <v>12</v>
      </c>
      <c r="E249">
        <v>24</v>
      </c>
      <c r="F249">
        <v>0</v>
      </c>
      <c r="G249">
        <v>1</v>
      </c>
      <c r="H249">
        <v>2</v>
      </c>
      <c r="I249">
        <v>0</v>
      </c>
      <c r="J249">
        <v>0.5</v>
      </c>
      <c r="K249">
        <v>83.5</v>
      </c>
      <c r="L249">
        <v>2.7</v>
      </c>
      <c r="M249">
        <v>6.9</v>
      </c>
      <c r="N249">
        <f t="shared" si="3"/>
        <v>1</v>
      </c>
    </row>
    <row r="250" spans="1:14" x14ac:dyDescent="0.25">
      <c r="A250" t="s">
        <v>355</v>
      </c>
      <c r="B250" t="s">
        <v>1119</v>
      </c>
      <c r="C250">
        <v>4.5</v>
      </c>
      <c r="D250">
        <v>4.5</v>
      </c>
      <c r="E250">
        <v>25</v>
      </c>
      <c r="F250">
        <v>0</v>
      </c>
      <c r="G250">
        <v>3</v>
      </c>
      <c r="H250">
        <v>2</v>
      </c>
      <c r="I250">
        <v>0</v>
      </c>
      <c r="J250">
        <v>0.3</v>
      </c>
      <c r="K250">
        <v>74.400000000000006</v>
      </c>
      <c r="L250">
        <v>1.1000000000000001</v>
      </c>
      <c r="M250">
        <v>6.95</v>
      </c>
      <c r="N250">
        <f t="shared" si="3"/>
        <v>1</v>
      </c>
    </row>
    <row r="251" spans="1:14" x14ac:dyDescent="0.25">
      <c r="A251" t="s">
        <v>356</v>
      </c>
      <c r="B251" t="s">
        <v>1119</v>
      </c>
      <c r="C251">
        <v>4</v>
      </c>
      <c r="D251">
        <v>4</v>
      </c>
      <c r="E251">
        <v>30</v>
      </c>
      <c r="F251">
        <v>1</v>
      </c>
      <c r="G251">
        <v>2</v>
      </c>
      <c r="H251">
        <v>5</v>
      </c>
      <c r="I251">
        <v>1</v>
      </c>
      <c r="J251">
        <v>0.5</v>
      </c>
      <c r="K251">
        <v>83</v>
      </c>
      <c r="L251">
        <v>2.9</v>
      </c>
      <c r="M251">
        <v>7.07</v>
      </c>
      <c r="N251">
        <f t="shared" si="3"/>
        <v>1</v>
      </c>
    </row>
    <row r="252" spans="1:14" x14ac:dyDescent="0.25">
      <c r="A252" t="s">
        <v>357</v>
      </c>
      <c r="B252" t="s">
        <v>1119</v>
      </c>
      <c r="C252">
        <v>4</v>
      </c>
      <c r="D252">
        <v>4</v>
      </c>
      <c r="E252">
        <v>30</v>
      </c>
      <c r="F252">
        <v>1</v>
      </c>
      <c r="G252">
        <v>0</v>
      </c>
      <c r="H252">
        <v>1</v>
      </c>
      <c r="I252">
        <v>0</v>
      </c>
      <c r="J252">
        <v>1.1000000000000001</v>
      </c>
      <c r="K252">
        <v>75.5</v>
      </c>
      <c r="L252">
        <v>0.9</v>
      </c>
      <c r="M252">
        <v>6.85</v>
      </c>
      <c r="N252">
        <f t="shared" si="3"/>
        <v>1</v>
      </c>
    </row>
    <row r="253" spans="1:14" x14ac:dyDescent="0.25">
      <c r="A253" t="s">
        <v>358</v>
      </c>
      <c r="B253" t="s">
        <v>1119</v>
      </c>
      <c r="C253">
        <v>4</v>
      </c>
      <c r="D253">
        <v>6</v>
      </c>
      <c r="E253">
        <v>25</v>
      </c>
      <c r="F253">
        <v>0</v>
      </c>
      <c r="G253">
        <v>0</v>
      </c>
      <c r="H253">
        <v>0</v>
      </c>
      <c r="I253">
        <v>0</v>
      </c>
      <c r="J253">
        <v>0.2</v>
      </c>
      <c r="K253">
        <v>76.7</v>
      </c>
      <c r="L253">
        <v>0.5</v>
      </c>
      <c r="M253">
        <v>6.63</v>
      </c>
      <c r="N253">
        <f t="shared" si="3"/>
        <v>1</v>
      </c>
    </row>
    <row r="254" spans="1:14" x14ac:dyDescent="0.25">
      <c r="A254" t="s">
        <v>359</v>
      </c>
      <c r="B254" t="s">
        <v>1119</v>
      </c>
      <c r="C254">
        <v>4</v>
      </c>
      <c r="D254">
        <v>5.5</v>
      </c>
      <c r="E254">
        <v>30</v>
      </c>
      <c r="F254">
        <v>1</v>
      </c>
      <c r="G254">
        <v>1</v>
      </c>
      <c r="H254">
        <v>3</v>
      </c>
      <c r="I254">
        <v>0</v>
      </c>
      <c r="J254">
        <v>0.2</v>
      </c>
      <c r="K254">
        <v>84.7</v>
      </c>
      <c r="L254">
        <v>2.6</v>
      </c>
      <c r="M254">
        <v>6.85</v>
      </c>
      <c r="N254">
        <f t="shared" si="3"/>
        <v>1</v>
      </c>
    </row>
    <row r="255" spans="1:14" x14ac:dyDescent="0.25">
      <c r="A255" t="s">
        <v>360</v>
      </c>
      <c r="B255" t="s">
        <v>1119</v>
      </c>
      <c r="C255">
        <v>4</v>
      </c>
      <c r="D255">
        <v>4</v>
      </c>
      <c r="E255">
        <v>23</v>
      </c>
      <c r="F255">
        <v>4</v>
      </c>
      <c r="G255">
        <v>0</v>
      </c>
      <c r="H255">
        <v>6</v>
      </c>
      <c r="I255">
        <v>0</v>
      </c>
      <c r="J255">
        <v>1.7</v>
      </c>
      <c r="K255">
        <v>71.7</v>
      </c>
      <c r="L255">
        <v>1.5</v>
      </c>
      <c r="M255">
        <v>7.21</v>
      </c>
      <c r="N255">
        <f t="shared" si="3"/>
        <v>1</v>
      </c>
    </row>
    <row r="256" spans="1:14" x14ac:dyDescent="0.25">
      <c r="A256" t="s">
        <v>361</v>
      </c>
      <c r="B256" t="s">
        <v>1119</v>
      </c>
      <c r="C256">
        <v>4</v>
      </c>
      <c r="D256">
        <v>4</v>
      </c>
      <c r="E256">
        <v>22</v>
      </c>
      <c r="F256">
        <v>0</v>
      </c>
      <c r="G256">
        <v>1</v>
      </c>
      <c r="H256">
        <v>3</v>
      </c>
      <c r="I256">
        <v>0</v>
      </c>
      <c r="J256">
        <v>0.6</v>
      </c>
      <c r="K256">
        <v>74</v>
      </c>
      <c r="L256">
        <v>3.1</v>
      </c>
      <c r="M256">
        <v>7.24</v>
      </c>
      <c r="N256">
        <f t="shared" si="3"/>
        <v>1</v>
      </c>
    </row>
    <row r="257" spans="1:14" x14ac:dyDescent="0.25">
      <c r="A257" t="s">
        <v>362</v>
      </c>
      <c r="B257" t="s">
        <v>1119</v>
      </c>
      <c r="C257">
        <v>3.5</v>
      </c>
      <c r="D257">
        <v>4.5</v>
      </c>
      <c r="E257">
        <v>31</v>
      </c>
      <c r="F257">
        <v>2</v>
      </c>
      <c r="G257">
        <v>2</v>
      </c>
      <c r="H257">
        <v>3</v>
      </c>
      <c r="I257">
        <v>0</v>
      </c>
      <c r="J257">
        <v>0.9</v>
      </c>
      <c r="K257">
        <v>80</v>
      </c>
      <c r="L257">
        <v>0.6</v>
      </c>
      <c r="M257">
        <v>6.85</v>
      </c>
      <c r="N257">
        <f t="shared" si="3"/>
        <v>1</v>
      </c>
    </row>
    <row r="258" spans="1:14" x14ac:dyDescent="0.25">
      <c r="A258" t="s">
        <v>363</v>
      </c>
      <c r="B258" t="s">
        <v>1119</v>
      </c>
      <c r="C258">
        <v>3.5</v>
      </c>
      <c r="D258">
        <v>3.5</v>
      </c>
      <c r="E258">
        <v>27</v>
      </c>
      <c r="F258">
        <v>2</v>
      </c>
      <c r="G258">
        <v>3</v>
      </c>
      <c r="H258">
        <v>10</v>
      </c>
      <c r="I258">
        <v>0</v>
      </c>
      <c r="J258">
        <v>0.7</v>
      </c>
      <c r="K258">
        <v>87.7</v>
      </c>
      <c r="L258">
        <v>2.6</v>
      </c>
      <c r="M258">
        <v>7.39</v>
      </c>
      <c r="N258">
        <f t="shared" si="3"/>
        <v>1</v>
      </c>
    </row>
    <row r="259" spans="1:14" x14ac:dyDescent="0.25">
      <c r="A259" t="s">
        <v>364</v>
      </c>
      <c r="B259" t="s">
        <v>1119</v>
      </c>
      <c r="C259">
        <v>3.5</v>
      </c>
      <c r="D259">
        <v>5</v>
      </c>
      <c r="E259">
        <v>27</v>
      </c>
      <c r="F259">
        <v>0</v>
      </c>
      <c r="G259">
        <v>0</v>
      </c>
      <c r="H259">
        <v>4</v>
      </c>
      <c r="I259">
        <v>0</v>
      </c>
      <c r="J259">
        <v>0.3</v>
      </c>
      <c r="K259">
        <v>69.3</v>
      </c>
      <c r="L259">
        <v>1.2</v>
      </c>
      <c r="M259">
        <v>6.96</v>
      </c>
      <c r="N259">
        <f t="shared" ref="N259:N292" si="4">IF(B259="striker",3,IF(B259="midfielder",2,1))</f>
        <v>1</v>
      </c>
    </row>
    <row r="260" spans="1:14" x14ac:dyDescent="0.25">
      <c r="A260" t="s">
        <v>365</v>
      </c>
      <c r="B260" t="s">
        <v>1119</v>
      </c>
      <c r="C260">
        <v>3.5</v>
      </c>
      <c r="D260">
        <v>3.5</v>
      </c>
      <c r="E260">
        <v>25</v>
      </c>
      <c r="F260">
        <v>2</v>
      </c>
      <c r="G260">
        <v>1</v>
      </c>
      <c r="H260">
        <v>4</v>
      </c>
      <c r="I260">
        <v>0</v>
      </c>
      <c r="J260">
        <v>0.4</v>
      </c>
      <c r="K260">
        <v>77.400000000000006</v>
      </c>
      <c r="L260">
        <v>1.6</v>
      </c>
      <c r="M260">
        <v>7.04</v>
      </c>
      <c r="N260">
        <f t="shared" si="4"/>
        <v>1</v>
      </c>
    </row>
    <row r="261" spans="1:14" x14ac:dyDescent="0.25">
      <c r="A261" t="s">
        <v>366</v>
      </c>
      <c r="B261" t="s">
        <v>1119</v>
      </c>
      <c r="C261">
        <v>3.5</v>
      </c>
      <c r="D261">
        <v>3.5</v>
      </c>
      <c r="E261">
        <v>23</v>
      </c>
      <c r="F261">
        <v>1</v>
      </c>
      <c r="G261">
        <v>2</v>
      </c>
      <c r="H261">
        <v>4</v>
      </c>
      <c r="I261">
        <v>0</v>
      </c>
      <c r="J261">
        <v>0.7</v>
      </c>
      <c r="K261">
        <v>72.8</v>
      </c>
      <c r="L261">
        <v>0.6</v>
      </c>
      <c r="M261">
        <v>6.65</v>
      </c>
      <c r="N261">
        <f t="shared" si="4"/>
        <v>1</v>
      </c>
    </row>
    <row r="262" spans="1:14" x14ac:dyDescent="0.25">
      <c r="A262" t="s">
        <v>367</v>
      </c>
      <c r="B262" t="s">
        <v>1119</v>
      </c>
      <c r="C262">
        <v>3.5</v>
      </c>
      <c r="D262">
        <v>3.5</v>
      </c>
      <c r="E262">
        <v>22</v>
      </c>
      <c r="F262">
        <v>1</v>
      </c>
      <c r="G262">
        <v>1</v>
      </c>
      <c r="H262">
        <v>1</v>
      </c>
      <c r="I262">
        <v>0</v>
      </c>
      <c r="J262">
        <v>0.7</v>
      </c>
      <c r="K262">
        <v>77.3</v>
      </c>
      <c r="L262">
        <v>0.3</v>
      </c>
      <c r="M262">
        <v>6.54</v>
      </c>
      <c r="N262">
        <f t="shared" si="4"/>
        <v>1</v>
      </c>
    </row>
    <row r="263" spans="1:14" x14ac:dyDescent="0.25">
      <c r="A263" t="s">
        <v>368</v>
      </c>
      <c r="B263" t="s">
        <v>1119</v>
      </c>
      <c r="C263">
        <v>3.5</v>
      </c>
      <c r="D263">
        <v>8</v>
      </c>
      <c r="E263">
        <v>25</v>
      </c>
      <c r="F263">
        <v>0</v>
      </c>
      <c r="G263">
        <v>0</v>
      </c>
      <c r="H263">
        <v>2</v>
      </c>
      <c r="I263">
        <v>0</v>
      </c>
      <c r="J263">
        <v>0.3</v>
      </c>
      <c r="K263">
        <v>84.6</v>
      </c>
      <c r="L263">
        <v>0.7</v>
      </c>
      <c r="M263">
        <v>6.35</v>
      </c>
      <c r="N263">
        <f t="shared" si="4"/>
        <v>1</v>
      </c>
    </row>
    <row r="264" spans="1:14" x14ac:dyDescent="0.25">
      <c r="A264" t="s">
        <v>369</v>
      </c>
      <c r="B264" t="s">
        <v>1119</v>
      </c>
      <c r="C264">
        <v>3.5</v>
      </c>
      <c r="D264">
        <v>4</v>
      </c>
      <c r="E264">
        <v>24</v>
      </c>
      <c r="F264">
        <v>1</v>
      </c>
      <c r="G264">
        <v>0</v>
      </c>
      <c r="H264">
        <v>4</v>
      </c>
      <c r="I264">
        <v>1</v>
      </c>
      <c r="J264">
        <v>0.3</v>
      </c>
      <c r="K264">
        <v>71.7</v>
      </c>
      <c r="L264">
        <v>1.5</v>
      </c>
      <c r="M264">
        <v>6.51</v>
      </c>
      <c r="N264">
        <f t="shared" si="4"/>
        <v>1</v>
      </c>
    </row>
    <row r="265" spans="1:14" x14ac:dyDescent="0.25">
      <c r="A265" t="s">
        <v>370</v>
      </c>
      <c r="B265" t="s">
        <v>1119</v>
      </c>
      <c r="C265">
        <v>3.5</v>
      </c>
      <c r="D265">
        <v>3.5</v>
      </c>
      <c r="E265">
        <v>22</v>
      </c>
      <c r="F265">
        <v>0</v>
      </c>
      <c r="G265">
        <v>0</v>
      </c>
      <c r="H265">
        <v>2</v>
      </c>
      <c r="I265">
        <v>0</v>
      </c>
      <c r="J265">
        <v>0.1</v>
      </c>
      <c r="K265">
        <v>78.099999999999994</v>
      </c>
      <c r="L265">
        <v>2.7</v>
      </c>
      <c r="M265">
        <v>6.7</v>
      </c>
      <c r="N265">
        <f t="shared" si="4"/>
        <v>1</v>
      </c>
    </row>
    <row r="266" spans="1:14" x14ac:dyDescent="0.25">
      <c r="A266" t="s">
        <v>371</v>
      </c>
      <c r="B266" t="s">
        <v>1119</v>
      </c>
      <c r="C266">
        <v>3</v>
      </c>
      <c r="D266">
        <v>3</v>
      </c>
      <c r="E266">
        <v>29</v>
      </c>
      <c r="F266">
        <v>0</v>
      </c>
      <c r="G266">
        <v>0</v>
      </c>
      <c r="H266">
        <v>5</v>
      </c>
      <c r="I266">
        <v>0</v>
      </c>
      <c r="J266">
        <v>0.3</v>
      </c>
      <c r="K266">
        <v>86</v>
      </c>
      <c r="L266">
        <v>3.7</v>
      </c>
      <c r="M266">
        <v>7.06</v>
      </c>
      <c r="N266">
        <f t="shared" si="4"/>
        <v>1</v>
      </c>
    </row>
    <row r="267" spans="1:14" x14ac:dyDescent="0.25">
      <c r="A267" t="s">
        <v>372</v>
      </c>
      <c r="B267" t="s">
        <v>1119</v>
      </c>
      <c r="C267">
        <v>3</v>
      </c>
      <c r="D267">
        <v>3</v>
      </c>
      <c r="E267">
        <v>30</v>
      </c>
      <c r="F267">
        <v>0</v>
      </c>
      <c r="G267">
        <v>0</v>
      </c>
      <c r="H267">
        <v>3</v>
      </c>
      <c r="I267">
        <v>0</v>
      </c>
      <c r="J267">
        <v>0.3</v>
      </c>
      <c r="K267">
        <v>85.2</v>
      </c>
      <c r="L267">
        <v>1.3</v>
      </c>
      <c r="M267">
        <v>6.56</v>
      </c>
      <c r="N267">
        <f t="shared" si="4"/>
        <v>1</v>
      </c>
    </row>
    <row r="268" spans="1:14" x14ac:dyDescent="0.25">
      <c r="A268" t="s">
        <v>373</v>
      </c>
      <c r="B268" t="s">
        <v>1119</v>
      </c>
      <c r="C268">
        <v>3</v>
      </c>
      <c r="D268">
        <v>9.5</v>
      </c>
      <c r="E268">
        <v>28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82.7</v>
      </c>
      <c r="L268">
        <v>5</v>
      </c>
      <c r="M268">
        <v>7.06</v>
      </c>
      <c r="N268">
        <f t="shared" si="4"/>
        <v>1</v>
      </c>
    </row>
    <row r="269" spans="1:14" x14ac:dyDescent="0.25">
      <c r="A269" t="s">
        <v>375</v>
      </c>
      <c r="B269" t="s">
        <v>1119</v>
      </c>
      <c r="C269">
        <v>3</v>
      </c>
      <c r="D269">
        <v>4</v>
      </c>
      <c r="E269">
        <v>28</v>
      </c>
      <c r="F269">
        <v>1</v>
      </c>
      <c r="G269">
        <v>2</v>
      </c>
      <c r="H269">
        <v>5</v>
      </c>
      <c r="I269">
        <v>0</v>
      </c>
      <c r="J269">
        <v>0.3</v>
      </c>
      <c r="K269">
        <v>77.8</v>
      </c>
      <c r="L269">
        <v>0.9</v>
      </c>
      <c r="M269">
        <v>6.93</v>
      </c>
      <c r="N269">
        <f t="shared" si="4"/>
        <v>1</v>
      </c>
    </row>
    <row r="270" spans="1:14" x14ac:dyDescent="0.25">
      <c r="A270" t="s">
        <v>376</v>
      </c>
      <c r="B270" t="s">
        <v>1119</v>
      </c>
      <c r="C270">
        <v>3</v>
      </c>
      <c r="D270">
        <v>22</v>
      </c>
      <c r="E270">
        <v>28</v>
      </c>
      <c r="F270">
        <v>0</v>
      </c>
      <c r="G270">
        <v>0</v>
      </c>
      <c r="H270">
        <v>1</v>
      </c>
      <c r="I270">
        <v>0</v>
      </c>
      <c r="J270">
        <v>0.1</v>
      </c>
      <c r="K270">
        <v>91.2</v>
      </c>
      <c r="L270">
        <v>1.7</v>
      </c>
      <c r="M270">
        <v>6.79</v>
      </c>
      <c r="N270">
        <f t="shared" si="4"/>
        <v>1</v>
      </c>
    </row>
    <row r="271" spans="1:14" x14ac:dyDescent="0.25">
      <c r="A271" t="s">
        <v>377</v>
      </c>
      <c r="B271" t="s">
        <v>1119</v>
      </c>
      <c r="C271">
        <v>3</v>
      </c>
      <c r="D271">
        <v>4</v>
      </c>
      <c r="E271">
        <v>26</v>
      </c>
      <c r="F271">
        <v>0</v>
      </c>
      <c r="G271">
        <v>0</v>
      </c>
      <c r="H271">
        <v>1</v>
      </c>
      <c r="I271">
        <v>0</v>
      </c>
      <c r="J271">
        <v>0.4</v>
      </c>
      <c r="K271">
        <v>70.3</v>
      </c>
      <c r="L271">
        <v>1.6</v>
      </c>
      <c r="M271">
        <v>6.5</v>
      </c>
      <c r="N271">
        <f t="shared" si="4"/>
        <v>1</v>
      </c>
    </row>
    <row r="272" spans="1:14" x14ac:dyDescent="0.25">
      <c r="A272" t="s">
        <v>378</v>
      </c>
      <c r="B272" t="s">
        <v>1119</v>
      </c>
      <c r="C272">
        <v>3</v>
      </c>
      <c r="D272">
        <v>4</v>
      </c>
      <c r="E272">
        <v>26</v>
      </c>
      <c r="F272">
        <v>1</v>
      </c>
      <c r="G272">
        <v>2</v>
      </c>
      <c r="H272">
        <v>6</v>
      </c>
      <c r="I272">
        <v>0</v>
      </c>
      <c r="J272">
        <v>0.6</v>
      </c>
      <c r="K272">
        <v>70.3</v>
      </c>
      <c r="L272">
        <v>1.4</v>
      </c>
      <c r="M272">
        <v>6.66</v>
      </c>
      <c r="N272">
        <f t="shared" si="4"/>
        <v>1</v>
      </c>
    </row>
    <row r="273" spans="1:14" x14ac:dyDescent="0.25">
      <c r="A273" t="s">
        <v>379</v>
      </c>
      <c r="B273" t="s">
        <v>1119</v>
      </c>
      <c r="C273">
        <v>3</v>
      </c>
      <c r="D273">
        <v>3</v>
      </c>
      <c r="E273">
        <v>24</v>
      </c>
      <c r="F273">
        <v>0</v>
      </c>
      <c r="G273">
        <v>1</v>
      </c>
      <c r="H273">
        <v>9</v>
      </c>
      <c r="I273">
        <v>0</v>
      </c>
      <c r="J273">
        <v>0.6</v>
      </c>
      <c r="K273">
        <v>70.599999999999994</v>
      </c>
      <c r="L273">
        <v>3.3</v>
      </c>
      <c r="M273">
        <v>6.69</v>
      </c>
      <c r="N273">
        <f t="shared" si="4"/>
        <v>1</v>
      </c>
    </row>
    <row r="274" spans="1:14" x14ac:dyDescent="0.25">
      <c r="A274" t="s">
        <v>380</v>
      </c>
      <c r="B274" t="s">
        <v>1119</v>
      </c>
      <c r="C274">
        <v>3</v>
      </c>
      <c r="D274">
        <v>3</v>
      </c>
      <c r="E274">
        <v>20</v>
      </c>
      <c r="F274">
        <v>0</v>
      </c>
      <c r="G274">
        <v>0</v>
      </c>
      <c r="H274">
        <v>1</v>
      </c>
      <c r="I274">
        <v>0</v>
      </c>
      <c r="J274">
        <v>1</v>
      </c>
      <c r="K274">
        <v>62.5</v>
      </c>
      <c r="L274">
        <v>1</v>
      </c>
      <c r="M274">
        <v>6.67</v>
      </c>
      <c r="N274">
        <f t="shared" si="4"/>
        <v>1</v>
      </c>
    </row>
    <row r="275" spans="1:14" x14ac:dyDescent="0.25">
      <c r="A275" t="s">
        <v>381</v>
      </c>
      <c r="B275" t="s">
        <v>1119</v>
      </c>
      <c r="C275">
        <v>3</v>
      </c>
      <c r="D275">
        <v>3</v>
      </c>
      <c r="E275">
        <v>18</v>
      </c>
      <c r="F275">
        <v>0</v>
      </c>
      <c r="G275">
        <v>0</v>
      </c>
      <c r="H275">
        <v>1</v>
      </c>
      <c r="I275">
        <v>0</v>
      </c>
      <c r="J275">
        <v>0.3</v>
      </c>
      <c r="K275">
        <v>89.6</v>
      </c>
      <c r="L275">
        <v>0.4</v>
      </c>
      <c r="M275">
        <v>6.62</v>
      </c>
      <c r="N275">
        <f t="shared" si="4"/>
        <v>1</v>
      </c>
    </row>
    <row r="276" spans="1:14" x14ac:dyDescent="0.25">
      <c r="A276" t="s">
        <v>382</v>
      </c>
      <c r="B276" t="s">
        <v>1119</v>
      </c>
      <c r="C276">
        <v>2.75</v>
      </c>
      <c r="D276">
        <v>3</v>
      </c>
      <c r="E276">
        <v>24</v>
      </c>
      <c r="F276">
        <v>0</v>
      </c>
      <c r="G276">
        <v>2</v>
      </c>
      <c r="H276">
        <v>5</v>
      </c>
      <c r="I276">
        <v>1</v>
      </c>
      <c r="J276">
        <v>0.5</v>
      </c>
      <c r="K276">
        <v>72.3</v>
      </c>
      <c r="L276">
        <v>0.5</v>
      </c>
      <c r="M276">
        <v>6.41</v>
      </c>
      <c r="N276">
        <f t="shared" si="4"/>
        <v>1</v>
      </c>
    </row>
    <row r="277" spans="1:14" x14ac:dyDescent="0.25">
      <c r="A277" t="s">
        <v>383</v>
      </c>
      <c r="B277" t="s">
        <v>1119</v>
      </c>
      <c r="C277">
        <v>2.5</v>
      </c>
      <c r="D277">
        <v>4</v>
      </c>
      <c r="E277">
        <v>31</v>
      </c>
      <c r="F277">
        <v>0</v>
      </c>
      <c r="G277">
        <v>0</v>
      </c>
      <c r="H277">
        <v>1</v>
      </c>
      <c r="I277">
        <v>0</v>
      </c>
      <c r="J277">
        <v>1</v>
      </c>
      <c r="K277">
        <v>80.5</v>
      </c>
      <c r="L277">
        <v>0.5</v>
      </c>
      <c r="M277">
        <v>6.23</v>
      </c>
      <c r="N277">
        <f t="shared" si="4"/>
        <v>1</v>
      </c>
    </row>
    <row r="278" spans="1:14" x14ac:dyDescent="0.25">
      <c r="A278" t="s">
        <v>384</v>
      </c>
      <c r="B278" t="s">
        <v>1119</v>
      </c>
      <c r="C278">
        <v>2.5</v>
      </c>
      <c r="D278">
        <v>8</v>
      </c>
      <c r="E278">
        <v>30</v>
      </c>
      <c r="F278">
        <v>0</v>
      </c>
      <c r="G278">
        <v>1</v>
      </c>
      <c r="H278">
        <v>1</v>
      </c>
      <c r="I278">
        <v>0</v>
      </c>
      <c r="J278">
        <v>0</v>
      </c>
      <c r="K278">
        <v>82.4</v>
      </c>
      <c r="L278">
        <v>0.6</v>
      </c>
      <c r="M278">
        <v>6.4</v>
      </c>
      <c r="N278">
        <f t="shared" si="4"/>
        <v>1</v>
      </c>
    </row>
    <row r="279" spans="1:14" x14ac:dyDescent="0.25">
      <c r="A279" t="s">
        <v>385</v>
      </c>
      <c r="B279" t="s">
        <v>1119</v>
      </c>
      <c r="C279">
        <v>2.5</v>
      </c>
      <c r="D279">
        <v>12.5</v>
      </c>
      <c r="E279">
        <v>34</v>
      </c>
      <c r="F279">
        <v>1</v>
      </c>
      <c r="G279">
        <v>0</v>
      </c>
      <c r="H279">
        <v>1</v>
      </c>
      <c r="I279">
        <v>1</v>
      </c>
      <c r="J279">
        <v>1.4</v>
      </c>
      <c r="K279">
        <v>85.1</v>
      </c>
      <c r="L279">
        <v>3.4</v>
      </c>
      <c r="M279">
        <v>7.25</v>
      </c>
      <c r="N279">
        <f t="shared" si="4"/>
        <v>1</v>
      </c>
    </row>
    <row r="280" spans="1:14" x14ac:dyDescent="0.25">
      <c r="A280" t="s">
        <v>386</v>
      </c>
      <c r="B280" t="s">
        <v>1119</v>
      </c>
      <c r="C280">
        <v>2.5</v>
      </c>
      <c r="D280">
        <v>2.5</v>
      </c>
      <c r="E280">
        <v>30</v>
      </c>
      <c r="F280">
        <v>0</v>
      </c>
      <c r="G280">
        <v>0</v>
      </c>
      <c r="H280">
        <v>2</v>
      </c>
      <c r="I280">
        <v>0</v>
      </c>
      <c r="J280">
        <v>0.4</v>
      </c>
      <c r="K280">
        <v>88.1</v>
      </c>
      <c r="L280">
        <v>3.4</v>
      </c>
      <c r="M280">
        <v>7.17</v>
      </c>
      <c r="N280">
        <f t="shared" si="4"/>
        <v>1</v>
      </c>
    </row>
    <row r="281" spans="1:14" x14ac:dyDescent="0.25">
      <c r="A281" t="s">
        <v>387</v>
      </c>
      <c r="B281" t="s">
        <v>1119</v>
      </c>
      <c r="C281">
        <v>2.5</v>
      </c>
      <c r="D281">
        <v>12</v>
      </c>
      <c r="E281">
        <v>29</v>
      </c>
      <c r="F281">
        <v>0</v>
      </c>
      <c r="G281">
        <v>1</v>
      </c>
      <c r="H281">
        <v>0</v>
      </c>
      <c r="I281">
        <v>0</v>
      </c>
      <c r="J281">
        <v>0.5</v>
      </c>
      <c r="K281">
        <v>71.3</v>
      </c>
      <c r="L281">
        <v>0.9</v>
      </c>
      <c r="M281">
        <v>6.94</v>
      </c>
      <c r="N281">
        <f t="shared" si="4"/>
        <v>1</v>
      </c>
    </row>
    <row r="282" spans="1:14" x14ac:dyDescent="0.25">
      <c r="A282" t="s">
        <v>388</v>
      </c>
      <c r="B282" t="s">
        <v>1119</v>
      </c>
      <c r="C282">
        <v>2.5</v>
      </c>
      <c r="D282">
        <v>2.5</v>
      </c>
      <c r="E282">
        <v>28</v>
      </c>
      <c r="F282">
        <v>1</v>
      </c>
      <c r="G282">
        <v>2</v>
      </c>
      <c r="H282">
        <v>6</v>
      </c>
      <c r="I282">
        <v>0</v>
      </c>
      <c r="J282">
        <v>1.2</v>
      </c>
      <c r="K282">
        <v>71.2</v>
      </c>
      <c r="L282">
        <v>1.5</v>
      </c>
      <c r="M282">
        <v>6.79</v>
      </c>
      <c r="N282">
        <f t="shared" si="4"/>
        <v>1</v>
      </c>
    </row>
    <row r="283" spans="1:14" x14ac:dyDescent="0.25">
      <c r="A283" t="s">
        <v>389</v>
      </c>
      <c r="B283" t="s">
        <v>1119</v>
      </c>
      <c r="C283">
        <v>2.5</v>
      </c>
      <c r="D283">
        <v>4.5</v>
      </c>
      <c r="E283">
        <v>27</v>
      </c>
      <c r="F283">
        <v>0</v>
      </c>
      <c r="G283">
        <v>3</v>
      </c>
      <c r="H283">
        <v>7</v>
      </c>
      <c r="I283">
        <v>1</v>
      </c>
      <c r="J283">
        <v>0.5</v>
      </c>
      <c r="K283">
        <v>73.5</v>
      </c>
      <c r="L283">
        <v>2.1</v>
      </c>
      <c r="M283">
        <v>6.88</v>
      </c>
      <c r="N283">
        <f t="shared" si="4"/>
        <v>1</v>
      </c>
    </row>
    <row r="284" spans="1:14" x14ac:dyDescent="0.25">
      <c r="A284" t="s">
        <v>390</v>
      </c>
      <c r="B284" t="s">
        <v>1119</v>
      </c>
      <c r="C284">
        <v>2.5</v>
      </c>
      <c r="D284">
        <v>3.5</v>
      </c>
      <c r="E284">
        <v>30</v>
      </c>
      <c r="F284">
        <v>1</v>
      </c>
      <c r="G284">
        <v>1</v>
      </c>
      <c r="H284">
        <v>3</v>
      </c>
      <c r="I284">
        <v>0</v>
      </c>
      <c r="J284">
        <v>0.4</v>
      </c>
      <c r="K284">
        <v>75.2</v>
      </c>
      <c r="L284">
        <v>1.1000000000000001</v>
      </c>
      <c r="M284">
        <v>6.71</v>
      </c>
      <c r="N284">
        <f t="shared" si="4"/>
        <v>1</v>
      </c>
    </row>
    <row r="285" spans="1:14" x14ac:dyDescent="0.25">
      <c r="A285" t="s">
        <v>391</v>
      </c>
      <c r="B285" t="s">
        <v>1119</v>
      </c>
      <c r="C285">
        <v>2.5</v>
      </c>
      <c r="D285">
        <v>4.5</v>
      </c>
      <c r="E285">
        <v>26</v>
      </c>
      <c r="F285">
        <v>1</v>
      </c>
      <c r="G285">
        <v>1</v>
      </c>
      <c r="H285">
        <v>4</v>
      </c>
      <c r="I285">
        <v>0</v>
      </c>
      <c r="J285">
        <v>0.5</v>
      </c>
      <c r="K285">
        <v>62.8</v>
      </c>
      <c r="L285">
        <v>2</v>
      </c>
      <c r="M285">
        <v>6.71</v>
      </c>
      <c r="N285">
        <f t="shared" si="4"/>
        <v>1</v>
      </c>
    </row>
    <row r="286" spans="1:14" x14ac:dyDescent="0.25">
      <c r="A286" t="s">
        <v>392</v>
      </c>
      <c r="B286" t="s">
        <v>1119</v>
      </c>
      <c r="C286">
        <v>2.5</v>
      </c>
      <c r="D286">
        <v>2.5</v>
      </c>
      <c r="E286">
        <v>22</v>
      </c>
      <c r="F286">
        <v>1</v>
      </c>
      <c r="G286">
        <v>3</v>
      </c>
      <c r="H286">
        <v>5</v>
      </c>
      <c r="I286">
        <v>0</v>
      </c>
      <c r="J286">
        <v>0.4</v>
      </c>
      <c r="K286">
        <v>71.599999999999994</v>
      </c>
      <c r="L286">
        <v>1</v>
      </c>
      <c r="M286">
        <v>6.92</v>
      </c>
      <c r="N286">
        <f t="shared" si="4"/>
        <v>1</v>
      </c>
    </row>
    <row r="287" spans="1:14" x14ac:dyDescent="0.25">
      <c r="A287" t="s">
        <v>393</v>
      </c>
      <c r="B287" t="s">
        <v>1119</v>
      </c>
      <c r="C287">
        <v>2.5</v>
      </c>
      <c r="D287">
        <v>3</v>
      </c>
      <c r="E287">
        <v>22</v>
      </c>
      <c r="F287">
        <v>1</v>
      </c>
      <c r="G287">
        <v>2</v>
      </c>
      <c r="H287">
        <v>6</v>
      </c>
      <c r="I287">
        <v>0</v>
      </c>
      <c r="J287">
        <v>0.4</v>
      </c>
      <c r="K287">
        <v>54.5</v>
      </c>
      <c r="L287">
        <v>2</v>
      </c>
      <c r="M287">
        <v>7.01</v>
      </c>
      <c r="N287">
        <f t="shared" si="4"/>
        <v>1</v>
      </c>
    </row>
    <row r="288" spans="1:14" x14ac:dyDescent="0.25">
      <c r="A288" t="s">
        <v>394</v>
      </c>
      <c r="B288" t="s">
        <v>1119</v>
      </c>
      <c r="C288">
        <v>2.25</v>
      </c>
      <c r="D288">
        <v>3.5</v>
      </c>
      <c r="E288">
        <v>27</v>
      </c>
      <c r="F288">
        <v>1</v>
      </c>
      <c r="G288">
        <v>0</v>
      </c>
      <c r="H288">
        <v>4</v>
      </c>
      <c r="I288">
        <v>0</v>
      </c>
      <c r="J288">
        <v>0.5</v>
      </c>
      <c r="K288">
        <v>88.8</v>
      </c>
      <c r="L288">
        <v>2.2000000000000002</v>
      </c>
      <c r="M288">
        <v>6.79</v>
      </c>
      <c r="N288">
        <f t="shared" si="4"/>
        <v>1</v>
      </c>
    </row>
    <row r="289" spans="1:14" x14ac:dyDescent="0.25">
      <c r="A289" t="s">
        <v>396</v>
      </c>
      <c r="B289" t="s">
        <v>1119</v>
      </c>
      <c r="C289">
        <v>2.25</v>
      </c>
      <c r="D289">
        <v>3.5</v>
      </c>
      <c r="E289">
        <v>30</v>
      </c>
      <c r="F289">
        <v>5</v>
      </c>
      <c r="G289">
        <v>2</v>
      </c>
      <c r="H289">
        <v>4</v>
      </c>
      <c r="I289">
        <v>0</v>
      </c>
      <c r="J289">
        <v>0.9</v>
      </c>
      <c r="K289">
        <v>75.5</v>
      </c>
      <c r="L289">
        <v>3.2</v>
      </c>
      <c r="M289">
        <v>6.93</v>
      </c>
      <c r="N289">
        <f t="shared" si="4"/>
        <v>1</v>
      </c>
    </row>
    <row r="290" spans="1:14" x14ac:dyDescent="0.25">
      <c r="A290" t="s">
        <v>397</v>
      </c>
      <c r="B290" t="s">
        <v>1119</v>
      </c>
      <c r="C290">
        <v>2.25</v>
      </c>
      <c r="D290">
        <v>3</v>
      </c>
      <c r="E290">
        <v>28</v>
      </c>
      <c r="F290">
        <v>1</v>
      </c>
      <c r="G290">
        <v>2</v>
      </c>
      <c r="H290">
        <v>5</v>
      </c>
      <c r="I290">
        <v>0</v>
      </c>
      <c r="J290">
        <v>0.6</v>
      </c>
      <c r="K290">
        <v>73.400000000000006</v>
      </c>
      <c r="L290">
        <v>3.5</v>
      </c>
      <c r="M290">
        <v>6.98</v>
      </c>
      <c r="N290">
        <f t="shared" si="4"/>
        <v>1</v>
      </c>
    </row>
    <row r="291" spans="1:14" x14ac:dyDescent="0.25">
      <c r="A291" t="s">
        <v>398</v>
      </c>
      <c r="B291" t="s">
        <v>1119</v>
      </c>
      <c r="C291">
        <v>2.25</v>
      </c>
      <c r="D291">
        <v>3</v>
      </c>
      <c r="E291">
        <v>27</v>
      </c>
      <c r="F291">
        <v>0</v>
      </c>
      <c r="G291">
        <v>1</v>
      </c>
      <c r="H291">
        <v>2</v>
      </c>
      <c r="I291">
        <v>0</v>
      </c>
      <c r="J291">
        <v>0.1</v>
      </c>
      <c r="K291">
        <v>60.3</v>
      </c>
      <c r="L291">
        <v>1.9</v>
      </c>
      <c r="M291">
        <v>7.13</v>
      </c>
      <c r="N291">
        <f t="shared" si="4"/>
        <v>1</v>
      </c>
    </row>
    <row r="292" spans="1:14" x14ac:dyDescent="0.25">
      <c r="A292" t="s">
        <v>399</v>
      </c>
      <c r="B292" t="s">
        <v>1119</v>
      </c>
      <c r="C292">
        <v>2.25</v>
      </c>
      <c r="D292">
        <v>2.5</v>
      </c>
      <c r="E292">
        <v>26</v>
      </c>
      <c r="F292">
        <v>0</v>
      </c>
      <c r="G292">
        <v>1</v>
      </c>
      <c r="H292">
        <v>1</v>
      </c>
      <c r="I292">
        <v>1</v>
      </c>
      <c r="J292">
        <v>0.7</v>
      </c>
      <c r="K292">
        <v>55.8</v>
      </c>
      <c r="L292">
        <v>2.9</v>
      </c>
      <c r="M292">
        <v>6.84</v>
      </c>
      <c r="N292">
        <f t="shared" si="4"/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workbookViewId="0">
      <selection activeCell="B7" sqref="B7:J7"/>
    </sheetView>
  </sheetViews>
  <sheetFormatPr baseColWidth="10" defaultRowHeight="15" x14ac:dyDescent="0.25"/>
  <sheetData>
    <row r="3" spans="2:10" x14ac:dyDescent="0.25">
      <c r="B3">
        <v>35</v>
      </c>
      <c r="C3" s="7" t="str">
        <f>INDEX(Stürmer!$D$2:$D$201,ROW(Gesamtdatenbank!A35)*2-1)</f>
        <v>Alexander Isak</v>
      </c>
      <c r="D3" t="s">
        <v>803</v>
      </c>
      <c r="E3" t="str">
        <f>INDEX(Stürmer!$D$2:$D$201,ROW(Gesamtdatenbank!A35)*2)</f>
        <v>Mittelstürmer</v>
      </c>
      <c r="F3">
        <f>INDEX(Stürmer!$F$2:$F$201,ROW(Gesamtdatenbank!A35)*2-1)</f>
        <v>17</v>
      </c>
      <c r="G3" s="5">
        <f>LEFT(INDEX(Stürmer!$H$2:$H$201,ROW(Gesamtdatenbank!A35)*2-1),4)*1</f>
        <v>6</v>
      </c>
      <c r="H3" s="5">
        <f>LEFT(INDEX(Stürmer!$J$2:$J$201,ROW(Gesamtdatenbank!A35)*2-1),4)*1</f>
        <v>6</v>
      </c>
      <c r="I3" s="10" t="e">
        <f>VLOOKUP(J3,whoscored!$E$2:$Q$500,4,FALSE)</f>
        <v>#N/A</v>
      </c>
      <c r="J3" s="8" t="s">
        <v>163</v>
      </c>
    </row>
    <row r="4" spans="2:10" x14ac:dyDescent="0.25">
      <c r="B4">
        <v>92</v>
      </c>
      <c r="C4" s="7" t="str">
        <f>INDEX(Stürmer!$D$2:$D$201,ROW(Gesamtdatenbank!A92)*2-1)</f>
        <v>Emil Berggreen</v>
      </c>
      <c r="D4" t="s">
        <v>803</v>
      </c>
      <c r="E4" t="str">
        <f>INDEX(Stürmer!$D$2:$D$201,ROW(Gesamtdatenbank!A92)*2)</f>
        <v>Mittelstürmer</v>
      </c>
      <c r="F4">
        <f>INDEX(Stürmer!$F$2:$F$201,ROW(Gesamtdatenbank!A92)*2-1)</f>
        <v>24</v>
      </c>
      <c r="G4" s="5">
        <f>LEFT(INDEX(Stürmer!$H$2:$H$201,ROW(Gesamtdatenbank!A92)*2-1),4)*1</f>
        <v>2</v>
      </c>
      <c r="H4" s="5">
        <f>LEFT(INDEX(Stürmer!$J$2:$J$201,ROW(Gesamtdatenbank!A92)*2-1),4)*1</f>
        <v>1.25</v>
      </c>
      <c r="I4" s="10" t="e">
        <f>VLOOKUP(J4,whoscored!$E$2:$Q$500,4,FALSE)</f>
        <v>#N/A</v>
      </c>
      <c r="J4" s="8" t="s">
        <v>246</v>
      </c>
    </row>
    <row r="5" spans="2:10" x14ac:dyDescent="0.25">
      <c r="B5">
        <v>100</v>
      </c>
      <c r="C5" s="7" t="str">
        <f>INDEX(Stürmer!$D$2:$D$201,ROW(Gesamtdatenbank!A100)*2-1)</f>
        <v>Justin Eilers</v>
      </c>
      <c r="D5" t="s">
        <v>803</v>
      </c>
      <c r="E5" t="str">
        <f>INDEX(Stürmer!$D$2:$D$201,ROW(Gesamtdatenbank!A100)*2)</f>
        <v>Rechtsaußen</v>
      </c>
      <c r="F5">
        <f>INDEX(Stürmer!$F$2:$F$201,ROW(Gesamtdatenbank!A100)*2-1)</f>
        <v>28</v>
      </c>
      <c r="G5" s="5">
        <f>LEFT(INDEX(Stürmer!$H$2:$H$201,ROW(Gesamtdatenbank!A100)*2-1),4)/1000</f>
        <v>0.75</v>
      </c>
      <c r="H5" s="5">
        <f>LEFT(INDEX(Stürmer!$J$2:$J$201,ROW(Gesamtdatenbank!A100)*2-1),4)/1000</f>
        <v>0.75</v>
      </c>
      <c r="I5" s="10" t="e">
        <f>VLOOKUP(J5,whoscored!$E$2:$Q$500,4,FALSE)</f>
        <v>#N/A</v>
      </c>
      <c r="J5" s="8" t="s">
        <v>256</v>
      </c>
    </row>
    <row r="7" spans="2:10" x14ac:dyDescent="0.25">
      <c r="B7">
        <v>94</v>
      </c>
      <c r="C7" s="7" t="str">
        <f>INDEX(Mittelfeld!$D$2:$D$201,ROW(Gesamtdatenbank!A94)*2-1)</f>
        <v>Ashkan Dejagah</v>
      </c>
      <c r="D7" t="s">
        <v>804</v>
      </c>
      <c r="E7" t="str">
        <f>INDEX(Mittelfeld!$D$2:$D$201,ROW(Gesamtdatenbank!A94)*2)</f>
        <v>Rechtes Mittelfeld</v>
      </c>
      <c r="F7">
        <f>INDEX(Mittelfeld!$F$2:$F$201,ROW(Gesamtdatenbank!A94)*2-1)</f>
        <v>30</v>
      </c>
      <c r="G7" s="5">
        <f>LEFT(INDEX(Mittelfeld!$H$2:$H$201,ROW(Gesamtdatenbank!A94)*2-1),4)*1</f>
        <v>5</v>
      </c>
      <c r="H7" s="5">
        <f>LEFT(INDEX(Mittelfeld!$J$2:$J$201,ROW(Gesamtdatenbank!A94)*2-1),4)*1</f>
        <v>1.5</v>
      </c>
      <c r="I7" s="10" t="e">
        <f>VLOOKUP(J7,whoscored!$E$2:$Q$500,4,FALSE)</f>
        <v>#N/A</v>
      </c>
      <c r="J7" s="8" t="s">
        <v>324</v>
      </c>
    </row>
    <row r="8" spans="2:10" x14ac:dyDescent="0.25">
      <c r="B8">
        <v>34</v>
      </c>
      <c r="C8" s="7" t="str">
        <f>INDEX(Abwehr!$D$2:$D$201,ROW(Gesamtdatenbank!A34)*2-1)</f>
        <v>Timothée Kolodziejczak</v>
      </c>
      <c r="D8" t="s">
        <v>805</v>
      </c>
      <c r="E8" t="str">
        <f>INDEX(Abwehr!$D$2:$D$201,ROW(Gesamtdatenbank!A34)*2)</f>
        <v>Innenverteidiger</v>
      </c>
      <c r="F8">
        <f>INDEX(Abwehr!$F$2:$F$201,ROW(Gesamtdatenbank!A34)*2-1)</f>
        <v>25</v>
      </c>
      <c r="G8" s="5">
        <f>LEFT(INDEX(Abwehr!$H$2:$H$201,ROW(Gesamtdatenbank!A34)*2-1),4)*1</f>
        <v>7</v>
      </c>
      <c r="H8" s="5">
        <f>LEFT(INDEX(Abwehr!$J$2:$J$201,ROW(Gesamtdatenbank!A34)*2-1),4)*1</f>
        <v>7</v>
      </c>
      <c r="I8" s="10" t="e">
        <f>VLOOKUP(J8,whoscored!$E$2:$Q$500,4,FALSE)</f>
        <v>#N/A</v>
      </c>
      <c r="J8" s="8" t="s">
        <v>335</v>
      </c>
    </row>
    <row r="10" spans="2:10" x14ac:dyDescent="0.25">
      <c r="B10">
        <v>97</v>
      </c>
      <c r="C10" s="7" t="str">
        <f>INDEX(Abwehr!$D$2:$D$201,ROW(Gesamtdatenbank!A97)*2-1)</f>
        <v>Atsuto Uchida</v>
      </c>
      <c r="D10" t="s">
        <v>805</v>
      </c>
      <c r="E10" t="str">
        <f>INDEX(Abwehr!$D$2:$D$201,ROW(Gesamtdatenbank!A97)*2)</f>
        <v>Rechter Verteidiger</v>
      </c>
      <c r="F10">
        <f>INDEX(Abwehr!$F$2:$F$201,ROW(Gesamtdatenbank!A97)*2-1)</f>
        <v>29</v>
      </c>
      <c r="G10" s="5">
        <f>LEFT(INDEX(Abwehr!$H$2:$H$201,ROW(Gesamtdatenbank!A97)*2-1),4)*1</f>
        <v>9</v>
      </c>
      <c r="H10" s="5">
        <f>LEFT(INDEX(Abwehr!$J$2:$J$201,ROW(Gesamtdatenbank!A97)*2-1),4)*1</f>
        <v>2</v>
      </c>
      <c r="I10" s="10" t="e">
        <f>VLOOKUP(J10,whoscored!$E$2:$Q$500,4,FALSE)</f>
        <v>#N/A</v>
      </c>
      <c r="J10" s="8" t="s">
        <v>400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Stürmer</vt:lpstr>
      <vt:lpstr>Mittelfeld</vt:lpstr>
      <vt:lpstr>Abwehr</vt:lpstr>
      <vt:lpstr>whoscored</vt:lpstr>
      <vt:lpstr>Gesamtdatenbank</vt:lpstr>
      <vt:lpstr>BundesligaData3</vt:lpstr>
      <vt:lpstr>gelöscht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Matthias</dc:creator>
  <cp:lastModifiedBy>Huber, Matthias</cp:lastModifiedBy>
  <dcterms:created xsi:type="dcterms:W3CDTF">2017-04-04T08:53:27Z</dcterms:created>
  <dcterms:modified xsi:type="dcterms:W3CDTF">2017-05-15T16:22:32Z</dcterms:modified>
</cp:coreProperties>
</file>