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tp4_graphs\"/>
    </mc:Choice>
  </mc:AlternateContent>
  <xr:revisionPtr revIDLastSave="0" documentId="13_ncr:9_{BE37F02D-834B-4D67-AE04-D1974BB30103}" xr6:coauthVersionLast="47" xr6:coauthVersionMax="47" xr10:uidLastSave="{00000000-0000-0000-0000-000000000000}"/>
  <bookViews>
    <workbookView xWindow="-120" yWindow="-120" windowWidth="29040" windowHeight="15720" xr2:uid="{54EA5EDA-7042-46E3-91C2-7BF13B79748B}"/>
  </bookViews>
  <sheets>
    <sheet name="tsc_table" sheetId="2" r:id="rId1"/>
    <sheet name="us_03_table" sheetId="4" r:id="rId2"/>
  </sheets>
  <definedNames>
    <definedName name="ExternalData_1" localSheetId="0" hidden="1">tsc_table!$A$1:$J$22</definedName>
    <definedName name="ExternalData_1" localSheetId="1" hidden="1">us_03_table!$A$1:$J$20</definedName>
  </definedNames>
  <calcPr calcId="0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M2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N7" i="2"/>
  <c r="N2" i="2"/>
  <c r="N3" i="2"/>
  <c r="N4" i="2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36AFF-A7C9-4ACA-BF83-FA6C231B8433}" keepAlive="1" name="Запрос — tsc_table" description="Соединение с запросом &quot;tsc_table&quot; в книге." type="5" refreshedVersion="8" background="1" saveData="1">
    <dbPr connection="Provider=Microsoft.Mashup.OleDb.1;Data Source=$Workbook$;Location=tsc_table;Extended Properties=&quot;&quot;" command="SELECT * FROM [tsc_table]"/>
  </connection>
  <connection id="2" xr16:uid="{E1FF01FE-A31C-494D-8977-DBE24B3831C4}" keepAlive="1" name="Запрос — us_03_table" description="Соединение с запросом &quot;us_03_table&quot; в книге." type="5" refreshedVersion="8" background="1" saveData="1">
    <dbPr connection="Provider=Microsoft.Mashup.OleDb.1;Data Source=$Workbook$;Location=us_03_table;Extended Properties=&quot;&quot;" command="SELECT * FROM [us_03_table]"/>
  </connection>
</connections>
</file>

<file path=xl/sharedStrings.xml><?xml version="1.0" encoding="utf-8"?>
<sst xmlns="http://schemas.openxmlformats.org/spreadsheetml/2006/main" count="26" uniqueCount="12">
  <si>
    <t>N</t>
  </si>
  <si>
    <t>Nпов1</t>
  </si>
  <si>
    <t>Tavg1</t>
  </si>
  <si>
    <t>RSE1</t>
  </si>
  <si>
    <t>Nпов2</t>
  </si>
  <si>
    <t>Tavg2</t>
  </si>
  <si>
    <t>RSE2</t>
  </si>
  <si>
    <t>Nпов3</t>
  </si>
  <si>
    <t>Tavg3</t>
  </si>
  <si>
    <t>RSE3</t>
  </si>
  <si>
    <t>(Tavg2 - Tavg1) / Tavg1 * 100</t>
  </si>
  <si>
    <t>(Tavg3 - Tavg1) / Tavg1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</si>
</sst>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6">
    <dxf>
      <numFmt numFmtId="2" formatCode="0.00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04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4B4A4F-AF15-4363-BBB9-6F8C12029C13}" autoFormatId="16" applyNumberFormats="0" applyBorderFormats="0" applyFontFormats="0" applyPatternFormats="0" applyAlignmentFormats="0" applyWidthHeightFormats="0">
  <queryTableRefresh nextId="11">
    <queryTableFields count="10">
      <queryTableField id="1" name="N" tableColumnId="1"/>
      <queryTableField id="2" name="Nпов1" tableColumnId="2"/>
      <queryTableField id="3" name="Tavg1" tableColumnId="3"/>
      <queryTableField id="4" name="RSE1" tableColumnId="4"/>
      <queryTableField id="5" name="Nпов2" tableColumnId="5"/>
      <queryTableField id="6" name="Tavg2" tableColumnId="6"/>
      <queryTableField id="7" name="RSE2" tableColumnId="7"/>
      <queryTableField id="8" name="Nпов3" tableColumnId="8"/>
      <queryTableField id="9" name="Tavg3" tableColumnId="9"/>
      <queryTableField id="10" name="RSE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C18D20-2979-4FA8-AB35-7F494C89EB45}" autoFormatId="16" applyNumberFormats="0" applyBorderFormats="0" applyFontFormats="0" applyPatternFormats="0" applyAlignmentFormats="0" applyWidthHeightFormats="0">
  <queryTableRefresh nextId="11">
    <queryTableFields count="10">
      <queryTableField id="1" name="N" tableColumnId="1"/>
      <queryTableField id="2" name="Nпов1" tableColumnId="2"/>
      <queryTableField id="3" name="Tavg1" tableColumnId="3"/>
      <queryTableField id="4" name="RSE1" tableColumnId="4"/>
      <queryTableField id="5" name="Nпов2" tableColumnId="5"/>
      <queryTableField id="6" name="Tavg2" tableColumnId="6"/>
      <queryTableField id="7" name="RSE2" tableColumnId="7"/>
      <queryTableField id="8" name="Nпов3" tableColumnId="8"/>
      <queryTableField id="9" name="Tavg3" tableColumnId="9"/>
      <queryTableField id="10" name="RSE3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73102-3BCE-4CBF-AAF1-6EE1C0978A03}" name="tsc_table" displayName="tsc_table" ref="A1:J22" tableType="queryTable" totalsRowShown="0" headerRowDxfId="32" dataDxfId="31" headerRowBorderDxfId="44" tableBorderDxfId="45" totalsRowBorderDxfId="43">
  <autoFilter ref="A1:J22" xr:uid="{48B73102-3BCE-4CBF-AAF1-6EE1C0978A03}"/>
  <tableColumns count="10">
    <tableColumn id="1" xr3:uid="{16D6A638-58FB-4F70-BEF9-7D12D79A0A25}" uniqueName="1" name="N" queryTableFieldId="1" dataDxfId="42"/>
    <tableColumn id="2" xr3:uid="{2DB216F0-D149-4D4D-B4B1-C96771C037CF}" uniqueName="2" name="Nпов1" queryTableFieldId="2" dataDxfId="41"/>
    <tableColumn id="3" xr3:uid="{5B92F46D-89A9-4877-9649-7DF6922B4992}" uniqueName="3" name="Tavg1" queryTableFieldId="3" dataDxfId="40"/>
    <tableColumn id="4" xr3:uid="{E59C3F27-AB9E-47B8-9E86-C64BA69F434D}" uniqueName="4" name="RSE1" queryTableFieldId="4" dataDxfId="39"/>
    <tableColumn id="5" xr3:uid="{9E18D507-12FE-4699-916E-29A6942F77A5}" uniqueName="5" name="Nпов2" queryTableFieldId="5" dataDxfId="38"/>
    <tableColumn id="6" xr3:uid="{AB08D60F-8E4A-434C-9659-488772A97ED9}" uniqueName="6" name="Tavg2" queryTableFieldId="6" dataDxfId="37"/>
    <tableColumn id="7" xr3:uid="{CC4A247A-FA70-441B-A8C9-1BBF7F1F6A62}" uniqueName="7" name="RSE2" queryTableFieldId="7" dataDxfId="36"/>
    <tableColumn id="8" xr3:uid="{1C853957-6163-4D06-8985-21BB6A291DA7}" uniqueName="8" name="Nпов3" queryTableFieldId="8" dataDxfId="35"/>
    <tableColumn id="9" xr3:uid="{8A8EFC0C-665C-485D-B7D7-3062093016A2}" uniqueName="9" name="Tavg3" queryTableFieldId="9" dataDxfId="34"/>
    <tableColumn id="10" xr3:uid="{8AF2B8DE-91E2-48EC-813A-3D2DA55EA8D8}" uniqueName="10" name="RSE3" queryTableFieldId="10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4879C6-D594-4170-9877-9B9309B4A687}" name="Таблица3" displayName="Таблица3" ref="L1:N22" totalsRowShown="0" headerRowDxfId="18" dataDxfId="17" headerRowBorderDxfId="23" tableBorderDxfId="24" totalsRowBorderDxfId="22">
  <autoFilter ref="L1:N22" xr:uid="{364879C6-D594-4170-9877-9B9309B4A687}"/>
  <tableColumns count="3">
    <tableColumn id="1" xr3:uid="{F013DDEC-8B69-436D-B002-2E181898ADBC}" name="N" dataDxfId="21">
      <calculatedColumnFormula xml:space="preserve"> tsc_table[[#This Row],[N]]</calculatedColumnFormula>
    </tableColumn>
    <tableColumn id="2" xr3:uid="{131DD62D-4B51-4698-946C-D4CAB84E7274}" name="(Tavg2 - Tavg1) / Tavg1 * 100" dataDxfId="20">
      <calculatedColumnFormula>((VALUE(F2) - VALUE(C2)) / VALUE(C2)) * 100</calculatedColumnFormula>
    </tableColumn>
    <tableColumn id="3" xr3:uid="{0471203A-3F01-4324-B4C8-A96835DE96A6}" name="(Tavg3 - Tavg1) / Tavg1 * 100" dataDxfId="19">
      <calculatedColumnFormula>((VALUE(I2) - VALUE(C2)) / VALUE(C2)) * 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395E8A-6B24-4107-8907-D758FE34761F}" name="us_03_table" displayName="us_03_table" ref="A1:J20" tableType="queryTable" totalsRowShown="0" headerRowDxfId="6" dataDxfId="5" headerRowBorderDxfId="29" tableBorderDxfId="30" totalsRowBorderDxfId="28">
  <autoFilter ref="A1:J20" xr:uid="{10395E8A-6B24-4107-8907-D758FE34761F}"/>
  <tableColumns count="10">
    <tableColumn id="1" xr3:uid="{98D5EB03-66D1-4086-874A-12AE334C6CC0}" uniqueName="1" name="N" queryTableFieldId="1" dataDxfId="16"/>
    <tableColumn id="2" xr3:uid="{FDDAE9BF-3B9B-4F82-B770-2FA5C50B1144}" uniqueName="2" name="Nпов1" queryTableFieldId="2" dataDxfId="15"/>
    <tableColumn id="3" xr3:uid="{273CEF54-4204-4B79-9839-A0CEC72BAD2E}" uniqueName="3" name="Tavg1" queryTableFieldId="3" dataDxfId="14"/>
    <tableColumn id="4" xr3:uid="{7AC7479A-968E-450F-B3B5-634F39E426D5}" uniqueName="4" name="RSE1" queryTableFieldId="4" dataDxfId="13"/>
    <tableColumn id="5" xr3:uid="{35DB775A-DCB1-4E2A-9A18-BDEA70447D62}" uniqueName="5" name="Nпов2" queryTableFieldId="5" dataDxfId="12"/>
    <tableColumn id="6" xr3:uid="{F4742457-D849-4258-A5E0-6D4C30762BCC}" uniqueName="6" name="Tavg2" queryTableFieldId="6" dataDxfId="11"/>
    <tableColumn id="7" xr3:uid="{95600A57-C832-4EC3-BD75-452EB2AA4636}" uniqueName="7" name="RSE2" queryTableFieldId="7" dataDxfId="10"/>
    <tableColumn id="8" xr3:uid="{DAD5CDF0-BDCE-4D7D-A8BB-C6647CDB465C}" uniqueName="8" name="Nпов3" queryTableFieldId="8" dataDxfId="9"/>
    <tableColumn id="9" xr3:uid="{AF28ED8B-DF30-4BDA-AE13-632C9D0FF761}" uniqueName="9" name="Tavg3" queryTableFieldId="9" dataDxfId="8"/>
    <tableColumn id="10" xr3:uid="{24C9B2CE-1FF0-44D2-B9EF-4BAAF56107C1}" uniqueName="10" name="RSE3" queryTableFieldId="10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E5C704-40A2-4AA5-B250-E8B86B21F1E0}" name="Таблица6" displayName="Таблица6" ref="L1:N20" totalsRowShown="0" headerRowDxfId="1" dataDxfId="0" headerRowBorderDxfId="26" tableBorderDxfId="27" totalsRowBorderDxfId="25">
  <autoFilter ref="L1:N20" xr:uid="{15E5C704-40A2-4AA5-B250-E8B86B21F1E0}"/>
  <tableColumns count="3">
    <tableColumn id="1" xr3:uid="{9F77D5AC-214B-4758-9DEA-C1EF9BE94766}" name="N" dataDxfId="4">
      <calculatedColumnFormula>us_03_table[[#This Row],[N]]</calculatedColumnFormula>
    </tableColumn>
    <tableColumn id="2" xr3:uid="{5DE72BEC-9A97-442F-84DB-1D02B2D406FE}" name="(Tavg2 - Tavg1) / Tavg1 * 100" dataDxfId="3">
      <calculatedColumnFormula>(us_03_table[[#This Row],[Tavg2]] - us_03_table[[#This Row],[Tavg1]]) / us_03_table[[#This Row],[Tavg1]] * 100</calculatedColumnFormula>
    </tableColumn>
    <tableColumn id="3" xr3:uid="{95DE1586-046F-478D-818D-4A9D817081A0}" name="(Tavg3 - Tavg1) / Tavg1 * 100" dataDxfId="2">
      <calculatedColumnFormula xml:space="preserve"> (us_03_table[[#This Row],[Tavg3]] - us_03_table[[#This Row],[Tavg1]])/us_03_table[[#This Row],[Tavg1]] * 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6B83-79FF-48A7-9C58-8C29DAD08C4C}">
  <dimension ref="A1:N26"/>
  <sheetViews>
    <sheetView tabSelected="1" zoomScaleNormal="100" workbookViewId="0">
      <selection activeCell="P17" sqref="P17"/>
    </sheetView>
  </sheetViews>
  <sheetFormatPr defaultRowHeight="15" x14ac:dyDescent="0.25"/>
  <cols>
    <col min="1" max="1" width="7.5703125" bestFit="1" customWidth="1"/>
    <col min="2" max="2" width="11.28515625" bestFit="1" customWidth="1"/>
    <col min="3" max="3" width="10.5703125" style="18" bestFit="1" customWidth="1"/>
    <col min="4" max="4" width="10.140625" bestFit="1" customWidth="1"/>
    <col min="5" max="5" width="11.28515625" bestFit="1" customWidth="1"/>
    <col min="6" max="6" width="10.5703125" style="18" bestFit="1" customWidth="1"/>
    <col min="7" max="7" width="10.140625" bestFit="1" customWidth="1"/>
    <col min="8" max="8" width="11.28515625" bestFit="1" customWidth="1"/>
    <col min="9" max="9" width="10.5703125" bestFit="1" customWidth="1"/>
    <col min="10" max="10" width="10.140625" bestFit="1" customWidth="1"/>
    <col min="12" max="12" width="7.5703125" bestFit="1" customWidth="1"/>
    <col min="13" max="14" width="28.28515625" bestFit="1" customWidth="1"/>
  </cols>
  <sheetData>
    <row r="1" spans="1:14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8"/>
      <c r="L1" s="34" t="s">
        <v>0</v>
      </c>
      <c r="M1" s="29" t="s">
        <v>10</v>
      </c>
      <c r="N1" s="30" t="s">
        <v>11</v>
      </c>
    </row>
    <row r="2" spans="1:14" x14ac:dyDescent="0.25">
      <c r="A2" s="19">
        <v>10</v>
      </c>
      <c r="B2" s="20">
        <v>1000</v>
      </c>
      <c r="C2" s="20">
        <v>1528.5329999999999</v>
      </c>
      <c r="D2" s="20">
        <v>1.3865449999999999</v>
      </c>
      <c r="E2" s="20">
        <v>1000</v>
      </c>
      <c r="F2" s="20">
        <v>1610.7070000000001</v>
      </c>
      <c r="G2" s="20">
        <v>3.1620089999999998</v>
      </c>
      <c r="H2" s="20">
        <v>1000</v>
      </c>
      <c r="I2" s="20">
        <v>1416.1610000000001</v>
      </c>
      <c r="J2" s="21">
        <v>3.2559559999999999</v>
      </c>
      <c r="K2" s="18"/>
      <c r="L2" s="35">
        <f xml:space="preserve"> tsc_table[[#This Row],[N]]</f>
        <v>10</v>
      </c>
      <c r="M2" s="26">
        <f>((VALUE(F2) - VALUE(C2)) / VALUE(C2)) * 100</f>
        <v>5.3760043126317987</v>
      </c>
      <c r="N2" s="31">
        <f>((VALUE(I2) - VALUE(C2)) / VALUE(C2)) * 100</f>
        <v>-7.3516240735397833</v>
      </c>
    </row>
    <row r="3" spans="1:14" x14ac:dyDescent="0.25">
      <c r="A3" s="19">
        <v>50</v>
      </c>
      <c r="B3" s="20">
        <v>11</v>
      </c>
      <c r="C3" s="20">
        <v>12735.636364</v>
      </c>
      <c r="D3" s="20">
        <v>0.64333200000000001</v>
      </c>
      <c r="E3" s="20">
        <v>11</v>
      </c>
      <c r="F3" s="20">
        <v>12927.727273</v>
      </c>
      <c r="G3" s="20">
        <v>0.96065500000000004</v>
      </c>
      <c r="H3" s="20">
        <v>11</v>
      </c>
      <c r="I3" s="20">
        <v>12252.909091</v>
      </c>
      <c r="J3" s="21">
        <v>0.536076</v>
      </c>
      <c r="K3" s="18"/>
      <c r="L3" s="35">
        <f xml:space="preserve"> tsc_table[[#This Row],[N]]</f>
        <v>50</v>
      </c>
      <c r="M3" s="26">
        <f>((VALUE(F3) - VALUE(C3)) / VALUE(C3)) * 100</f>
        <v>1.508294548539298</v>
      </c>
      <c r="N3" s="31">
        <f>((VALUE(I3) - VALUE(C3)) / VALUE(C3)) * 100</f>
        <v>-3.7903663327301986</v>
      </c>
    </row>
    <row r="4" spans="1:14" x14ac:dyDescent="0.25">
      <c r="A4" s="19">
        <v>100</v>
      </c>
      <c r="B4" s="20">
        <v>523</v>
      </c>
      <c r="C4" s="20">
        <v>48692.005735999999</v>
      </c>
      <c r="D4" s="20">
        <v>0.99949600000000005</v>
      </c>
      <c r="E4" s="20">
        <v>11</v>
      </c>
      <c r="F4" s="20">
        <v>46452.090908999999</v>
      </c>
      <c r="G4" s="20">
        <v>0.214005</v>
      </c>
      <c r="H4" s="20">
        <v>106</v>
      </c>
      <c r="I4" s="20">
        <v>44628.707546999998</v>
      </c>
      <c r="J4" s="21">
        <v>0.99335799999999996</v>
      </c>
      <c r="K4" s="18"/>
      <c r="L4" s="35">
        <f xml:space="preserve"> tsc_table[[#This Row],[N]]</f>
        <v>100</v>
      </c>
      <c r="M4" s="26">
        <f>((VALUE(F4) - VALUE(C4)) / VALUE(C4)) * 100</f>
        <v>-4.6001695620107501</v>
      </c>
      <c r="N4" s="31">
        <f>((VALUE(I4) - VALUE(C4)) / VALUE(C4)) * 100</f>
        <v>-8.3448979510733885</v>
      </c>
    </row>
    <row r="5" spans="1:14" x14ac:dyDescent="0.25">
      <c r="A5" s="19">
        <v>150</v>
      </c>
      <c r="B5" s="20">
        <v>28</v>
      </c>
      <c r="C5" s="20">
        <v>101940.714286</v>
      </c>
      <c r="D5" s="20">
        <v>0.98098700000000005</v>
      </c>
      <c r="E5" s="20">
        <v>64</v>
      </c>
      <c r="F5" s="20">
        <v>104180.875</v>
      </c>
      <c r="G5" s="20">
        <v>0.99448000000000003</v>
      </c>
      <c r="H5" s="20">
        <v>103</v>
      </c>
      <c r="I5" s="20">
        <v>97899.417476000002</v>
      </c>
      <c r="J5" s="21">
        <v>0.99678500000000003</v>
      </c>
      <c r="K5" s="18"/>
      <c r="L5" s="35">
        <f xml:space="preserve"> tsc_table[[#This Row],[N]]</f>
        <v>150</v>
      </c>
      <c r="M5" s="26">
        <f>((VALUE(F5) - VALUE(C5)) / VALUE(C5)) * 100</f>
        <v>2.1975132602221228</v>
      </c>
      <c r="N5" s="31">
        <f>((VALUE(I5) - VALUE(C5)) / VALUE(C5)) * 100</f>
        <v>-3.9643599108614551</v>
      </c>
    </row>
    <row r="6" spans="1:14" x14ac:dyDescent="0.25">
      <c r="A6" s="19">
        <v>200</v>
      </c>
      <c r="B6" s="20">
        <v>17</v>
      </c>
      <c r="C6" s="20">
        <v>178296.88235299999</v>
      </c>
      <c r="D6" s="20">
        <v>0.98739600000000005</v>
      </c>
      <c r="E6" s="20">
        <v>201</v>
      </c>
      <c r="F6" s="20">
        <v>187695.169154</v>
      </c>
      <c r="G6" s="20">
        <v>0.99716000000000005</v>
      </c>
      <c r="H6" s="20">
        <v>179</v>
      </c>
      <c r="I6" s="20">
        <v>175290.17877100001</v>
      </c>
      <c r="J6" s="21">
        <v>0.99546199999999996</v>
      </c>
      <c r="K6" s="18"/>
      <c r="L6" s="35">
        <f xml:space="preserve"> tsc_table[[#This Row],[N]]</f>
        <v>200</v>
      </c>
      <c r="M6" s="26">
        <f>((VALUE(F6) - VALUE(C6)) / VALUE(C6)) * 100</f>
        <v>5.2711447766051611</v>
      </c>
      <c r="N6" s="31">
        <f>((VALUE(I6) - VALUE(C6)) / VALUE(C6)) * 100</f>
        <v>-1.6863466945244636</v>
      </c>
    </row>
    <row r="7" spans="1:14" x14ac:dyDescent="0.25">
      <c r="A7" s="19">
        <v>250</v>
      </c>
      <c r="B7" s="20">
        <v>14</v>
      </c>
      <c r="C7" s="20">
        <v>276967.857143</v>
      </c>
      <c r="D7" s="20">
        <v>0.95557199999999998</v>
      </c>
      <c r="E7" s="20">
        <v>32</v>
      </c>
      <c r="F7" s="20">
        <v>280678.1875</v>
      </c>
      <c r="G7" s="20">
        <v>0.97611599999999998</v>
      </c>
      <c r="H7" s="20">
        <v>97</v>
      </c>
      <c r="I7" s="20">
        <v>275116.72164900001</v>
      </c>
      <c r="J7" s="21">
        <v>0.99762600000000001</v>
      </c>
      <c r="K7" s="18"/>
      <c r="L7" s="35">
        <f xml:space="preserve"> tsc_table[[#This Row],[N]]</f>
        <v>250</v>
      </c>
      <c r="M7" s="26">
        <f>((VALUE(F7) - VALUE(C7)) / VALUE(C7)) * 100</f>
        <v>1.3396248919542804</v>
      </c>
      <c r="N7" s="31">
        <f>((VALUE(I7) - VALUE(C7)) / VALUE(C7)) * 100</f>
        <v>-0.66835751740110272</v>
      </c>
    </row>
    <row r="8" spans="1:14" x14ac:dyDescent="0.25">
      <c r="A8" s="19">
        <v>300</v>
      </c>
      <c r="B8" s="20">
        <v>11</v>
      </c>
      <c r="C8" s="20">
        <v>396871.90909099998</v>
      </c>
      <c r="D8" s="20">
        <v>0.87082400000000004</v>
      </c>
      <c r="E8" s="20">
        <v>11</v>
      </c>
      <c r="F8" s="20">
        <v>398774</v>
      </c>
      <c r="G8" s="20">
        <v>0.93166599999999999</v>
      </c>
      <c r="H8" s="20">
        <v>22</v>
      </c>
      <c r="I8" s="20">
        <v>384897.95454499999</v>
      </c>
      <c r="J8" s="21">
        <v>0.98118700000000003</v>
      </c>
      <c r="K8" s="18"/>
      <c r="L8" s="35">
        <f xml:space="preserve"> tsc_table[[#This Row],[N]]</f>
        <v>300</v>
      </c>
      <c r="M8" s="26">
        <f>((VALUE(F8) - VALUE(C8)) / VALUE(C8)) * 100</f>
        <v>0.47927073330954351</v>
      </c>
      <c r="N8" s="31">
        <f>((VALUE(I8) - VALUE(C8)) / VALUE(C8)) * 100</f>
        <v>-3.0170829105605579</v>
      </c>
    </row>
    <row r="9" spans="1:14" x14ac:dyDescent="0.25">
      <c r="A9" s="19">
        <v>350</v>
      </c>
      <c r="B9" s="20">
        <v>108</v>
      </c>
      <c r="C9" s="20">
        <v>567913.74074100005</v>
      </c>
      <c r="D9" s="20">
        <v>0.99748300000000001</v>
      </c>
      <c r="E9" s="20">
        <v>38</v>
      </c>
      <c r="F9" s="20">
        <v>545201.36842099996</v>
      </c>
      <c r="G9" s="20">
        <v>0.98780299999999999</v>
      </c>
      <c r="H9" s="20">
        <v>12</v>
      </c>
      <c r="I9" s="20">
        <v>517289.58333300002</v>
      </c>
      <c r="J9" s="21">
        <v>0.94027000000000005</v>
      </c>
      <c r="K9" s="18"/>
      <c r="L9" s="35">
        <f xml:space="preserve"> tsc_table[[#This Row],[N]]</f>
        <v>350</v>
      </c>
      <c r="M9" s="26">
        <f>((VALUE(F9) - VALUE(C9)) / VALUE(C9)) * 100</f>
        <v>-3.9992644464572265</v>
      </c>
      <c r="N9" s="31">
        <f>((VALUE(I9) - VALUE(C9)) / VALUE(C9)) * 100</f>
        <v>-8.9140575013992205</v>
      </c>
    </row>
    <row r="10" spans="1:14" x14ac:dyDescent="0.25">
      <c r="A10" s="19">
        <v>400</v>
      </c>
      <c r="B10" s="20">
        <v>11</v>
      </c>
      <c r="C10" s="20">
        <v>699119.27272699995</v>
      </c>
      <c r="D10" s="20">
        <v>0.72663999999999995</v>
      </c>
      <c r="E10" s="20">
        <v>19</v>
      </c>
      <c r="F10" s="20">
        <v>712893.68421099999</v>
      </c>
      <c r="G10" s="20">
        <v>0.95944300000000005</v>
      </c>
      <c r="H10" s="20">
        <v>48</v>
      </c>
      <c r="I10" s="20">
        <v>689173.16666700004</v>
      </c>
      <c r="J10" s="21">
        <v>0.98182499999999995</v>
      </c>
      <c r="K10" s="18"/>
      <c r="L10" s="35">
        <f xml:space="preserve"> tsc_table[[#This Row],[N]]</f>
        <v>400</v>
      </c>
      <c r="M10" s="26">
        <f>((VALUE(F10) - VALUE(C10)) / VALUE(C10)) * 100</f>
        <v>1.9702520043927938</v>
      </c>
      <c r="N10" s="31">
        <f>((VALUE(I10) - VALUE(C10)) / VALUE(C10)) * 100</f>
        <v>-1.4226622620778147</v>
      </c>
    </row>
    <row r="11" spans="1:14" x14ac:dyDescent="0.25">
      <c r="A11" s="19">
        <v>450</v>
      </c>
      <c r="B11" s="20">
        <v>11</v>
      </c>
      <c r="C11" s="20">
        <v>903091</v>
      </c>
      <c r="D11" s="20">
        <v>0.96645899999999996</v>
      </c>
      <c r="E11" s="20">
        <v>11</v>
      </c>
      <c r="F11" s="20">
        <v>895030.36363599997</v>
      </c>
      <c r="G11" s="20">
        <v>0.92014499999999999</v>
      </c>
      <c r="H11" s="20">
        <v>28</v>
      </c>
      <c r="I11" s="20">
        <v>880404.285714</v>
      </c>
      <c r="J11" s="21">
        <v>0.99093500000000001</v>
      </c>
      <c r="K11" s="18"/>
      <c r="L11" s="35">
        <f xml:space="preserve"> tsc_table[[#This Row],[N]]</f>
        <v>450</v>
      </c>
      <c r="M11" s="26">
        <f>((VALUE(F11) - VALUE(C11)) / VALUE(C11)) * 100</f>
        <v>-0.89256081214407335</v>
      </c>
      <c r="N11" s="31">
        <f>((VALUE(I11) - VALUE(C11)) / VALUE(C11)) * 100</f>
        <v>-2.512118301035001</v>
      </c>
    </row>
    <row r="12" spans="1:14" x14ac:dyDescent="0.25">
      <c r="A12" s="19">
        <v>500</v>
      </c>
      <c r="B12" s="20">
        <v>23</v>
      </c>
      <c r="C12" s="20">
        <v>1113012.6956519999</v>
      </c>
      <c r="D12" s="20">
        <v>0.98630399999999996</v>
      </c>
      <c r="E12" s="20">
        <v>18</v>
      </c>
      <c r="F12" s="20">
        <v>1118317.8333330001</v>
      </c>
      <c r="G12" s="20">
        <v>0.98399400000000004</v>
      </c>
      <c r="H12" s="20">
        <v>11</v>
      </c>
      <c r="I12" s="20">
        <v>1056230.7272729999</v>
      </c>
      <c r="J12" s="21">
        <v>0.71574599999999999</v>
      </c>
      <c r="K12" s="18"/>
      <c r="L12" s="35">
        <f xml:space="preserve"> tsc_table[[#This Row],[N]]</f>
        <v>500</v>
      </c>
      <c r="M12" s="26">
        <f>((VALUE(F12) - VALUE(C12)) / VALUE(C12)) * 100</f>
        <v>0.47664664578623084</v>
      </c>
      <c r="N12" s="31">
        <f>((VALUE(I12) - VALUE(C12)) / VALUE(C12)) * 100</f>
        <v>-5.1016460639505326</v>
      </c>
    </row>
    <row r="13" spans="1:14" x14ac:dyDescent="0.25">
      <c r="A13" s="19">
        <v>550</v>
      </c>
      <c r="B13" s="20">
        <v>11</v>
      </c>
      <c r="C13" s="20">
        <v>1326945.181818</v>
      </c>
      <c r="D13" s="20">
        <v>0.89040699999999995</v>
      </c>
      <c r="E13" s="20">
        <v>72</v>
      </c>
      <c r="F13" s="20">
        <v>1381025.1388890001</v>
      </c>
      <c r="G13" s="20">
        <v>0.99527500000000002</v>
      </c>
      <c r="H13" s="20">
        <v>11</v>
      </c>
      <c r="I13" s="20">
        <v>1267471.5454549999</v>
      </c>
      <c r="J13" s="21">
        <v>0.27573900000000001</v>
      </c>
      <c r="K13" s="18"/>
      <c r="L13" s="35">
        <f xml:space="preserve"> tsc_table[[#This Row],[N]]</f>
        <v>550</v>
      </c>
      <c r="M13" s="26">
        <f>((VALUE(F13) - VALUE(C13)) / VALUE(C13)) * 100</f>
        <v>4.0755230745031223</v>
      </c>
      <c r="N13" s="31">
        <f>((VALUE(I13) - VALUE(C13)) / VALUE(C13)) * 100</f>
        <v>-4.4819964816871671</v>
      </c>
    </row>
    <row r="14" spans="1:14" x14ac:dyDescent="0.25">
      <c r="A14" s="19">
        <v>600</v>
      </c>
      <c r="B14" s="20">
        <v>11</v>
      </c>
      <c r="C14" s="20">
        <v>1582503.6363639999</v>
      </c>
      <c r="D14" s="20">
        <v>0.82844600000000002</v>
      </c>
      <c r="E14" s="20">
        <v>11</v>
      </c>
      <c r="F14" s="20">
        <v>1565960.6363639999</v>
      </c>
      <c r="G14" s="20">
        <v>0.32440200000000002</v>
      </c>
      <c r="H14" s="20">
        <v>11</v>
      </c>
      <c r="I14" s="20">
        <v>1504776.909091</v>
      </c>
      <c r="J14" s="21">
        <v>0.534331</v>
      </c>
      <c r="K14" s="18"/>
      <c r="L14" s="35">
        <f xml:space="preserve"> tsc_table[[#This Row],[N]]</f>
        <v>600</v>
      </c>
      <c r="M14" s="26">
        <f>((VALUE(F14) - VALUE(C14)) / VALUE(C14)) * 100</f>
        <v>-1.045368845913657</v>
      </c>
      <c r="N14" s="31">
        <f>((VALUE(I14) - VALUE(C14)) / VALUE(C14)) * 100</f>
        <v>-4.9116302475984712</v>
      </c>
    </row>
    <row r="15" spans="1:14" x14ac:dyDescent="0.25">
      <c r="A15" s="19">
        <v>650</v>
      </c>
      <c r="B15" s="20">
        <v>213</v>
      </c>
      <c r="C15" s="20">
        <v>1939738.9154930001</v>
      </c>
      <c r="D15" s="20">
        <v>0.99741900000000006</v>
      </c>
      <c r="E15" s="20">
        <v>11</v>
      </c>
      <c r="F15" s="20">
        <v>1837854.7272729999</v>
      </c>
      <c r="G15" s="20">
        <v>0.29679899999999998</v>
      </c>
      <c r="H15" s="20">
        <v>11</v>
      </c>
      <c r="I15" s="20">
        <v>1780126.3636360001</v>
      </c>
      <c r="J15" s="21">
        <v>0.81708400000000003</v>
      </c>
      <c r="K15" s="18"/>
      <c r="L15" s="35">
        <f xml:space="preserve"> tsc_table[[#This Row],[N]]</f>
        <v>650</v>
      </c>
      <c r="M15" s="26">
        <f>((VALUE(F15) - VALUE(C15)) / VALUE(C15)) * 100</f>
        <v>-5.252469154804035</v>
      </c>
      <c r="N15" s="31">
        <f>((VALUE(I15) - VALUE(C15)) / VALUE(C15)) * 100</f>
        <v>-8.2285585231161473</v>
      </c>
    </row>
    <row r="16" spans="1:14" x14ac:dyDescent="0.25">
      <c r="A16" s="19">
        <v>700</v>
      </c>
      <c r="B16" s="20">
        <v>11</v>
      </c>
      <c r="C16" s="20">
        <v>2159087.090909</v>
      </c>
      <c r="D16" s="20">
        <v>0.83633800000000003</v>
      </c>
      <c r="E16" s="20">
        <v>11</v>
      </c>
      <c r="F16" s="20">
        <v>2128116.909091</v>
      </c>
      <c r="G16" s="20">
        <v>0.17528099999999999</v>
      </c>
      <c r="H16" s="20">
        <v>11</v>
      </c>
      <c r="I16" s="20">
        <v>2063292.5454549999</v>
      </c>
      <c r="J16" s="21">
        <v>0.96499999999999997</v>
      </c>
      <c r="K16" s="18"/>
      <c r="L16" s="35">
        <f xml:space="preserve"> tsc_table[[#This Row],[N]]</f>
        <v>700</v>
      </c>
      <c r="M16" s="26">
        <f>((VALUE(F16) - VALUE(C16)) / VALUE(C16)) * 100</f>
        <v>-1.4344109576868085</v>
      </c>
      <c r="N16" s="31">
        <f>((VALUE(I16) - VALUE(C16)) / VALUE(C16)) * 100</f>
        <v>-4.436807846119331</v>
      </c>
    </row>
    <row r="17" spans="1:14" x14ac:dyDescent="0.25">
      <c r="A17" s="19">
        <v>750</v>
      </c>
      <c r="B17" s="20">
        <v>11</v>
      </c>
      <c r="C17" s="20">
        <v>2461691.2727270001</v>
      </c>
      <c r="D17" s="20">
        <v>0.81850100000000003</v>
      </c>
      <c r="E17" s="20">
        <v>11</v>
      </c>
      <c r="F17" s="20">
        <v>2440346.2727270001</v>
      </c>
      <c r="G17" s="20">
        <v>0.100485</v>
      </c>
      <c r="H17" s="20">
        <v>14</v>
      </c>
      <c r="I17" s="20">
        <v>2381362.1428570002</v>
      </c>
      <c r="J17" s="21">
        <v>0.97601300000000002</v>
      </c>
      <c r="K17" s="18"/>
      <c r="L17" s="35">
        <f xml:space="preserve"> tsc_table[[#This Row],[N]]</f>
        <v>750</v>
      </c>
      <c r="M17" s="26">
        <f>((VALUE(F17) - VALUE(C17)) / VALUE(C17)) * 100</f>
        <v>-0.86708679664589061</v>
      </c>
      <c r="N17" s="31">
        <f>((VALUE(I17) - VALUE(C17)) / VALUE(C17)) * 100</f>
        <v>-3.2631683249627494</v>
      </c>
    </row>
    <row r="18" spans="1:14" x14ac:dyDescent="0.25">
      <c r="A18" s="19">
        <v>800</v>
      </c>
      <c r="B18" s="20">
        <v>11</v>
      </c>
      <c r="C18" s="20">
        <v>2785707.4545450001</v>
      </c>
      <c r="D18" s="20">
        <v>0.36745800000000001</v>
      </c>
      <c r="E18" s="20">
        <v>11</v>
      </c>
      <c r="F18" s="20">
        <v>2783898.7272729999</v>
      </c>
      <c r="G18" s="20">
        <v>0.47943999999999998</v>
      </c>
      <c r="H18" s="20">
        <v>11</v>
      </c>
      <c r="I18" s="20">
        <v>2720812.7272729999</v>
      </c>
      <c r="J18" s="21">
        <v>0.93657299999999999</v>
      </c>
      <c r="K18" s="18"/>
      <c r="L18" s="35">
        <f xml:space="preserve"> tsc_table[[#This Row],[N]]</f>
        <v>800</v>
      </c>
      <c r="M18" s="26">
        <f>((VALUE(F18) - VALUE(C18)) / VALUE(C18)) * 100</f>
        <v>-6.4928830521997147E-2</v>
      </c>
      <c r="N18" s="31">
        <f>((VALUE(I18) - VALUE(C18)) / VALUE(C18)) * 100</f>
        <v>-2.3295600249093513</v>
      </c>
    </row>
    <row r="19" spans="1:14" x14ac:dyDescent="0.25">
      <c r="A19" s="19">
        <v>850</v>
      </c>
      <c r="B19" s="20">
        <v>179</v>
      </c>
      <c r="C19" s="20">
        <v>3324369.1452509998</v>
      </c>
      <c r="D19" s="20">
        <v>0.99635799999999997</v>
      </c>
      <c r="E19" s="20">
        <v>11</v>
      </c>
      <c r="F19" s="20">
        <v>3125219.090909</v>
      </c>
      <c r="G19" s="20">
        <v>0.13164899999999999</v>
      </c>
      <c r="H19" s="20">
        <v>11</v>
      </c>
      <c r="I19" s="20">
        <v>3032949.3636360001</v>
      </c>
      <c r="J19" s="21">
        <v>0.67334300000000002</v>
      </c>
      <c r="K19" s="18"/>
      <c r="L19" s="35">
        <f xml:space="preserve"> tsc_table[[#This Row],[N]]</f>
        <v>850</v>
      </c>
      <c r="M19" s="26">
        <f>((VALUE(F19) - VALUE(C19)) / VALUE(C19)) * 100</f>
        <v>-5.9906119218587381</v>
      </c>
      <c r="N19" s="31">
        <f>((VALUE(I19) - VALUE(C19)) / VALUE(C19)) * 100</f>
        <v>-8.7661679218538371</v>
      </c>
    </row>
    <row r="20" spans="1:14" x14ac:dyDescent="0.25">
      <c r="A20" s="19">
        <v>900</v>
      </c>
      <c r="B20" s="20">
        <v>11</v>
      </c>
      <c r="C20" s="20">
        <v>3551684.3636360001</v>
      </c>
      <c r="D20" s="20">
        <v>0.64929899999999996</v>
      </c>
      <c r="E20" s="20">
        <v>11</v>
      </c>
      <c r="F20" s="20">
        <v>3513583.5454549999</v>
      </c>
      <c r="G20" s="20">
        <v>0.27654800000000002</v>
      </c>
      <c r="H20" s="20">
        <v>13</v>
      </c>
      <c r="I20" s="20">
        <v>3431445.461538</v>
      </c>
      <c r="J20" s="21">
        <v>0.95770100000000002</v>
      </c>
      <c r="K20" s="18"/>
      <c r="L20" s="35">
        <f xml:space="preserve"> tsc_table[[#This Row],[N]]</f>
        <v>900</v>
      </c>
      <c r="M20" s="26">
        <f>((VALUE(F20) - VALUE(C20)) / VALUE(C20)) * 100</f>
        <v>-1.0727534960903695</v>
      </c>
      <c r="N20" s="31">
        <f>((VALUE(I20) - VALUE(C20)) / VALUE(C20)) * 100</f>
        <v>-3.3854050582047419</v>
      </c>
    </row>
    <row r="21" spans="1:14" x14ac:dyDescent="0.25">
      <c r="A21" s="19">
        <v>950</v>
      </c>
      <c r="B21" s="20">
        <v>16</v>
      </c>
      <c r="C21" s="20">
        <v>4024441.25</v>
      </c>
      <c r="D21" s="20">
        <v>0.99799599999999999</v>
      </c>
      <c r="E21" s="20">
        <v>49</v>
      </c>
      <c r="F21" s="20">
        <v>4128177.673469</v>
      </c>
      <c r="G21" s="20">
        <v>0.98016400000000004</v>
      </c>
      <c r="H21" s="20">
        <v>11</v>
      </c>
      <c r="I21" s="20">
        <v>3760226.818182</v>
      </c>
      <c r="J21" s="21">
        <v>0.33674399999999999</v>
      </c>
      <c r="K21" s="18"/>
      <c r="L21" s="35">
        <f xml:space="preserve"> tsc_table[[#This Row],[N]]</f>
        <v>950</v>
      </c>
      <c r="M21" s="26">
        <f>((VALUE(F21) - VALUE(C21)) / VALUE(C21)) * 100</f>
        <v>2.5776602769142185</v>
      </c>
      <c r="N21" s="31">
        <f>((VALUE(I21) - VALUE(C21)) / VALUE(C21)) * 100</f>
        <v>-6.5652450962726832</v>
      </c>
    </row>
    <row r="22" spans="1:14" x14ac:dyDescent="0.25">
      <c r="A22" s="22">
        <v>1000</v>
      </c>
      <c r="B22" s="23">
        <v>11</v>
      </c>
      <c r="C22" s="23">
        <v>4364365</v>
      </c>
      <c r="D22" s="23">
        <v>0.38608100000000001</v>
      </c>
      <c r="E22" s="23">
        <v>44</v>
      </c>
      <c r="F22" s="23">
        <v>4508945.3409089996</v>
      </c>
      <c r="G22" s="23">
        <v>0.98486399999999996</v>
      </c>
      <c r="H22" s="23">
        <v>11</v>
      </c>
      <c r="I22" s="23">
        <v>4242174.2727269996</v>
      </c>
      <c r="J22" s="24">
        <v>0.79187099999999999</v>
      </c>
      <c r="K22" s="18"/>
      <c r="L22" s="36">
        <f xml:space="preserve"> tsc_table[[#This Row],[N]]</f>
        <v>1000</v>
      </c>
      <c r="M22" s="32">
        <f>((VALUE(F22) - VALUE(C22)) / VALUE(C22)) * 100</f>
        <v>3.312746319544758</v>
      </c>
      <c r="N22" s="33">
        <f>((VALUE(I22) - VALUE(C22)) / VALUE(C22)) * 100</f>
        <v>-2.7997366689770544</v>
      </c>
    </row>
    <row r="24" spans="1:14" x14ac:dyDescent="0.25">
      <c r="A24" s="13"/>
      <c r="B24" s="13"/>
      <c r="C24" s="25"/>
      <c r="D24" s="14"/>
      <c r="E24" s="13"/>
      <c r="F24" s="25"/>
      <c r="G24" s="14"/>
      <c r="H24" s="13"/>
      <c r="I24" s="14"/>
      <c r="J24" s="14"/>
    </row>
    <row r="25" spans="1:14" x14ac:dyDescent="0.25">
      <c r="A25" s="13"/>
      <c r="B25" s="13"/>
      <c r="C25" s="25"/>
      <c r="D25" s="14"/>
      <c r="E25" s="13"/>
      <c r="F25" s="25"/>
      <c r="G25" s="14"/>
      <c r="H25" s="13"/>
      <c r="I25" s="14"/>
      <c r="J25" s="14"/>
    </row>
    <row r="26" spans="1:14" x14ac:dyDescent="0.25">
      <c r="A26" s="13"/>
      <c r="B26" s="13"/>
      <c r="C26" s="25"/>
      <c r="D26" s="14"/>
      <c r="E26" s="13"/>
      <c r="F26" s="25"/>
      <c r="G26" s="14"/>
      <c r="H26" s="13"/>
      <c r="I26" s="14"/>
      <c r="J26" s="14"/>
    </row>
  </sheetData>
  <phoneticPr fontId="18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3325-81ED-439F-80B8-05E1218B67AE}">
  <dimension ref="A1:N23"/>
  <sheetViews>
    <sheetView zoomScaleNormal="100" workbookViewId="0">
      <selection activeCell="M22" sqref="M22"/>
    </sheetView>
  </sheetViews>
  <sheetFormatPr defaultRowHeight="15" x14ac:dyDescent="0.25"/>
  <cols>
    <col min="1" max="1" width="7" bestFit="1" customWidth="1"/>
    <col min="2" max="2" width="11.28515625" bestFit="1" customWidth="1"/>
    <col min="3" max="3" width="11.5703125" bestFit="1" customWidth="1"/>
    <col min="4" max="4" width="10.140625" bestFit="1" customWidth="1"/>
    <col min="5" max="5" width="11.28515625" bestFit="1" customWidth="1"/>
    <col min="6" max="6" width="11.5703125" bestFit="1" customWidth="1"/>
    <col min="7" max="7" width="10.140625" bestFit="1" customWidth="1"/>
    <col min="8" max="8" width="11.28515625" bestFit="1" customWidth="1"/>
    <col min="9" max="9" width="11.5703125" bestFit="1" customWidth="1"/>
    <col min="10" max="10" width="10.140625" bestFit="1" customWidth="1"/>
    <col min="12" max="12" width="8.5703125" bestFit="1" customWidth="1"/>
    <col min="13" max="14" width="28.28515625" bestFit="1" customWidth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/>
      <c r="L1" s="37" t="s">
        <v>0</v>
      </c>
      <c r="M1" s="38" t="s">
        <v>10</v>
      </c>
      <c r="N1" s="39" t="s">
        <v>11</v>
      </c>
    </row>
    <row r="2" spans="1:14" x14ac:dyDescent="0.25">
      <c r="A2" s="5">
        <v>1000</v>
      </c>
      <c r="B2" s="6">
        <v>11</v>
      </c>
      <c r="C2" s="7">
        <v>1759.1610909999999</v>
      </c>
      <c r="D2" s="7">
        <v>0.35295799999999999</v>
      </c>
      <c r="E2" s="6">
        <v>11</v>
      </c>
      <c r="F2" s="7">
        <v>1754.8986359999999</v>
      </c>
      <c r="G2" s="7">
        <v>0.48178100000000001</v>
      </c>
      <c r="H2" s="6">
        <v>11</v>
      </c>
      <c r="I2" s="7">
        <v>1678.2468180000001</v>
      </c>
      <c r="J2" s="8">
        <v>0.574152</v>
      </c>
      <c r="K2" s="1"/>
      <c r="L2" s="35">
        <f>us_03_table[[#This Row],[N]]</f>
        <v>1000</v>
      </c>
      <c r="M2" s="26">
        <f>(us_03_table[[#This Row],[Tavg2]] - us_03_table[[#This Row],[Tavg1]]) / us_03_table[[#This Row],[Tavg1]] * 100</f>
        <v>-0.24230043637317156</v>
      </c>
      <c r="N2" s="31">
        <f xml:space="preserve"> (us_03_table[[#This Row],[Tavg3]] - us_03_table[[#This Row],[Tavg1]])/us_03_table[[#This Row],[Tavg1]] * 100</f>
        <v>-4.5995942846828157</v>
      </c>
    </row>
    <row r="3" spans="1:14" x14ac:dyDescent="0.25">
      <c r="A3" s="5">
        <v>1500</v>
      </c>
      <c r="B3" s="6">
        <v>11</v>
      </c>
      <c r="C3" s="7">
        <v>4002.3623640000001</v>
      </c>
      <c r="D3" s="7">
        <v>0.62602800000000003</v>
      </c>
      <c r="E3" s="6">
        <v>11</v>
      </c>
      <c r="F3" s="7">
        <v>3923.672</v>
      </c>
      <c r="G3" s="7">
        <v>0.24391699999999999</v>
      </c>
      <c r="H3" s="6">
        <v>12</v>
      </c>
      <c r="I3" s="7">
        <v>3804.4233330000002</v>
      </c>
      <c r="J3" s="8">
        <v>0.98003600000000002</v>
      </c>
      <c r="K3" s="1"/>
      <c r="L3" s="35">
        <f>us_03_table[[#This Row],[N]]</f>
        <v>1500</v>
      </c>
      <c r="M3" s="26">
        <f>(us_03_table[[#This Row],[Tavg2]] - us_03_table[[#This Row],[Tavg1]]) / us_03_table[[#This Row],[Tavg1]] * 100</f>
        <v>-1.9660979402513701</v>
      </c>
      <c r="N3" s="31">
        <f xml:space="preserve"> (us_03_table[[#This Row],[Tavg3]] - us_03_table[[#This Row],[Tavg1]])/us_03_table[[#This Row],[Tavg1]] * 100</f>
        <v>-4.945554974741909</v>
      </c>
    </row>
    <row r="4" spans="1:14" x14ac:dyDescent="0.25">
      <c r="A4" s="5">
        <v>2000</v>
      </c>
      <c r="B4" s="6">
        <v>11</v>
      </c>
      <c r="C4" s="7">
        <v>7136.5331820000001</v>
      </c>
      <c r="D4" s="7">
        <v>0.73489899999999997</v>
      </c>
      <c r="E4" s="6">
        <v>82</v>
      </c>
      <c r="F4" s="7">
        <v>7176.2726949999997</v>
      </c>
      <c r="G4" s="7">
        <v>0.99165199999999998</v>
      </c>
      <c r="H4" s="6">
        <v>11</v>
      </c>
      <c r="I4" s="7">
        <v>6698.720636</v>
      </c>
      <c r="J4" s="8">
        <v>0.44380199999999997</v>
      </c>
      <c r="K4" s="1"/>
      <c r="L4" s="35">
        <f>us_03_table[[#This Row],[N]]</f>
        <v>2000</v>
      </c>
      <c r="M4" s="26">
        <f>(us_03_table[[#This Row],[Tavg2]] - us_03_table[[#This Row],[Tavg1]]) / us_03_table[[#This Row],[Tavg1]] * 100</f>
        <v>0.55684618828974053</v>
      </c>
      <c r="N4" s="31">
        <f xml:space="preserve"> (us_03_table[[#This Row],[Tavg3]] - us_03_table[[#This Row],[Tavg1]])/us_03_table[[#This Row],[Tavg1]] * 100</f>
        <v>-6.1348071232158681</v>
      </c>
    </row>
    <row r="5" spans="1:14" x14ac:dyDescent="0.25">
      <c r="A5" s="5">
        <v>2500</v>
      </c>
      <c r="B5" s="6">
        <v>11</v>
      </c>
      <c r="C5" s="7">
        <v>11055.187091</v>
      </c>
      <c r="D5" s="7">
        <v>0.94823900000000005</v>
      </c>
      <c r="E5" s="6">
        <v>11</v>
      </c>
      <c r="F5" s="7">
        <v>11072.064091</v>
      </c>
      <c r="G5" s="7">
        <v>0.23934900000000001</v>
      </c>
      <c r="H5" s="6">
        <v>11</v>
      </c>
      <c r="I5" s="7">
        <v>10455.134909</v>
      </c>
      <c r="J5" s="8">
        <v>0.38850000000000001</v>
      </c>
      <c r="K5" s="1"/>
      <c r="L5" s="35">
        <f>us_03_table[[#This Row],[N]]</f>
        <v>2500</v>
      </c>
      <c r="M5" s="26">
        <f>(us_03_table[[#This Row],[Tavg2]] - us_03_table[[#This Row],[Tavg1]]) / us_03_table[[#This Row],[Tavg1]] * 100</f>
        <v>0.15266136937420019</v>
      </c>
      <c r="N5" s="31">
        <f xml:space="preserve"> (us_03_table[[#This Row],[Tavg3]] - us_03_table[[#This Row],[Tavg1]])/us_03_table[[#This Row],[Tavg1]] * 100</f>
        <v>-5.4277885761743496</v>
      </c>
    </row>
    <row r="6" spans="1:14" x14ac:dyDescent="0.25">
      <c r="A6" s="5">
        <v>3000</v>
      </c>
      <c r="B6" s="6">
        <v>11</v>
      </c>
      <c r="C6" s="7">
        <v>15767.238727</v>
      </c>
      <c r="D6" s="7">
        <v>0.23426900000000001</v>
      </c>
      <c r="E6" s="6">
        <v>78</v>
      </c>
      <c r="F6" s="7">
        <v>16127.606308</v>
      </c>
      <c r="G6" s="7">
        <v>0.99223899999999998</v>
      </c>
      <c r="H6" s="6">
        <v>12</v>
      </c>
      <c r="I6" s="7">
        <v>15320.285833</v>
      </c>
      <c r="J6" s="8">
        <v>0.95375699999999997</v>
      </c>
      <c r="K6" s="1"/>
      <c r="L6" s="35">
        <f>us_03_table[[#This Row],[N]]</f>
        <v>3000</v>
      </c>
      <c r="M6" s="26">
        <f>(us_03_table[[#This Row],[Tavg2]] - us_03_table[[#This Row],[Tavg1]]) / us_03_table[[#This Row],[Tavg1]] * 100</f>
        <v>2.2855465515525104</v>
      </c>
      <c r="N6" s="31">
        <f xml:space="preserve"> (us_03_table[[#This Row],[Tavg3]] - us_03_table[[#This Row],[Tavg1]])/us_03_table[[#This Row],[Tavg1]] * 100</f>
        <v>-2.8346935169734748</v>
      </c>
    </row>
    <row r="7" spans="1:14" x14ac:dyDescent="0.25">
      <c r="A7" s="5">
        <v>3500</v>
      </c>
      <c r="B7" s="6">
        <v>11</v>
      </c>
      <c r="C7" s="7">
        <v>21456.350181999998</v>
      </c>
      <c r="D7" s="7">
        <v>0.23702799999999999</v>
      </c>
      <c r="E7" s="6">
        <v>29</v>
      </c>
      <c r="F7" s="7">
        <v>21884.424827999999</v>
      </c>
      <c r="G7" s="7">
        <v>0.98657899999999998</v>
      </c>
      <c r="H7" s="6">
        <v>11</v>
      </c>
      <c r="I7" s="7">
        <v>20554.054091000002</v>
      </c>
      <c r="J7" s="8">
        <v>0.381855</v>
      </c>
      <c r="K7" s="1"/>
      <c r="L7" s="35">
        <f>us_03_table[[#This Row],[N]]</f>
        <v>3500</v>
      </c>
      <c r="M7" s="26">
        <f>(us_03_table[[#This Row],[Tavg2]] - us_03_table[[#This Row],[Tavg1]]) / us_03_table[[#This Row],[Tavg1]] * 100</f>
        <v>1.9950953557754576</v>
      </c>
      <c r="N7" s="31">
        <f xml:space="preserve"> (us_03_table[[#This Row],[Tavg3]] - us_03_table[[#This Row],[Tavg1]])/us_03_table[[#This Row],[Tavg1]] * 100</f>
        <v>-4.2052636321947432</v>
      </c>
    </row>
    <row r="8" spans="1:14" x14ac:dyDescent="0.25">
      <c r="A8" s="5">
        <v>4000</v>
      </c>
      <c r="B8" s="6">
        <v>11</v>
      </c>
      <c r="C8" s="7">
        <v>28409.845090999999</v>
      </c>
      <c r="D8" s="7">
        <v>0.54657500000000003</v>
      </c>
      <c r="E8" s="6">
        <v>11</v>
      </c>
      <c r="F8" s="7">
        <v>28113.439727000001</v>
      </c>
      <c r="G8" s="7">
        <v>0.34054699999999999</v>
      </c>
      <c r="H8" s="6">
        <v>11</v>
      </c>
      <c r="I8" s="7">
        <v>26998.670817999999</v>
      </c>
      <c r="J8" s="8">
        <v>0.43382900000000002</v>
      </c>
      <c r="K8" s="1"/>
      <c r="L8" s="35">
        <f>us_03_table[[#This Row],[N]]</f>
        <v>4000</v>
      </c>
      <c r="M8" s="26">
        <f>(us_03_table[[#This Row],[Tavg2]] - us_03_table[[#This Row],[Tavg1]]) / us_03_table[[#This Row],[Tavg1]] * 100</f>
        <v>-1.0433191840736122</v>
      </c>
      <c r="N8" s="31">
        <f xml:space="preserve"> (us_03_table[[#This Row],[Tavg3]] - us_03_table[[#This Row],[Tavg1]])/us_03_table[[#This Row],[Tavg1]] * 100</f>
        <v>-4.9672015756504377</v>
      </c>
    </row>
    <row r="9" spans="1:14" x14ac:dyDescent="0.25">
      <c r="A9" s="5">
        <v>4500</v>
      </c>
      <c r="B9" s="6">
        <v>13</v>
      </c>
      <c r="C9" s="7">
        <v>36319.220614999998</v>
      </c>
      <c r="D9" s="7">
        <v>0.96779700000000002</v>
      </c>
      <c r="E9" s="6">
        <v>11</v>
      </c>
      <c r="F9" s="7">
        <v>35888.760999999999</v>
      </c>
      <c r="G9" s="7">
        <v>0.269478</v>
      </c>
      <c r="H9" s="6">
        <v>11</v>
      </c>
      <c r="I9" s="7">
        <v>33900.304364000003</v>
      </c>
      <c r="J9" s="8">
        <v>0.185692</v>
      </c>
      <c r="K9" s="1"/>
      <c r="L9" s="35">
        <f>us_03_table[[#This Row],[N]]</f>
        <v>4500</v>
      </c>
      <c r="M9" s="26">
        <f>(us_03_table[[#This Row],[Tavg2]] - us_03_table[[#This Row],[Tavg1]]) / us_03_table[[#This Row],[Tavg1]] * 100</f>
        <v>-1.1852115979113771</v>
      </c>
      <c r="N9" s="31">
        <f xml:space="preserve"> (us_03_table[[#This Row],[Tavg3]] - us_03_table[[#This Row],[Tavg1]])/us_03_table[[#This Row],[Tavg1]] * 100</f>
        <v>-6.6601546234749645</v>
      </c>
    </row>
    <row r="10" spans="1:14" x14ac:dyDescent="0.25">
      <c r="A10" s="5">
        <v>5000</v>
      </c>
      <c r="B10" s="6">
        <v>11</v>
      </c>
      <c r="C10" s="7">
        <v>44231.351999999999</v>
      </c>
      <c r="D10" s="7">
        <v>0.47148000000000001</v>
      </c>
      <c r="E10" s="6">
        <v>11</v>
      </c>
      <c r="F10" s="7">
        <v>45420.124364000003</v>
      </c>
      <c r="G10" s="7">
        <v>0.94298599999999999</v>
      </c>
      <c r="H10" s="6">
        <v>32</v>
      </c>
      <c r="I10" s="7">
        <v>42929.136656000002</v>
      </c>
      <c r="J10" s="8">
        <v>0.98835200000000001</v>
      </c>
      <c r="K10" s="1"/>
      <c r="L10" s="35">
        <f>us_03_table[[#This Row],[N]]</f>
        <v>5000</v>
      </c>
      <c r="M10" s="26">
        <f>(us_03_table[[#This Row],[Tavg2]] - us_03_table[[#This Row],[Tavg1]]) / us_03_table[[#This Row],[Tavg1]] * 100</f>
        <v>2.6876238465421634</v>
      </c>
      <c r="N10" s="31">
        <f xml:space="preserve"> (us_03_table[[#This Row],[Tavg3]] - us_03_table[[#This Row],[Tavg1]])/us_03_table[[#This Row],[Tavg1]] * 100</f>
        <v>-2.9441002481678527</v>
      </c>
    </row>
    <row r="11" spans="1:14" x14ac:dyDescent="0.25">
      <c r="A11" s="5">
        <v>5500</v>
      </c>
      <c r="B11" s="6">
        <v>11</v>
      </c>
      <c r="C11" s="7">
        <v>52731.415545000003</v>
      </c>
      <c r="D11" s="7">
        <v>0.35370699999999999</v>
      </c>
      <c r="E11" s="6">
        <v>11</v>
      </c>
      <c r="F11" s="7">
        <v>54500.959908999997</v>
      </c>
      <c r="G11" s="7">
        <v>0.90162500000000001</v>
      </c>
      <c r="H11" s="6">
        <v>11</v>
      </c>
      <c r="I11" s="7">
        <v>51069.504091000003</v>
      </c>
      <c r="J11" s="8">
        <v>0.48577199999999998</v>
      </c>
      <c r="K11" s="1"/>
      <c r="L11" s="35">
        <f>us_03_table[[#This Row],[N]]</f>
        <v>5500</v>
      </c>
      <c r="M11" s="26">
        <f>(us_03_table[[#This Row],[Tavg2]] - us_03_table[[#This Row],[Tavg1]]) / us_03_table[[#This Row],[Tavg1]] * 100</f>
        <v>3.355768749446709</v>
      </c>
      <c r="N11" s="31">
        <f xml:space="preserve"> (us_03_table[[#This Row],[Tavg3]] - us_03_table[[#This Row],[Tavg1]])/us_03_table[[#This Row],[Tavg1]] * 100</f>
        <v>-3.1516534058937915</v>
      </c>
    </row>
    <row r="12" spans="1:14" x14ac:dyDescent="0.25">
      <c r="A12" s="5">
        <v>6000</v>
      </c>
      <c r="B12" s="6">
        <v>11</v>
      </c>
      <c r="C12" s="7">
        <v>62588.150999999998</v>
      </c>
      <c r="D12" s="7">
        <v>0.34001199999999998</v>
      </c>
      <c r="E12" s="6">
        <v>11</v>
      </c>
      <c r="F12" s="7">
        <v>65130.575363999997</v>
      </c>
      <c r="G12" s="7">
        <v>0.98712999999999995</v>
      </c>
      <c r="H12" s="6">
        <v>11</v>
      </c>
      <c r="I12" s="7">
        <v>60871.966635999997</v>
      </c>
      <c r="J12" s="8">
        <v>0.31983899999999998</v>
      </c>
      <c r="K12" s="1"/>
      <c r="L12" s="35">
        <f>us_03_table[[#This Row],[N]]</f>
        <v>6000</v>
      </c>
      <c r="M12" s="26">
        <f>(us_03_table[[#This Row],[Tavg2]] - us_03_table[[#This Row],[Tavg1]]) / us_03_table[[#This Row],[Tavg1]] * 100</f>
        <v>4.0621496615229917</v>
      </c>
      <c r="N12" s="31">
        <f xml:space="preserve"> (us_03_table[[#This Row],[Tavg3]] - us_03_table[[#This Row],[Tavg1]])/us_03_table[[#This Row],[Tavg1]] * 100</f>
        <v>-2.7420275828247438</v>
      </c>
    </row>
    <row r="13" spans="1:14" x14ac:dyDescent="0.25">
      <c r="A13" s="5">
        <v>6500</v>
      </c>
      <c r="B13" s="6">
        <v>11</v>
      </c>
      <c r="C13" s="7">
        <v>75334.253545</v>
      </c>
      <c r="D13" s="7">
        <v>0.32622499999999999</v>
      </c>
      <c r="E13" s="6">
        <v>11</v>
      </c>
      <c r="F13" s="7">
        <v>75574.353545000005</v>
      </c>
      <c r="G13" s="7">
        <v>0.66196699999999997</v>
      </c>
      <c r="H13" s="6">
        <v>11</v>
      </c>
      <c r="I13" s="7">
        <v>71264.591635999997</v>
      </c>
      <c r="J13" s="8">
        <v>0.16064000000000001</v>
      </c>
      <c r="K13" s="1"/>
      <c r="L13" s="35">
        <f>us_03_table[[#This Row],[N]]</f>
        <v>6500</v>
      </c>
      <c r="M13" s="26">
        <f>(us_03_table[[#This Row],[Tavg2]] - us_03_table[[#This Row],[Tavg1]]) / us_03_table[[#This Row],[Tavg1]] * 100</f>
        <v>0.31871292101750898</v>
      </c>
      <c r="N13" s="31">
        <f xml:space="preserve"> (us_03_table[[#This Row],[Tavg3]] - us_03_table[[#This Row],[Tavg1]])/us_03_table[[#This Row],[Tavg1]] * 100</f>
        <v>-5.4021400856770141</v>
      </c>
    </row>
    <row r="14" spans="1:14" x14ac:dyDescent="0.25">
      <c r="A14" s="5">
        <v>7000</v>
      </c>
      <c r="B14" s="6">
        <v>11</v>
      </c>
      <c r="C14" s="7">
        <v>86714.230364000003</v>
      </c>
      <c r="D14" s="7">
        <v>0.44101800000000002</v>
      </c>
      <c r="E14" s="6">
        <v>15</v>
      </c>
      <c r="F14" s="7">
        <v>88868.589000000007</v>
      </c>
      <c r="G14" s="7">
        <v>0.98855700000000002</v>
      </c>
      <c r="H14" s="6">
        <v>11</v>
      </c>
      <c r="I14" s="7">
        <v>83722.930544999996</v>
      </c>
      <c r="J14" s="8">
        <v>0.85504100000000005</v>
      </c>
      <c r="K14" s="1"/>
      <c r="L14" s="35">
        <f>us_03_table[[#This Row],[N]]</f>
        <v>7000</v>
      </c>
      <c r="M14" s="26">
        <f>(us_03_table[[#This Row],[Tavg2]] - us_03_table[[#This Row],[Tavg1]]) / us_03_table[[#This Row],[Tavg1]] * 100</f>
        <v>2.4844349387138207</v>
      </c>
      <c r="N14" s="31">
        <f xml:space="preserve"> (us_03_table[[#This Row],[Tavg3]] - us_03_table[[#This Row],[Tavg1]])/us_03_table[[#This Row],[Tavg1]] * 100</f>
        <v>-3.4496066060246848</v>
      </c>
    </row>
    <row r="15" spans="1:14" x14ac:dyDescent="0.25">
      <c r="A15" s="5">
        <v>7500</v>
      </c>
      <c r="B15" s="6">
        <v>39</v>
      </c>
      <c r="C15" s="7">
        <v>101314.115897</v>
      </c>
      <c r="D15" s="7">
        <v>0.98688699999999996</v>
      </c>
      <c r="E15" s="6">
        <v>12</v>
      </c>
      <c r="F15" s="7">
        <v>101804.409333</v>
      </c>
      <c r="G15" s="7">
        <v>0.98783100000000001</v>
      </c>
      <c r="H15" s="6">
        <v>11</v>
      </c>
      <c r="I15" s="7">
        <v>94976.941818000007</v>
      </c>
      <c r="J15" s="8">
        <v>0.174149</v>
      </c>
      <c r="K15" s="1"/>
      <c r="L15" s="35">
        <f>us_03_table[[#This Row],[N]]</f>
        <v>7500</v>
      </c>
      <c r="M15" s="26">
        <f>(us_03_table[[#This Row],[Tavg2]] - us_03_table[[#This Row],[Tavg1]]) / us_03_table[[#This Row],[Tavg1]] * 100</f>
        <v>0.48393398260362774</v>
      </c>
      <c r="N15" s="31">
        <f xml:space="preserve"> (us_03_table[[#This Row],[Tavg3]] - us_03_table[[#This Row],[Tavg1]])/us_03_table[[#This Row],[Tavg1]] * 100</f>
        <v>-6.2549764392580949</v>
      </c>
    </row>
    <row r="16" spans="1:14" x14ac:dyDescent="0.25">
      <c r="A16" s="5">
        <v>8000</v>
      </c>
      <c r="B16" s="6">
        <v>32</v>
      </c>
      <c r="C16" s="7">
        <v>115777.413063</v>
      </c>
      <c r="D16" s="7">
        <v>0.98787199999999997</v>
      </c>
      <c r="E16" s="6">
        <v>11</v>
      </c>
      <c r="F16" s="7">
        <v>114650.129091</v>
      </c>
      <c r="G16" s="7">
        <v>0.53464400000000001</v>
      </c>
      <c r="H16" s="6">
        <v>11</v>
      </c>
      <c r="I16" s="7">
        <v>108941.28518200001</v>
      </c>
      <c r="J16" s="8">
        <v>0.15811500000000001</v>
      </c>
      <c r="K16" s="1"/>
      <c r="L16" s="35">
        <f>us_03_table[[#This Row],[N]]</f>
        <v>8000</v>
      </c>
      <c r="M16" s="26">
        <f>(us_03_table[[#This Row],[Tavg2]] - us_03_table[[#This Row],[Tavg1]]) / us_03_table[[#This Row],[Tavg1]] * 100</f>
        <v>-0.97366484720693824</v>
      </c>
      <c r="N16" s="31">
        <f xml:space="preserve"> (us_03_table[[#This Row],[Tavg3]] - us_03_table[[#This Row],[Tavg1]])/us_03_table[[#This Row],[Tavg1]] * 100</f>
        <v>-5.9045436412369403</v>
      </c>
    </row>
    <row r="17" spans="1:14" x14ac:dyDescent="0.25">
      <c r="A17" s="5">
        <v>8500</v>
      </c>
      <c r="B17" s="6">
        <v>11</v>
      </c>
      <c r="C17" s="7">
        <v>129287.361636</v>
      </c>
      <c r="D17" s="7">
        <v>0.38098199999999999</v>
      </c>
      <c r="E17" s="6">
        <v>11</v>
      </c>
      <c r="F17" s="7">
        <v>129257.473273</v>
      </c>
      <c r="G17" s="7">
        <v>0.42749300000000001</v>
      </c>
      <c r="H17" s="6">
        <v>11</v>
      </c>
      <c r="I17" s="7">
        <v>123161.444818</v>
      </c>
      <c r="J17" s="8">
        <v>0.27635100000000001</v>
      </c>
      <c r="K17" s="1"/>
      <c r="L17" s="35">
        <f>us_03_table[[#This Row],[N]]</f>
        <v>8500</v>
      </c>
      <c r="M17" s="26">
        <f>(us_03_table[[#This Row],[Tavg2]] - us_03_table[[#This Row],[Tavg1]]) / us_03_table[[#This Row],[Tavg1]] * 100</f>
        <v>-2.3117776263509957E-2</v>
      </c>
      <c r="N17" s="31">
        <f xml:space="preserve"> (us_03_table[[#This Row],[Tavg3]] - us_03_table[[#This Row],[Tavg1]])/us_03_table[[#This Row],[Tavg1]] * 100</f>
        <v>-4.7382178277000584</v>
      </c>
    </row>
    <row r="18" spans="1:14" x14ac:dyDescent="0.25">
      <c r="A18" s="5">
        <v>9000</v>
      </c>
      <c r="B18" s="6">
        <v>33</v>
      </c>
      <c r="C18" s="7">
        <v>146022.281697</v>
      </c>
      <c r="D18" s="7">
        <v>0.98926599999999998</v>
      </c>
      <c r="E18" s="6">
        <v>11</v>
      </c>
      <c r="F18" s="7">
        <v>145279.829</v>
      </c>
      <c r="G18" s="7">
        <v>0.49249100000000001</v>
      </c>
      <c r="H18" s="6">
        <v>11</v>
      </c>
      <c r="I18" s="7">
        <v>137191.30936399999</v>
      </c>
      <c r="J18" s="8">
        <v>0.295352</v>
      </c>
      <c r="K18" s="1"/>
      <c r="L18" s="35">
        <f>us_03_table[[#This Row],[N]]</f>
        <v>9000</v>
      </c>
      <c r="M18" s="26">
        <f>(us_03_table[[#This Row],[Tavg2]] - us_03_table[[#This Row],[Tavg1]]) / us_03_table[[#This Row],[Tavg1]] * 100</f>
        <v>-0.5084516474962425</v>
      </c>
      <c r="N18" s="31">
        <f xml:space="preserve"> (us_03_table[[#This Row],[Tavg3]] - us_03_table[[#This Row],[Tavg1]])/us_03_table[[#This Row],[Tavg1]] * 100</f>
        <v>-6.0476882229004669</v>
      </c>
    </row>
    <row r="19" spans="1:14" x14ac:dyDescent="0.25">
      <c r="A19" s="5">
        <v>9500</v>
      </c>
      <c r="B19" s="6">
        <v>40</v>
      </c>
      <c r="C19" s="7">
        <v>165012.07232499999</v>
      </c>
      <c r="D19" s="7">
        <v>0.99357300000000004</v>
      </c>
      <c r="E19" s="6">
        <v>11</v>
      </c>
      <c r="F19" s="7">
        <v>161909.13127300001</v>
      </c>
      <c r="G19" s="7">
        <v>0.42394900000000002</v>
      </c>
      <c r="H19" s="6">
        <v>11</v>
      </c>
      <c r="I19" s="7">
        <v>154941.36754499999</v>
      </c>
      <c r="J19" s="8">
        <v>0.37070399999999998</v>
      </c>
      <c r="K19" s="1"/>
      <c r="L19" s="35">
        <f>us_03_table[[#This Row],[N]]</f>
        <v>9500</v>
      </c>
      <c r="M19" s="26">
        <f>(us_03_table[[#This Row],[Tavg2]] - us_03_table[[#This Row],[Tavg1]]) / us_03_table[[#This Row],[Tavg1]] * 100</f>
        <v>-1.8804327515435197</v>
      </c>
      <c r="N19" s="31">
        <f xml:space="preserve"> (us_03_table[[#This Row],[Tavg3]] - us_03_table[[#This Row],[Tavg1]])/us_03_table[[#This Row],[Tavg1]] * 100</f>
        <v>-6.1030109119320768</v>
      </c>
    </row>
    <row r="20" spans="1:14" x14ac:dyDescent="0.25">
      <c r="A20" s="9">
        <v>10000</v>
      </c>
      <c r="B20" s="10">
        <v>53</v>
      </c>
      <c r="C20" s="11">
        <v>184311.41230200001</v>
      </c>
      <c r="D20" s="11">
        <v>0.99219800000000002</v>
      </c>
      <c r="E20" s="10">
        <v>11</v>
      </c>
      <c r="F20" s="11">
        <v>178223.64627299999</v>
      </c>
      <c r="G20" s="11">
        <v>0.421039</v>
      </c>
      <c r="H20" s="10">
        <v>11</v>
      </c>
      <c r="I20" s="11">
        <v>170044.66536399999</v>
      </c>
      <c r="J20" s="12">
        <v>0.16275300000000001</v>
      </c>
      <c r="K20" s="1"/>
      <c r="L20" s="36">
        <f>us_03_table[[#This Row],[N]]</f>
        <v>10000</v>
      </c>
      <c r="M20" s="32">
        <f>(us_03_table[[#This Row],[Tavg2]] - us_03_table[[#This Row],[Tavg1]]) / us_03_table[[#This Row],[Tavg1]] * 100</f>
        <v>-3.30297834136555</v>
      </c>
      <c r="N20" s="33">
        <f xml:space="preserve"> (us_03_table[[#This Row],[Tavg3]] - us_03_table[[#This Row],[Tavg1]])/us_03_table[[#This Row],[Tavg1]] * 100</f>
        <v>-7.7405662296285342</v>
      </c>
    </row>
    <row r="21" spans="1:14" x14ac:dyDescent="0.25">
      <c r="L21" s="27"/>
      <c r="M21" s="27"/>
      <c r="N21" s="27"/>
    </row>
    <row r="22" spans="1:14" x14ac:dyDescent="0.25">
      <c r="L22" s="27"/>
      <c r="M22" s="27"/>
      <c r="N22" s="27"/>
    </row>
    <row r="23" spans="1:14" x14ac:dyDescent="0.25">
      <c r="L23" s="28"/>
      <c r="M23" s="28"/>
      <c r="N23" s="28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a a i i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B p q K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i i W o I 2 c v 6 L A Q A A b w U A A B M A H A B G b 3 J t d W x h c y 9 T Z W N 0 a W 9 u M S 5 t I K I Y A C i g F A A A A A A A A A A A A A A A A A A A A A A A A A A A A O 2 S y 0 7 C Q B i F 1 5 L w D p O 6 g a R p u C g L T R c G M L o h a t m B I b W M U D O d I T N T I i E s d K M J L 8 D O V z A a I q L A K / x 9 I 4 e L A s K C m L i j m 7 b n n / n O m c k R 2 J E u o 8 i a v u O H 4 V A 4 J K o 2 x 2 U k h V O S 9 h X B y E Q E y 3 A I q Q c 6 w V 1 w D 8 P g A Q b Q g 7 6 a p U X d y D D H 9 z C V k W O X Y C P N q F Q / I q K l D 4 p n n N 0 o u i j W Z G 2 v V O F 2 r S q K P 2 z D E X U t q h c y m L i e K z E 3 t R 1 N R 2 l G f I 8 K M x 7 T U Z Y 6 r O z S i p n a j 8 X i O j r 3 m c S W b B B s z j + N H K P 4 M q p P U + 5 q 8 A R D e A n a w S N 0 V d J B 0 I Y u g j d 4 h l c 1 + B g P o Q 8 9 T e X P T 3 K o m J 6 C n W C 7 j L m I / D 6 n j g q z F U e E W I 5 N b C 5 M y f 0 l z 4 4 y + J z 4 f X u + I w X p w W j u k + c 2 F d e M e 9 M j 5 h s 1 L C K b 5 9 W b T S 2 n L u i U y t S e M d 7 d 0 p G S Y D R e E l + d 5 O 1 6 Z S x L J S C J b + V E v b C y q + I M k l g P S a y D r I o z S H I 9 J L k O s i y 2 o u G Q S z e 5 0 8 W y + q I U S / 5 b X R f o 2 8 J u C / v n w n 4 B U E s B A i 0 A F A A C A A g A a a i i W q 4 O K d C j A A A A 9 g A A A B I A A A A A A A A A A A A A A A A A A A A A A E N v b m Z p Z y 9 Q Y W N r Y W d l L n h t b F B L A Q I t A B Q A A g A I A G m o o l o P y u m r p A A A A O k A A A A T A A A A A A A A A A A A A A A A A O 8 A A A B b Q 2 9 u d G V u d F 9 U e X B l c 1 0 u e G 1 s U E s B A i 0 A F A A C A A g A a a i i W o I 2 c v 6 L A Q A A b w U A A B M A A A A A A A A A A A A A A A A A 4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s A A A A A A A C 6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Y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5 Z G Z j Z D Q 3 L T Z h Y T Q t N G U w M i 0 4 M G J m L W Y z Y T B k M W R m N j E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0 c 2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c 6 N D Q 6 M D k u N D Y 3 O T I 1 N V o i I C 8 + P E V u d H J 5 I F R 5 c G U 9 I k Z p b G x D b 2 x 1 b W 5 U e X B l c y I g V m F s d W U 9 I n N B d 0 1 H Q m d N R 0 J n T U d C Z z 0 9 I i A v P j x F b n R y e S B U e X B l P S J G a W x s Q 2 9 s d W 1 u T m F t Z X M i I F Z h b H V l P S J z W y Z x d W 9 0 O 0 4 m c X V v d D s s J n F 1 b 3 Q 7 T t C / 0 L 7 Q s j E m c X V v d D s s J n F 1 b 3 Q 7 V G F 2 Z z E m c X V v d D s s J n F 1 b 3 Q 7 U l N F M S Z x d W 9 0 O y w m c X V v d D t O 0 L / Q v t C y M i Z x d W 9 0 O y w m c X V v d D t U Y X Z n M i Z x d W 9 0 O y w m c X V v d D t S U 0 U y J n F 1 b 3 Q 7 L C Z x d W 9 0 O 0 7 Q v 9 C + 0 L I z J n F 1 b 3 Q 7 L C Z x d W 9 0 O 1 R h d m c z J n F 1 b 3 Q 7 L C Z x d W 9 0 O 1 J T R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N j X 3 R h Y m x l L 0 F 1 d G 9 S Z W 1 v d m V k Q 2 9 s d W 1 u c z E u e 0 4 s M H 0 m c X V v d D s s J n F 1 b 3 Q 7 U 2 V j d G l v b j E v d H N j X 3 R h Y m x l L 0 F 1 d G 9 S Z W 1 v d m V k Q 2 9 s d W 1 u c z E u e 0 7 Q v 9 C + 0 L I x L D F 9 J n F 1 b 3 Q 7 L C Z x d W 9 0 O 1 N l Y 3 R p b 2 4 x L 3 R z Y 1 9 0 Y W J s Z S 9 B d X R v U m V t b 3 Z l Z E N v b H V t b n M x L n t U Y X Z n M S w y f S Z x d W 9 0 O y w m c X V v d D t T Z W N 0 a W 9 u M S 9 0 c 2 N f d G F i b G U v Q X V 0 b 1 J l b W 9 2 Z W R D b 2 x 1 b W 5 z M S 5 7 U l N F M S w z f S Z x d W 9 0 O y w m c X V v d D t T Z W N 0 a W 9 u M S 9 0 c 2 N f d G F i b G U v Q X V 0 b 1 J l b W 9 2 Z W R D b 2 x 1 b W 5 z M S 5 7 T t C / 0 L 7 Q s j I s N H 0 m c X V v d D s s J n F 1 b 3 Q 7 U 2 V j d G l v b j E v d H N j X 3 R h Y m x l L 0 F 1 d G 9 S Z W 1 v d m V k Q 2 9 s d W 1 u c z E u e 1 R h d m c y L D V 9 J n F 1 b 3 Q 7 L C Z x d W 9 0 O 1 N l Y 3 R p b 2 4 x L 3 R z Y 1 9 0 Y W J s Z S 9 B d X R v U m V t b 3 Z l Z E N v b H V t b n M x L n t S U 0 U y L D Z 9 J n F 1 b 3 Q 7 L C Z x d W 9 0 O 1 N l Y 3 R p b 2 4 x L 3 R z Y 1 9 0 Y W J s Z S 9 B d X R v U m V t b 3 Z l Z E N v b H V t b n M x L n t O 0 L / Q v t C y M y w 3 f S Z x d W 9 0 O y w m c X V v d D t T Z W N 0 a W 9 u M S 9 0 c 2 N f d G F i b G U v Q X V 0 b 1 J l b W 9 2 Z W R D b 2 x 1 b W 5 z M S 5 7 V G F 2 Z z M s O H 0 m c X V v d D s s J n F 1 b 3 Q 7 U 2 V j d G l v b j E v d H N j X 3 R h Y m x l L 0 F 1 d G 9 S Z W 1 v d m V k Q 2 9 s d W 1 u c z E u e 1 J T R T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z Y 1 9 0 Y W J s Z S 9 B d X R v U m V t b 3 Z l Z E N v b H V t b n M x L n t O L D B 9 J n F 1 b 3 Q 7 L C Z x d W 9 0 O 1 N l Y 3 R p b 2 4 x L 3 R z Y 1 9 0 Y W J s Z S 9 B d X R v U m V t b 3 Z l Z E N v b H V t b n M x L n t O 0 L / Q v t C y M S w x f S Z x d W 9 0 O y w m c X V v d D t T Z W N 0 a W 9 u M S 9 0 c 2 N f d G F i b G U v Q X V 0 b 1 J l b W 9 2 Z W R D b 2 x 1 b W 5 z M S 5 7 V G F 2 Z z E s M n 0 m c X V v d D s s J n F 1 b 3 Q 7 U 2 V j d G l v b j E v d H N j X 3 R h Y m x l L 0 F 1 d G 9 S Z W 1 v d m V k Q 2 9 s d W 1 u c z E u e 1 J T R T E s M 3 0 m c X V v d D s s J n F 1 b 3 Q 7 U 2 V j d G l v b j E v d H N j X 3 R h Y m x l L 0 F 1 d G 9 S Z W 1 v d m V k Q 2 9 s d W 1 u c z E u e 0 7 Q v 9 C + 0 L I y L D R 9 J n F 1 b 3 Q 7 L C Z x d W 9 0 O 1 N l Y 3 R p b 2 4 x L 3 R z Y 1 9 0 Y W J s Z S 9 B d X R v U m V t b 3 Z l Z E N v b H V t b n M x L n t U Y X Z n M i w 1 f S Z x d W 9 0 O y w m c X V v d D t T Z W N 0 a W 9 u M S 9 0 c 2 N f d G F i b G U v Q X V 0 b 1 J l b W 9 2 Z W R D b 2 x 1 b W 5 z M S 5 7 U l N F M i w 2 f S Z x d W 9 0 O y w m c X V v d D t T Z W N 0 a W 9 u M S 9 0 c 2 N f d G F i b G U v Q X V 0 b 1 J l b W 9 2 Z W R D b 2 x 1 b W 5 z M S 5 7 T t C / 0 L 7 Q s j M s N 3 0 m c X V v d D s s J n F 1 b 3 Q 7 U 2 V j d G l v b j E v d H N j X 3 R h Y m x l L 0 F 1 d G 9 S Z W 1 v d m V k Q 2 9 s d W 1 u c z E u e 1 R h d m c z L D h 9 J n F 1 b 3 Q 7 L C Z x d W 9 0 O 1 N l Y 3 R p b 2 4 x L 3 R z Y 1 9 0 Y W J s Z S 9 B d X R v U m V t b 3 Z l Z E N v b H V t b n M x L n t S U 0 U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2 N f d G F i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j X 3 R h Y m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Y 1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8 w M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Y T k x O T d l L W V l N z k t N D d k Y i 1 h N T J k L T k y Y j k y Z T A 1 Y j J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1 8 w M 1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O D o w M z o x O C 4 2 N j Y 5 M z M 5 W i I g L z 4 8 R W 5 0 c n k g V H l w Z T 0 i R m l s b E N v b H V t b l R 5 c G V z I i B W Y W x 1 Z T 0 i c 0 F 3 T U d C Z 0 1 H Q m d N R 0 J n P T 0 i I C 8 + P E V u d H J 5 I F R 5 c G U 9 I k Z p b G x D b 2 x 1 b W 5 O Y W 1 l c y I g V m F s d W U 9 I n N b J n F 1 b 3 Q 7 T i Z x d W 9 0 O y w m c X V v d D t O 0 L / Q v t C y M S Z x d W 9 0 O y w m c X V v d D t U Y X Z n M S Z x d W 9 0 O y w m c X V v d D t S U 0 U x J n F 1 b 3 Q 7 L C Z x d W 9 0 O 0 7 Q v 9 C + 0 L I y J n F 1 b 3 Q 7 L C Z x d W 9 0 O 1 R h d m c y J n F 1 b 3 Q 7 L C Z x d W 9 0 O 1 J T R T I m c X V v d D s s J n F 1 b 3 Q 7 T t C / 0 L 7 Q s j M m c X V v d D s s J n F 1 b 3 Q 7 V G F 2 Z z M m c X V v d D s s J n F 1 b 3 Q 7 U l N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1 8 w M 1 9 0 Y W J s Z S 9 B d X R v U m V t b 3 Z l Z E N v b H V t b n M x L n t O L D B 9 J n F 1 b 3 Q 7 L C Z x d W 9 0 O 1 N l Y 3 R p b 2 4 x L 3 V z X z A z X 3 R h Y m x l L 0 F 1 d G 9 S Z W 1 v d m V k Q 2 9 s d W 1 u c z E u e 0 7 Q v 9 C + 0 L I x L D F 9 J n F 1 b 3 Q 7 L C Z x d W 9 0 O 1 N l Y 3 R p b 2 4 x L 3 V z X z A z X 3 R h Y m x l L 0 F 1 d G 9 S Z W 1 v d m V k Q 2 9 s d W 1 u c z E u e 1 R h d m c x L D J 9 J n F 1 b 3 Q 7 L C Z x d W 9 0 O 1 N l Y 3 R p b 2 4 x L 3 V z X z A z X 3 R h Y m x l L 0 F 1 d G 9 S Z W 1 v d m V k Q 2 9 s d W 1 u c z E u e 1 J T R T E s M 3 0 m c X V v d D s s J n F 1 b 3 Q 7 U 2 V j d G l v b j E v d X N f M D N f d G F i b G U v Q X V 0 b 1 J l b W 9 2 Z W R D b 2 x 1 b W 5 z M S 5 7 T t C / 0 L 7 Q s j I s N H 0 m c X V v d D s s J n F 1 b 3 Q 7 U 2 V j d G l v b j E v d X N f M D N f d G F i b G U v Q X V 0 b 1 J l b W 9 2 Z W R D b 2 x 1 b W 5 z M S 5 7 V G F 2 Z z I s N X 0 m c X V v d D s s J n F 1 b 3 Q 7 U 2 V j d G l v b j E v d X N f M D N f d G F i b G U v Q X V 0 b 1 J l b W 9 2 Z W R D b 2 x 1 b W 5 z M S 5 7 U l N F M i w 2 f S Z x d W 9 0 O y w m c X V v d D t T Z W N 0 a W 9 u M S 9 1 c 1 8 w M 1 9 0 Y W J s Z S 9 B d X R v U m V t b 3 Z l Z E N v b H V t b n M x L n t O 0 L / Q v t C y M y w 3 f S Z x d W 9 0 O y w m c X V v d D t T Z W N 0 a W 9 u M S 9 1 c 1 8 w M 1 9 0 Y W J s Z S 9 B d X R v U m V t b 3 Z l Z E N v b H V t b n M x L n t U Y X Z n M y w 4 f S Z x d W 9 0 O y w m c X V v d D t T Z W N 0 a W 9 u M S 9 1 c 1 8 w M 1 9 0 Y W J s Z S 9 B d X R v U m V t b 3 Z l Z E N v b H V t b n M x L n t S U 0 U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1 c 1 8 w M 1 9 0 Y W J s Z S 9 B d X R v U m V t b 3 Z l Z E N v b H V t b n M x L n t O L D B 9 J n F 1 b 3 Q 7 L C Z x d W 9 0 O 1 N l Y 3 R p b 2 4 x L 3 V z X z A z X 3 R h Y m x l L 0 F 1 d G 9 S Z W 1 v d m V k Q 2 9 s d W 1 u c z E u e 0 7 Q v 9 C + 0 L I x L D F 9 J n F 1 b 3 Q 7 L C Z x d W 9 0 O 1 N l Y 3 R p b 2 4 x L 3 V z X z A z X 3 R h Y m x l L 0 F 1 d G 9 S Z W 1 v d m V k Q 2 9 s d W 1 u c z E u e 1 R h d m c x L D J 9 J n F 1 b 3 Q 7 L C Z x d W 9 0 O 1 N l Y 3 R p b 2 4 x L 3 V z X z A z X 3 R h Y m x l L 0 F 1 d G 9 S Z W 1 v d m V k Q 2 9 s d W 1 u c z E u e 1 J T R T E s M 3 0 m c X V v d D s s J n F 1 b 3 Q 7 U 2 V j d G l v b j E v d X N f M D N f d G F i b G U v Q X V 0 b 1 J l b W 9 2 Z W R D b 2 x 1 b W 5 z M S 5 7 T t C / 0 L 7 Q s j I s N H 0 m c X V v d D s s J n F 1 b 3 Q 7 U 2 V j d G l v b j E v d X N f M D N f d G F i b G U v Q X V 0 b 1 J l b W 9 2 Z W R D b 2 x 1 b W 5 z M S 5 7 V G F 2 Z z I s N X 0 m c X V v d D s s J n F 1 b 3 Q 7 U 2 V j d G l v b j E v d X N f M D N f d G F i b G U v Q X V 0 b 1 J l b W 9 2 Z W R D b 2 x 1 b W 5 z M S 5 7 U l N F M i w 2 f S Z x d W 9 0 O y w m c X V v d D t T Z W N 0 a W 9 u M S 9 1 c 1 8 w M 1 9 0 Y W J s Z S 9 B d X R v U m V t b 3 Z l Z E N v b H V t b n M x L n t O 0 L / Q v t C y M y w 3 f S Z x d W 9 0 O y w m c X V v d D t T Z W N 0 a W 9 u M S 9 1 c 1 8 w M 1 9 0 Y W J s Z S 9 B d X R v U m V t b 3 Z l Z E N v b H V t b n M x L n t U Y X Z n M y w 4 f S Z x d W 9 0 O y w m c X V v d D t T Z W N 0 a W 9 u M S 9 1 c 1 8 w M 1 9 0 Y W J s Z S 9 B d X R v U m V t b 3 Z l Z E N v b H V t b n M x L n t S U 0 U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1 8 w M 1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8 w M 1 9 0 Y W J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1 8 w M 1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K t 3 k k 7 / K E G m O o K R f / M N I w A A A A A C A A A A A A A Q Z g A A A A E A A C A A A A D h d I 7 d D R a 2 M z 9 n Q H 7 6 S U K 2 D B t L z J 8 V / i w z Q V g p 7 B e a y w A A A A A O g A A A A A I A A C A A A A B P H K 0 H O v c g v M H y R 3 c u o k x C L + J Y D r n M f g W B p y a U x Q 2 / N l A A A A D N b A G Q p i F k J u O n o Y z R m T R U K P W + S h H D Q J A L i v u y M F o 1 A K a x s G 7 R H H m 1 Y p g M G b y Z S 0 J p 3 7 p V 2 q U Y P 8 F P U Z w d B 3 o 5 o B F P v o 8 J V W P m J + B + o X I S E U A A A A A k j F N h M 0 + c A X + F x d 2 z W X / W D P / k A k o D x E W I J L p K 5 I 5 U 6 3 y + y S d S v L p F Q h 5 O Y c 3 D Y y 3 z Z p p b 6 u j w u X d v P M M Z G 7 Y a < / D a t a M a s h u p > 
</file>

<file path=customXml/itemProps1.xml><?xml version="1.0" encoding="utf-8"?>
<ds:datastoreItem xmlns:ds="http://schemas.openxmlformats.org/officeDocument/2006/customXml" ds:itemID="{FAB2D6FE-A25A-438B-B0B3-28A073821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tsc_table</vt:lpstr>
      <vt:lpstr>us_03_table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Pyslar</dc:creator>
  <cp:lastModifiedBy>Nikita Pyslar</cp:lastModifiedBy>
  <dcterms:created xsi:type="dcterms:W3CDTF">2025-05-02T18:00:21Z</dcterms:created>
  <dcterms:modified xsi:type="dcterms:W3CDTF">2025-05-02T18:51:36Z</dcterms:modified>
</cp:coreProperties>
</file>